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345" windowHeight="6705" activeTab="0"/>
  </bookViews>
  <sheets>
    <sheet name="Rekapitulace stavby" sheetId="1" r:id="rId1"/>
    <sheet name="01 - Zateplení fasády a v..." sheetId="2" r:id="rId2"/>
    <sheet name="Pokyny pro vyplnění" sheetId="3" r:id="rId3"/>
  </sheets>
  <definedNames>
    <definedName name="_xlnm._FilterDatabase" localSheetId="1" hidden="1">'01 - Zateplení fasády a v...'!$C$97:$K$737</definedName>
    <definedName name="_xlnm.Print_Area" localSheetId="1">'01 - Zateplení fasády a v...'!$C$4:$J$36,'01 - Zateplení fasády a v...'!$C$42:$J$79,'01 - Zateplení fasády a v...'!$C$85:$K$737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'01 - Zateplení fasády a v...'!$97:$97</definedName>
  </definedNames>
  <calcPr calcId="152511"/>
</workbook>
</file>

<file path=xl/sharedStrings.xml><?xml version="1.0" encoding="utf-8"?>
<sst xmlns="http://schemas.openxmlformats.org/spreadsheetml/2006/main" count="7449" uniqueCount="1210">
  <si>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</si>
  <si>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</si>
  <si>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</si>
  <si>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</si>
  <si>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</si>
  <si>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</si>
  <si>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</si>
  <si>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{851cdbfc-b8b8-476a-8da8-ca24946b537d}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</si>
  <si>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</si>
  <si>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</si>
  <si>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</si>
  <si>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</si>
  <si>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</si>
  <si>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</si>
  <si>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</si>
  <si>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</si>
  <si>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2018004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</si>
  <si>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</si>
  <si>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</si>
  <si>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Zateplení fasády objektu Žižkova 16, Krnov</t>
  </si>
  <si>
    <t>0,1</t>
  </si>
  <si>
    <t>KSO:</t>
  </si>
  <si>
    <t/>
  </si>
  <si>
    <t>CC-CZ:</t>
  </si>
  <si>
    <t>Místo:</t>
  </si>
  <si>
    <t>Krnov, k.ú. Opavské Předměstí, p.č. 1256/1</t>
  </si>
  <si>
    <t>Datum:</t>
  </si>
  <si>
    <t>25. 2. 2018</t>
  </si>
  <si>
    <t>Zadavatel:</t>
  </si>
  <si>
    <t>IČ:</t>
  </si>
  <si>
    <t>Město Krnov, Hlavní náměstí 96/1</t>
  </si>
  <si>
    <t>DIČ:</t>
  </si>
  <si>
    <t>Uchazeč:</t>
  </si>
  <si>
    <t>Vyplň údaj</t>
  </si>
  <si>
    <t>Projektant:</t>
  </si>
  <si>
    <t>Ing. Jan Pospíšil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</si>
  <si>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</si>
  <si>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</si>
  <si>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</si>
  <si>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</si>
  <si>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</si>
  <si>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</si>
  <si>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</si>
  <si>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</si>
  <si>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</si>
  <si>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</si>
  <si>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</si>
  <si>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</si>
  <si>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</si>
  <si>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</si>
  <si>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</si>
  <si>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</si>
  <si>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</si>
  <si>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</si>
  <si>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</si>
  <si>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</si>
  <si>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</si>
  <si>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</si>
  <si>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</si>
  <si>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</si>
  <si>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</si>
  <si>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</si>
  <si>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</si>
  <si>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</si>
  <si>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</si>
  <si>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</si>
  <si>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</si>
  <si>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</si>
  <si>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</si>
  <si>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</si>
  <si>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</si>
  <si>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</si>
  <si>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</si>
  <si>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</si>
  <si>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</si>
  <si>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</si>
  <si>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</si>
  <si>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</si>
  <si>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Zateplení fasády a výměna výplní otvorů</t>
  </si>
  <si>
    <t>STA</t>
  </si>
  <si>
    <t>1</t>
  </si>
  <si>
    <t>{f152a052-c364-4514-a5f8-43830b869cfe}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</si>
  <si>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</si>
  <si>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</si>
  <si>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</si>
  <si>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</si>
  <si>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</si>
  <si>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</si>
  <si>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</si>
  <si>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Zateplení fasády a výměna výplní otvorů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</si>
  <si>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</si>
  <si>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</si>
  <si>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</si>
  <si>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</si>
  <si>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</si>
  <si>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</si>
  <si>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</si>
  <si>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</si>
  <si>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</si>
  <si>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</si>
  <si>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</si>
  <si>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62 - Úprava povrchů vnějších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</si>
  <si>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</si>
  <si>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</si>
  <si>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</si>
  <si>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</si>
  <si>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</si>
  <si>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</si>
  <si>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</si>
  <si>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</si>
  <si>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721 - Zdravotechnika - vnitřní kanalizace</t>
  </si>
  <si>
    <t xml:space="preserve">    722 - Zdravotechnika - vnitřní vodovod</t>
  </si>
  <si>
    <t xml:space="preserve">    741 - Elektroinstalace</t>
  </si>
  <si>
    <t xml:space="preserve">    764 - Konstrukce klempířské</t>
  </si>
  <si>
    <t xml:space="preserve">    767 - Konstrukce zámečnické</t>
  </si>
  <si>
    <t xml:space="preserve">    783 - Dokončovací práce - nátěry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</si>
  <si>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</si>
  <si>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</si>
  <si>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</si>
  <si>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</si>
  <si>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</si>
  <si>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</si>
  <si>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</si>
  <si>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</si>
  <si>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</si>
  <si>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</si>
  <si>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</si>
  <si>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</si>
  <si>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</si>
  <si>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</si>
  <si>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</si>
  <si>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</si>
  <si>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</si>
  <si>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</si>
  <si>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</si>
  <si>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</si>
  <si>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</si>
  <si>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ze zámkových dlaždic</t>
  </si>
  <si>
    <t>m2</t>
  </si>
  <si>
    <t>CS ÚRS 2017 01</t>
  </si>
  <si>
    <t>4</t>
  </si>
  <si>
    <t>2</t>
  </si>
  <si>
    <t>-1842573357</t>
  </si>
  <si>
    <t>VV</t>
  </si>
  <si>
    <t>(17,75+1,05+11,30)*1,05</t>
  </si>
  <si>
    <t>Součet</t>
  </si>
  <si>
    <t>113107122</t>
  </si>
  <si>
    <t>Odstranění podkladu pl do 50 m2 z kameniva drceného tl 200 mm</t>
  </si>
  <si>
    <t>-608563520</t>
  </si>
  <si>
    <t>31,605+12,275</t>
  </si>
  <si>
    <t>3</t>
  </si>
  <si>
    <t>113107130</t>
  </si>
  <si>
    <t>Odstranění podkladu pl do 50 m2 z betonu prostého tl 100 mm</t>
  </si>
  <si>
    <t>1130793290</t>
  </si>
  <si>
    <t>stávající okapový chodník š. 500 mm</t>
  </si>
  <si>
    <t>(11,30+1,05-6,60)*0,50</t>
  </si>
  <si>
    <t>(17,75+1,05)*0,50</t>
  </si>
  <si>
    <t>132212101</t>
  </si>
  <si>
    <t>Hloubení rýh š do 600 mm ručním nebo pneum nářadím v soudržných horninách tř. 3</t>
  </si>
  <si>
    <t>m3</t>
  </si>
  <si>
    <t>778663877</t>
  </si>
  <si>
    <t>pro dešťovou kanalizaci</t>
  </si>
  <si>
    <t>0,40*0,90*2,50</t>
  </si>
  <si>
    <t>5</t>
  </si>
  <si>
    <t>132212109</t>
  </si>
  <si>
    <t>Příplatek za lepivost u hloubení rýh š do 600 mm ručním nebo pneum nářadím v hornině tř. 3</t>
  </si>
  <si>
    <t>CS ÚRS 2015 02</t>
  </si>
  <si>
    <t>133165540</t>
  </si>
  <si>
    <t>6</t>
  </si>
  <si>
    <t>132312202</t>
  </si>
  <si>
    <t>Hloubení rýh š přes 600 do 2000 mm ručním nebo pneum nářadím v nesoudržných horninách tř. 4</t>
  </si>
  <si>
    <t>1642276684</t>
  </si>
  <si>
    <t>odkop kolem objektu</t>
  </si>
  <si>
    <t>((17,75+13,30)*2-6,60)*1,00*0,70</t>
  </si>
  <si>
    <t>-43,880*0,25</t>
  </si>
  <si>
    <t>7</t>
  </si>
  <si>
    <t>133202011</t>
  </si>
  <si>
    <t>Hloubení šachet ručním nebo pneum nářadím v soudržných horninách tř. 3, plocha výkopu do 4 m2</t>
  </si>
  <si>
    <t>288062176</t>
  </si>
  <si>
    <t>vsakovací jímka</t>
  </si>
  <si>
    <t>2,00*2,00*2,00</t>
  </si>
  <si>
    <t>8</t>
  </si>
  <si>
    <t>133202019</t>
  </si>
  <si>
    <t>Příplatek za lepivost u hloubení šachet ručním nebo pneum nářadím v horninách tř. 3</t>
  </si>
  <si>
    <t>-1070206328</t>
  </si>
  <si>
    <t>9</t>
  </si>
  <si>
    <t>162701105</t>
  </si>
  <si>
    <t>Vodorovné přemístění do 10000 m výkopku/sypaniny z horniny tř. 1 až 4</t>
  </si>
  <si>
    <t>-1340243591</t>
  </si>
  <si>
    <t>27,880-22,832</t>
  </si>
  <si>
    <t>2,00*2,00*(2,00-0,30)</t>
  </si>
  <si>
    <t>0,40*(0,10+0,20)*2,50</t>
  </si>
  <si>
    <t>10</t>
  </si>
  <si>
    <t>167101101</t>
  </si>
  <si>
    <t>Nakládání výkopku z hornin tř. 1 až 4 do 100 m3</t>
  </si>
  <si>
    <t>1002861328</t>
  </si>
  <si>
    <t>11</t>
  </si>
  <si>
    <t>171201201</t>
  </si>
  <si>
    <t>Uložení sypaniny na skládky</t>
  </si>
  <si>
    <t>-331341470</t>
  </si>
  <si>
    <t>12</t>
  </si>
  <si>
    <t>171201211</t>
  </si>
  <si>
    <t>Poplatek za uložení odpadu ze sypaniny na skládce (skládkovné)</t>
  </si>
  <si>
    <t>t</t>
  </si>
  <si>
    <t>672121547</t>
  </si>
  <si>
    <t>12,148*1,85</t>
  </si>
  <si>
    <t>13</t>
  </si>
  <si>
    <t>174101101</t>
  </si>
  <si>
    <t>Zásyp jam, šachet rýh nebo kolem objektů sypaninou se zhutněním</t>
  </si>
  <si>
    <t>-520999493</t>
  </si>
  <si>
    <t>2,00*2,00*0,30</t>
  </si>
  <si>
    <t>dešťová kanalizace</t>
  </si>
  <si>
    <t>0,40*(0,90-0,10-0,20)*2,50</t>
  </si>
  <si>
    <t>14</t>
  </si>
  <si>
    <t>175101201</t>
  </si>
  <si>
    <t>Obsypání objektu se zhutněním sypaninou bez prohození, uloženou do 3 m</t>
  </si>
  <si>
    <t>-1966287331</t>
  </si>
  <si>
    <t>27,880</t>
  </si>
  <si>
    <t>-((17,75+11,30)*2-6,60)*0,70*0,14</t>
  </si>
  <si>
    <t>175101209</t>
  </si>
  <si>
    <t>Příplatek k obsypání objektu za ruční prohození sypaniny, uložené do 3 m</t>
  </si>
  <si>
    <t>1483125067</t>
  </si>
  <si>
    <t>16</t>
  </si>
  <si>
    <t>175111101</t>
  </si>
  <si>
    <t>Obsypání potrubí ručně</t>
  </si>
  <si>
    <t>1445670472</t>
  </si>
  <si>
    <t>0,40*0,20*2,50</t>
  </si>
  <si>
    <t>17</t>
  </si>
  <si>
    <t>M</t>
  </si>
  <si>
    <t>583313465</t>
  </si>
  <si>
    <t>kamenivo těžené drobné</t>
  </si>
  <si>
    <t>385424604</t>
  </si>
  <si>
    <t>0,2*2 'Přepočtené koeficientem množství</t>
  </si>
  <si>
    <t>Zakládání</t>
  </si>
  <si>
    <t>18</t>
  </si>
  <si>
    <t>211531111</t>
  </si>
  <si>
    <t>Výplň odvodňovacích žeber nebo trativodů kamenivem hrubým drceným frakce 16 až 63 mm</t>
  </si>
  <si>
    <t>578184102</t>
  </si>
  <si>
    <t>19</t>
  </si>
  <si>
    <t>211971110</t>
  </si>
  <si>
    <t>Zřízení opláštění žeber nebo trativodů geotextilií v rýze nebo zářezu sklonu do 1:2</t>
  </si>
  <si>
    <t>-1323268764</t>
  </si>
  <si>
    <t>2,00*2,00*2</t>
  </si>
  <si>
    <t>2,00*1,70*4</t>
  </si>
  <si>
    <t>20</t>
  </si>
  <si>
    <t>693111460</t>
  </si>
  <si>
    <t>textilie netkaná 300 g/m2</t>
  </si>
  <si>
    <t>-1934628510</t>
  </si>
  <si>
    <t>21,6*1,25 'Přepočtené koeficientem množství</t>
  </si>
  <si>
    <t>Svislé a kompletní konstrukce</t>
  </si>
  <si>
    <t>319201321</t>
  </si>
  <si>
    <t>Vyrovnání nerovného povrchu zdiva tl do 30 mm maltou</t>
  </si>
  <si>
    <t>-938385792</t>
  </si>
  <si>
    <t>"vyrovnání čela lodžie"  3,00*0,45*2</t>
  </si>
  <si>
    <t>"soklová část pod terénem - ozn. C"  36,834</t>
  </si>
  <si>
    <t>Vodorovné konstrukce</t>
  </si>
  <si>
    <t>22</t>
  </si>
  <si>
    <t>451572111</t>
  </si>
  <si>
    <t>Lože pod potrubí otevřený výkop z kameniva drobného těženého</t>
  </si>
  <si>
    <t>1970140857</t>
  </si>
  <si>
    <t>0,40*0,10*2,50</t>
  </si>
  <si>
    <t>Komunikace pozemní</t>
  </si>
  <si>
    <t>23</t>
  </si>
  <si>
    <t>564861111</t>
  </si>
  <si>
    <t>Podklad ze štěrkodrtě ŠD tl 200 mm</t>
  </si>
  <si>
    <t>475122458</t>
  </si>
  <si>
    <t>24</t>
  </si>
  <si>
    <t>596211110</t>
  </si>
  <si>
    <t>Kladení zámkové dlažby komunikací pro pěší tl 60 mm skupiny A pl do 50 m2</t>
  </si>
  <si>
    <t>1423420581</t>
  </si>
  <si>
    <t>zpětné položení (předláždění)</t>
  </si>
  <si>
    <t>25</t>
  </si>
  <si>
    <t>592451100</t>
  </si>
  <si>
    <t>dlažba skladebná betonová přírodní tl. 60 mm</t>
  </si>
  <si>
    <t>641432428</t>
  </si>
  <si>
    <t>předpoklad 10% z plochy</t>
  </si>
  <si>
    <t>31,605*0,10</t>
  </si>
  <si>
    <t>62</t>
  </si>
  <si>
    <t>Úprava povrchů vnějších</t>
  </si>
  <si>
    <t>26</t>
  </si>
  <si>
    <t>621325102</t>
  </si>
  <si>
    <t>Oprava vnější vápenné nebo vápenocementové hladké omítky složitosti 1 podhledů v rozsahu do 30%</t>
  </si>
  <si>
    <t>1901188911</t>
  </si>
  <si>
    <t>okap střechy</t>
  </si>
  <si>
    <t>"pohled východní"  17,75*0,70</t>
  </si>
  <si>
    <t>"pohled západní"  17,75*0,70</t>
  </si>
  <si>
    <t>stříška nad vstupem</t>
  </si>
  <si>
    <t>2,70*0,70+0,15*(2,70+0,70*2)</t>
  </si>
  <si>
    <t>27</t>
  </si>
  <si>
    <t>621131121</t>
  </si>
  <si>
    <t>Penetrace vnějších podhledů nanášená ručně</t>
  </si>
  <si>
    <t>832515242</t>
  </si>
  <si>
    <t>28</t>
  </si>
  <si>
    <t>621142001</t>
  </si>
  <si>
    <t>Potažení vnějších podhledů sklovláknitým pletivem vtlačeným do tenkovrstvé hmoty</t>
  </si>
  <si>
    <t>1294760131</t>
  </si>
  <si>
    <t>29</t>
  </si>
  <si>
    <t>621211011</t>
  </si>
  <si>
    <t>Montáž kontaktního zateplení vnějších podhledů z polystyrénových desek tl do 80 mm (vč. dodávky a montáže talířových hmoždinek s plastovým trnem délky 115 mm v počtu 9 ks/m2)</t>
  </si>
  <si>
    <t>-1030303281</t>
  </si>
  <si>
    <t>17,75*0,70*2</t>
  </si>
  <si>
    <t>30</t>
  </si>
  <si>
    <t>283759335</t>
  </si>
  <si>
    <t>deska fasádní polystyrénová difuzně otevřená, tl. 50 mm, součinitel tepelné vodivosti 0,039 W/mK</t>
  </si>
  <si>
    <t>862006730</t>
  </si>
  <si>
    <t>24,85*1,02 'Přepočtené koeficientem množství</t>
  </si>
  <si>
    <t>31</t>
  </si>
  <si>
    <t>621251101</t>
  </si>
  <si>
    <t>Příplatek k cenám kontaktního zateplení podhledů za použití tepelněizolačních zátek z polystyrenu</t>
  </si>
  <si>
    <t>1445370798</t>
  </si>
  <si>
    <t>32</t>
  </si>
  <si>
    <t>621531011</t>
  </si>
  <si>
    <t>Tenkovrstvá difúzně otevřená zrnitá omítka (součást zateplovacího systému OPEN) zrnitosti 1,5 mm včetně penetrace vnějších podhledů</t>
  </si>
  <si>
    <t>1248270969</t>
  </si>
  <si>
    <t>33</t>
  </si>
  <si>
    <t>622325102</t>
  </si>
  <si>
    <t>Oprava vnější vápenné nebo vápenocementové hladké omítky složitosti 1 stěn v rozsahu do 30%</t>
  </si>
  <si>
    <t>-603268226</t>
  </si>
  <si>
    <t>pohled východní</t>
  </si>
  <si>
    <t>17,75*9,10</t>
  </si>
  <si>
    <t>(-1,50*1,60+0,15*(1,50+1,60*2))*6</t>
  </si>
  <si>
    <t>(-2,25*1,60+0,15*(2,25+1,60*2))*2</t>
  </si>
  <si>
    <t>-0,95*0,70+0,15*(0,95+0,70*2)</t>
  </si>
  <si>
    <t>(-(2,25*1,60+0,75*0,70)+0,15*(2,25+2,30*2))*6</t>
  </si>
  <si>
    <t>pohled západní</t>
  </si>
  <si>
    <t>(-1,50*1,60+0,15*(1,50+1,60*2))*10</t>
  </si>
  <si>
    <t>(-0,95*0,70+0,15*(0,95+0,70*2))*4</t>
  </si>
  <si>
    <t>pohled severní</t>
  </si>
  <si>
    <t>11,30*9,25</t>
  </si>
  <si>
    <t>-1,55*2,20+0,15*(1,55+2,20*2)</t>
  </si>
  <si>
    <t>pohled jižní</t>
  </si>
  <si>
    <t>-6,60*(2,15+2,50)/2</t>
  </si>
  <si>
    <t>Mezisoučet</t>
  </si>
  <si>
    <t>lodžie</t>
  </si>
  <si>
    <t>(3,00*(2,45+0,45)+(3,00+2,45*2)*1,50)*2</t>
  </si>
  <si>
    <t>(-1,50*1,60+0,15*(1,50+1,60*2))*2</t>
  </si>
  <si>
    <t>(-0,75*2,30+0,15*(0,75+2,30*2))*2</t>
  </si>
  <si>
    <t xml:space="preserve">ostění oken v mansardě </t>
  </si>
  <si>
    <t>(0,40*(1,50+1,60*2))*(3+3)</t>
  </si>
  <si>
    <t>(0,40*(0,80+1,20*2))*4</t>
  </si>
  <si>
    <t>34</t>
  </si>
  <si>
    <t>622131121</t>
  </si>
  <si>
    <t>Penetrace vnějších stěn nanášená ručně</t>
  </si>
  <si>
    <t>-324207492</t>
  </si>
  <si>
    <t>513,669+36,834</t>
  </si>
  <si>
    <t>35</t>
  </si>
  <si>
    <t>622211031</t>
  </si>
  <si>
    <t>Montáž kontaktního zateplení vnějších stěn z polystyrénových desek tl do 160 mm (vč. dodávky a montáže talířových hmoždinek s ocelovým trnem délky 215 mm v počtu 6 ks/m2)</t>
  </si>
  <si>
    <t>183823626</t>
  </si>
  <si>
    <t>"nadsoklová plocha  - ozn. A - izolant tl. 160 mm</t>
  </si>
  <si>
    <t>(3,15+0,16)*7,80</t>
  </si>
  <si>
    <t>5,45*7,80</t>
  </si>
  <si>
    <t>-(2,25*1,60+0,75*0,70)*6</t>
  </si>
  <si>
    <t>-0,95*0,70</t>
  </si>
  <si>
    <t>-2,25*1,10*2</t>
  </si>
  <si>
    <t>(17,75+0,16*2)*(2,10-1,00)</t>
  </si>
  <si>
    <t>-0,95*0,70*4</t>
  </si>
  <si>
    <t>1,55*6,70</t>
  </si>
  <si>
    <t>(3,85+0,18)*(2,10-1,00)</t>
  </si>
  <si>
    <t>-1,55*1,15</t>
  </si>
  <si>
    <t>(6,90+0,16)*7,80</t>
  </si>
  <si>
    <t>-6,60*(0,85+1,20)/2</t>
  </si>
  <si>
    <t>36</t>
  </si>
  <si>
    <t>283760990</t>
  </si>
  <si>
    <t>deska fasádní polystyrénová difuzně otevřená, tl. 160 mm, součinitel tepelné vodivosti 0,039 W/mK</t>
  </si>
  <si>
    <t>1110886697</t>
  </si>
  <si>
    <t>116,518*1,02 'Přepočtené koeficientem množství</t>
  </si>
  <si>
    <t>37</t>
  </si>
  <si>
    <t>622211041</t>
  </si>
  <si>
    <t>Montáž kontaktního zateplení vnějších stěn z polystyrénových desek tl do 200 mm (vč. dodávky a montáže talířových hmoždinek s ocelovým trnem délky 235 mm v počtu 6 ks/m2)</t>
  </si>
  <si>
    <t>1937371466</t>
  </si>
  <si>
    <t>"nadsoklová plocha  - ozn. A - izolant tl. 180 mm</t>
  </si>
  <si>
    <t>8,25*7,80</t>
  </si>
  <si>
    <t>(0,90+0,18)*7,80</t>
  </si>
  <si>
    <t>-1,50*1,60*4</t>
  </si>
  <si>
    <t>-1,50*1,10*2</t>
  </si>
  <si>
    <t>(17,75+0,18*2)*6,70</t>
  </si>
  <si>
    <t>-1,50*1,60*10</t>
  </si>
  <si>
    <t>(5,90+0,18)*7,80</t>
  </si>
  <si>
    <t>(3,85+0,18)*6,70</t>
  </si>
  <si>
    <t>(4,40+0,18)*7,80</t>
  </si>
  <si>
    <t>38</t>
  </si>
  <si>
    <t>283760991</t>
  </si>
  <si>
    <t>deska fasádní polystyrénová difuzně otevřená, tl. 180 mm, součinitel tepelné vodivosti 0,039 W/mK</t>
  </si>
  <si>
    <t>235382063</t>
  </si>
  <si>
    <t>267,36*1,02 'Přepočtené koeficientem množství</t>
  </si>
  <si>
    <t>39</t>
  </si>
  <si>
    <t>-1471762146</t>
  </si>
  <si>
    <t>"soklová část nad terénem - ozn. B</t>
  </si>
  <si>
    <t>(17,75+0,14*2)*0,30</t>
  </si>
  <si>
    <t>(11,30+0,14*2)*0,30</t>
  </si>
  <si>
    <t>-1,55*0,30</t>
  </si>
  <si>
    <t>-6,60*0,30</t>
  </si>
  <si>
    <t>"soklová část pod terénem - ozn. C</t>
  </si>
  <si>
    <t>(17,75+0,14*2)*0,70</t>
  </si>
  <si>
    <t>(11,30+0,14*2)*0,70</t>
  </si>
  <si>
    <t>-6,60*0,70</t>
  </si>
  <si>
    <t>40</t>
  </si>
  <si>
    <t>283764240</t>
  </si>
  <si>
    <t>deska z extrudovaného polystyrénu XPS s vroubkovaným povrchem, tl. 140 mm, součinitel tepelné vodivosti 0,037 W/mK</t>
  </si>
  <si>
    <t>-1634014321</t>
  </si>
  <si>
    <t>52,155*1,02 'Přepočtené koeficientem množství</t>
  </si>
  <si>
    <t>41</t>
  </si>
  <si>
    <t>622212051</t>
  </si>
  <si>
    <t>Montáž kontaktního zateplení vnějšího ostění, nadpraží a parapetů hl. špalety do 400 mm z polystyrenu tl do 40 mm</t>
  </si>
  <si>
    <t>m</t>
  </si>
  <si>
    <t>420496135</t>
  </si>
  <si>
    <t>ostění oken a dveří - ozn. D</t>
  </si>
  <si>
    <t>(1,50+1,60)*2*6</t>
  </si>
  <si>
    <t>(2,25+1,60)*2*2</t>
  </si>
  <si>
    <t>(0,95+0,70)*2</t>
  </si>
  <si>
    <t>(2,25+2,30)*2*6</t>
  </si>
  <si>
    <t>(1,50+1,60)*2*10</t>
  </si>
  <si>
    <t>(0,95+0,70)*2*4</t>
  </si>
  <si>
    <t>1,55+2,20*2</t>
  </si>
  <si>
    <t>42</t>
  </si>
  <si>
    <t>283759315</t>
  </si>
  <si>
    <t>deska fasádní polystyrénová difuzně otevřená, tl. 30 mm, součinitel tepelné vodivosti 0,039 W/mK</t>
  </si>
  <si>
    <t>-927584550</t>
  </si>
  <si>
    <t>191,65*0,30*1,1</t>
  </si>
  <si>
    <t>-15,428</t>
  </si>
  <si>
    <t>43</t>
  </si>
  <si>
    <t>283764150</t>
  </si>
  <si>
    <t>deska z extrudovaného polystyrénu XPS s vroubkovaným povrchem, tl. 30 mm, součinitel tepelné vodivosti 0,037 W/mK</t>
  </si>
  <si>
    <t>989416056</t>
  </si>
  <si>
    <t>parapet oken</t>
  </si>
  <si>
    <t>1,50*6*0,30*1,1</t>
  </si>
  <si>
    <t>2,25*2*0,30*1,1</t>
  </si>
  <si>
    <t>0,95*0,30*1,1</t>
  </si>
  <si>
    <t>2,25*6*0,30*1,1</t>
  </si>
  <si>
    <t>1,50*10*0,30*1,1</t>
  </si>
  <si>
    <t>0,95*4*0,30*1,1</t>
  </si>
  <si>
    <t>44</t>
  </si>
  <si>
    <t>622221031</t>
  </si>
  <si>
    <t>Montáž kontaktního zateplení vnějších stěn z minerální vlny s podélnou orientací vláken tl do 160 mm (vč. dodávky a montáže talířových hmoždinek s ocelovým trnem délky 195 mm v počtu 6 ks/m2)</t>
  </si>
  <si>
    <t>1943521495</t>
  </si>
  <si>
    <t>"nadsoklová plocha  - ozn. A - pruh výšky 1000 mm, izolant tl. 160 mm</t>
  </si>
  <si>
    <t>(17,75+0,16*2-8,25)*1,00</t>
  </si>
  <si>
    <t>-2,25*0,50*2</t>
  </si>
  <si>
    <t>(17,75+0,16*2)*1,00</t>
  </si>
  <si>
    <t>(11,30+0,16*2)*1,00</t>
  </si>
  <si>
    <t>-1,55*1,00</t>
  </si>
  <si>
    <t>(0,30+0,16)*1,00</t>
  </si>
  <si>
    <t>45</t>
  </si>
  <si>
    <t>631515380</t>
  </si>
  <si>
    <t>deska fasádní minerální s podélnou orientací vláken pro zateplovací systémy tl. 160 mm, lambda = 0,039 W/mK</t>
  </si>
  <si>
    <t>1278762385</t>
  </si>
  <si>
    <t>36,17*1,02 'Přepočtené koeficientem množství</t>
  </si>
  <si>
    <t>46</t>
  </si>
  <si>
    <t>622221041</t>
  </si>
  <si>
    <t>Montáž kontaktního zateplení vnějších stěn z minerální vlny s podélnou orientací tl přes 160 mm (vč. dodávky a montáže talířových hmoždinek s ocelovým trnem délky 235 mm v počtu 6 ks/m2)</t>
  </si>
  <si>
    <t>899651398</t>
  </si>
  <si>
    <t>"nadsoklová plocha  - ozn. A - pruh výšky 1000 mm, tl. izolantu 180 mm</t>
  </si>
  <si>
    <t>8,25*1,00</t>
  </si>
  <si>
    <t>-1,50*0,50*2</t>
  </si>
  <si>
    <t>(4,40+0,18)*1,00</t>
  </si>
  <si>
    <t>47</t>
  </si>
  <si>
    <t>631515390</t>
  </si>
  <si>
    <t>deska fasádní minerální s podélnou orientací vláken pro zateplovací systémy tl. 180 mm, lambda = 0,039 W/mK</t>
  </si>
  <si>
    <t>1523382061</t>
  </si>
  <si>
    <t>11,33*1,02 'Přepočtené koeficientem množství</t>
  </si>
  <si>
    <t>48</t>
  </si>
  <si>
    <t>622251101</t>
  </si>
  <si>
    <t>Příplatek k cenám kontaktního zateplení stěn za použití tepelněizolačních zátek z polystyrenu</t>
  </si>
  <si>
    <t>-258999082</t>
  </si>
  <si>
    <t>267,36+116,518+52,155</t>
  </si>
  <si>
    <t>49</t>
  </si>
  <si>
    <t>622251105</t>
  </si>
  <si>
    <t>Příplatek k cenám kontaktního zateplení stěn za použití tepelněizolačních zátek z minerální vlny</t>
  </si>
  <si>
    <t>-1078922997</t>
  </si>
  <si>
    <t>11,33+36,17</t>
  </si>
  <si>
    <t>50</t>
  </si>
  <si>
    <t>622252001</t>
  </si>
  <si>
    <t>Montáž zakládacích soklových lišt kontaktního zateplení</t>
  </si>
  <si>
    <t>-1824229908</t>
  </si>
  <si>
    <t>tl. 160 mm</t>
  </si>
  <si>
    <t>17,75+0,16*2-8,25</t>
  </si>
  <si>
    <t>17,75+0,16*2</t>
  </si>
  <si>
    <t>11,30+0,16*2-1,55</t>
  </si>
  <si>
    <t>0,30+0,16</t>
  </si>
  <si>
    <t>tl. 180 mm</t>
  </si>
  <si>
    <t>8,25</t>
  </si>
  <si>
    <t>4,40+0,16</t>
  </si>
  <si>
    <t>51</t>
  </si>
  <si>
    <t>590516380</t>
  </si>
  <si>
    <t>lišta zakládací LO 163 mm tl.1,0mm</t>
  </si>
  <si>
    <t>1850520510</t>
  </si>
  <si>
    <t>38,42*1,05 'Přepočtené koeficientem množství</t>
  </si>
  <si>
    <t>52</t>
  </si>
  <si>
    <t>590516390</t>
  </si>
  <si>
    <t>lišta zakládací LO 183 mm tl.1,0mm</t>
  </si>
  <si>
    <t>-181982207</t>
  </si>
  <si>
    <t>12,81*1,05 'Přepočtené koeficientem množství</t>
  </si>
  <si>
    <t>53</t>
  </si>
  <si>
    <t>622252002</t>
  </si>
  <si>
    <t>Montáž ostatních lišt kontaktního zateplení</t>
  </si>
  <si>
    <t>-1723442147</t>
  </si>
  <si>
    <t>rohová lišta</t>
  </si>
  <si>
    <t>"nároží objektu"  9,25*4</t>
  </si>
  <si>
    <t>"stříška nad vstupem"  0,15*2</t>
  </si>
  <si>
    <t>přechod tl. izolantů</t>
  </si>
  <si>
    <t>"PV"  8,80*2+7,80+(0,90+0,18)</t>
  </si>
  <si>
    <t>"PZ"  17,75+0,18*2</t>
  </si>
  <si>
    <t>"PS"  7,80+(5,90+0,18)+6,70+(3,85+0,18)</t>
  </si>
  <si>
    <t>"PJ"  7,00</t>
  </si>
  <si>
    <t>výplně otvorů</t>
  </si>
  <si>
    <t>1,60*2*(6+2)</t>
  </si>
  <si>
    <t>2,30*2*6</t>
  </si>
  <si>
    <t>0,70*2</t>
  </si>
  <si>
    <t>1,60*2*10</t>
  </si>
  <si>
    <t>0,70*2*4</t>
  </si>
  <si>
    <t>2,20*2</t>
  </si>
  <si>
    <t>54</t>
  </si>
  <si>
    <t>590514800</t>
  </si>
  <si>
    <t>lišta rohová Al 10/10 cm s tkaninou bal. 2,5 m</t>
  </si>
  <si>
    <t>-638741380</t>
  </si>
  <si>
    <t>210,1*1,05 'Přepočtené koeficientem množství</t>
  </si>
  <si>
    <t>55</t>
  </si>
  <si>
    <t>1150555314</t>
  </si>
  <si>
    <t>parapetní profil</t>
  </si>
  <si>
    <t>1,50*6</t>
  </si>
  <si>
    <t>2,25*(6+2)</t>
  </si>
  <si>
    <t>0,90</t>
  </si>
  <si>
    <t>1,50*10</t>
  </si>
  <si>
    <t>0,90*4</t>
  </si>
  <si>
    <t>56</t>
  </si>
  <si>
    <t>590515120</t>
  </si>
  <si>
    <t>profil parapetní - Thermospoj LPE plast 2 m</t>
  </si>
  <si>
    <t>1232610563</t>
  </si>
  <si>
    <t>46,5*1,05 'Přepočtené koeficientem množství</t>
  </si>
  <si>
    <t>57</t>
  </si>
  <si>
    <t>-1206602629</t>
  </si>
  <si>
    <t>profil s okapničkou</t>
  </si>
  <si>
    <t>předstup střechy</t>
  </si>
  <si>
    <t>(17,75+0,16*2+0,70*2)*2</t>
  </si>
  <si>
    <t>2,70+0,70*2</t>
  </si>
  <si>
    <t>1,55</t>
  </si>
  <si>
    <t>58</t>
  </si>
  <si>
    <t>590515100</t>
  </si>
  <si>
    <t>profil s nepřiznanou okapnicí LTU plast 2,0 m</t>
  </si>
  <si>
    <t>-502907581</t>
  </si>
  <si>
    <t>91,09*1,05 'Přepočtené koeficientem množství</t>
  </si>
  <si>
    <t>59</t>
  </si>
  <si>
    <t>622143004</t>
  </si>
  <si>
    <t>Montáž omítkových samolepících začišťovacích profilů (APU lišt)</t>
  </si>
  <si>
    <t>566912474</t>
  </si>
  <si>
    <t>(1,50+1,60*2)*6</t>
  </si>
  <si>
    <t>(2,25+1,60*2)*2</t>
  </si>
  <si>
    <t>0,95+0,70*2</t>
  </si>
  <si>
    <t>(2,25+2,30*2)*6</t>
  </si>
  <si>
    <t>(1,50+1,60*2)*10</t>
  </si>
  <si>
    <t>(0,95+0,70*2)*4</t>
  </si>
  <si>
    <t>60</t>
  </si>
  <si>
    <t>590514750</t>
  </si>
  <si>
    <t>profil okenní začišťovací s tkaninou -Thermospoj 6 mm/2,4 m</t>
  </si>
  <si>
    <t>-859600238</t>
  </si>
  <si>
    <t>144,9*1,05 'Přepočtené koeficientem množství</t>
  </si>
  <si>
    <t>61</t>
  </si>
  <si>
    <t>622321131</t>
  </si>
  <si>
    <t>Potažení vnějších stěn aktivovaným štukem</t>
  </si>
  <si>
    <t>-1867596126</t>
  </si>
  <si>
    <t>624321131Z</t>
  </si>
  <si>
    <t>Potažení vnějších ostění aktivovaným štukem</t>
  </si>
  <si>
    <t>-314154589</t>
  </si>
  <si>
    <t>63</t>
  </si>
  <si>
    <t>622511121</t>
  </si>
  <si>
    <t>Tenkovrstvá mozaiková hrubozrnná omítka dekorativní barvy tmavě šedé včetně penetrace vnějších stěn</t>
  </si>
  <si>
    <t>-593072061</t>
  </si>
  <si>
    <t>64</t>
  </si>
  <si>
    <t>622532012</t>
  </si>
  <si>
    <t>Tenkovrstvá difúzně otevřená zrnitá probarvená omítka (součást zateplovacího systému OPEN) zrnitosti 1,5 mm včetně penetrace vnějších stěn - barva okrová</t>
  </si>
  <si>
    <t>136130727</t>
  </si>
  <si>
    <t>"nadsoklová plocha  - ozn. A"  267,36+11,33</t>
  </si>
  <si>
    <t>"ostění oken a dveří - ozn. D"  191,65*0,35-7,315</t>
  </si>
  <si>
    <t>"přechod tl. izolantů"  (26,48+18,11+24,61+7,00)*0,02</t>
  </si>
  <si>
    <t>65</t>
  </si>
  <si>
    <t>622532013</t>
  </si>
  <si>
    <t>Tenkovrstvá difúzně otevřená zrnitá probarvená omítka (součást zateplovacího systému OPEN) zrnitosti 1,5 mm včetně penetrace vnějších stěn - barva šedá</t>
  </si>
  <si>
    <t>-1876472781</t>
  </si>
  <si>
    <t>"nadsoklová plocha  - ozn. A"  116,518+36,17</t>
  </si>
  <si>
    <t>"PV"  (1,60*2+2,30*2+1,60)*0,35</t>
  </si>
  <si>
    <t>"PZ"  (0,95+0,70*2)*4*0,35</t>
  </si>
  <si>
    <t>"PS"  2,10*0,35</t>
  </si>
  <si>
    <t>66</t>
  </si>
  <si>
    <t>622532013.1</t>
  </si>
  <si>
    <t>Příplatek k tenkovrstvé difúzně otevřené zrnité probarvené omítce (barva šedá) za provedení bosážové imitace</t>
  </si>
  <si>
    <t>1444283188</t>
  </si>
  <si>
    <t>67</t>
  </si>
  <si>
    <t>629135102</t>
  </si>
  <si>
    <t>Vyrovnávací vrstva pod klempířské prvky z MC š do 300 mm</t>
  </si>
  <si>
    <t>298540088</t>
  </si>
  <si>
    <t>"pod oplechování parapetů"  47,95</t>
  </si>
  <si>
    <t>68</t>
  </si>
  <si>
    <t>629991000</t>
  </si>
  <si>
    <t>Zakrytí podélných ploch kolem objektu</t>
  </si>
  <si>
    <t>kpl</t>
  </si>
  <si>
    <t>1867620382</t>
  </si>
  <si>
    <t>69</t>
  </si>
  <si>
    <t>629991005</t>
  </si>
  <si>
    <t>Zakrytí stávajícího střešního pláště přilehlé garáže (zajištění před znečištěním a poškozením)</t>
  </si>
  <si>
    <t>1999030035</t>
  </si>
  <si>
    <t>70</t>
  </si>
  <si>
    <t>629991011</t>
  </si>
  <si>
    <t>Zakrytí výplní otvorů a svislých ploch fólií přilepenou lepící páskou</t>
  </si>
  <si>
    <t>-153177186</t>
  </si>
  <si>
    <t>1,50*1,60*6</t>
  </si>
  <si>
    <t>2,25*1,60*2</t>
  </si>
  <si>
    <t>0,95*0,70</t>
  </si>
  <si>
    <t>(2,25*1,60+0,75*0,70)*6</t>
  </si>
  <si>
    <t>1,50*1,60*10</t>
  </si>
  <si>
    <t>0,95*0,70*4</t>
  </si>
  <si>
    <t>1,55*2,20</t>
  </si>
  <si>
    <t>1,50*1,60*2</t>
  </si>
  <si>
    <t>0,75*2,30*2</t>
  </si>
  <si>
    <t>1,50*1,60*(3+3)</t>
  </si>
  <si>
    <t>0,80*1,20*4</t>
  </si>
  <si>
    <t>71</t>
  </si>
  <si>
    <t>628195001</t>
  </si>
  <si>
    <t>Očištění zdiva nebo betonu zdí a valů před započetím oprav ručně</t>
  </si>
  <si>
    <t>-907157511</t>
  </si>
  <si>
    <t>72</t>
  </si>
  <si>
    <t>629995101</t>
  </si>
  <si>
    <t>Očištění vnějších ploch tlakovou vodou</t>
  </si>
  <si>
    <t>-1775247379</t>
  </si>
  <si>
    <t>27,355+513,669+36,834</t>
  </si>
  <si>
    <t>73</t>
  </si>
  <si>
    <t>632451600Z</t>
  </si>
  <si>
    <t>Schod u vstupu - úprava reprofilační maltou a hydrofobní nátěr (zdrsnění)</t>
  </si>
  <si>
    <t>kus</t>
  </si>
  <si>
    <t>-565102291</t>
  </si>
  <si>
    <t>74</t>
  </si>
  <si>
    <t>637211122</t>
  </si>
  <si>
    <t>Okapový chodník z betonových dlaždic tl 60 mm kladených do písku se zalitím spár MC</t>
  </si>
  <si>
    <t>1734338737</t>
  </si>
  <si>
    <t>94</t>
  </si>
  <si>
    <t>Lešení a stavební výtahy</t>
  </si>
  <si>
    <t>75</t>
  </si>
  <si>
    <t>941211112</t>
  </si>
  <si>
    <t>Montáž lešení řadového rámového lehkého zatížení do 200 kg/m2 š do 0,9 m v do 25 m</t>
  </si>
  <si>
    <t>-2011909839</t>
  </si>
  <si>
    <t>(17,75+0,16*2+1,20*2)*12,00</t>
  </si>
  <si>
    <t>(17,75+0,16*2+1,20*2)*12,50</t>
  </si>
  <si>
    <t>(11,30+0,16*2+1,20*2)*9,25</t>
  </si>
  <si>
    <t>-6,60*(2,50+2,80)/2</t>
  </si>
  <si>
    <t>76</t>
  </si>
  <si>
    <t>941211211</t>
  </si>
  <si>
    <t>Příplatek k lešení řadovému rámovému lehkému š 0,9 m v do 25 m za první a ZKD den použití</t>
  </si>
  <si>
    <t>-1555981054</t>
  </si>
  <si>
    <t>743,395*45</t>
  </si>
  <si>
    <t>77</t>
  </si>
  <si>
    <t>941211812</t>
  </si>
  <si>
    <t>Demontáž lešení řadového rámového lehkého zatížení do 200 kg/m2 š do 0,9 m v do 25 m</t>
  </si>
  <si>
    <t>248530146</t>
  </si>
  <si>
    <t>78</t>
  </si>
  <si>
    <t>942321112</t>
  </si>
  <si>
    <t>Montáž konzol š do 1,1 m u dílcového pracovního lešení v do 25 m</t>
  </si>
  <si>
    <t>175671314</t>
  </si>
  <si>
    <t>(17,75+0,16*2+1,20*2)*3,00/3</t>
  </si>
  <si>
    <t>(17,75+0,16*2+1,20*2)*3,50/3</t>
  </si>
  <si>
    <t>79</t>
  </si>
  <si>
    <t>942321211</t>
  </si>
  <si>
    <t>Příplatek ke konzole š do 1,1 m u dílcového lešení v do 25 m za první a ZKD den použití</t>
  </si>
  <si>
    <t>-1827019927</t>
  </si>
  <si>
    <t>44,352*45</t>
  </si>
  <si>
    <t>80</t>
  </si>
  <si>
    <t>942321812</t>
  </si>
  <si>
    <t>Demontáž konzol š do 1,1 m u dílcového pracovního lešení v do 25 m</t>
  </si>
  <si>
    <t>1275151580</t>
  </si>
  <si>
    <t>81</t>
  </si>
  <si>
    <t>944511111</t>
  </si>
  <si>
    <t>Montáž ochranné sítě z textilie z umělých vláken</t>
  </si>
  <si>
    <t>359167849</t>
  </si>
  <si>
    <t>82</t>
  </si>
  <si>
    <t>944511211</t>
  </si>
  <si>
    <t>Příplatek k ochranné síti za první a ZKD den použití</t>
  </si>
  <si>
    <t>-782298066</t>
  </si>
  <si>
    <t>83</t>
  </si>
  <si>
    <t>944511811</t>
  </si>
  <si>
    <t>Demontáž ochranné sítě z textilie z umělých vláken</t>
  </si>
  <si>
    <t>-1295639461</t>
  </si>
  <si>
    <t>84</t>
  </si>
  <si>
    <t>94R.01</t>
  </si>
  <si>
    <t>Doprava lešení vč. vnitrostaveništní manipulace</t>
  </si>
  <si>
    <t>-782322097</t>
  </si>
  <si>
    <t>85</t>
  </si>
  <si>
    <t>94R.02</t>
  </si>
  <si>
    <t>Podpěrná konstrukce pro vynesení a založení rámového lešení v místě přístavku garáže (bez zásahu do střešního pláště přístavby) vč. statického návrhu</t>
  </si>
  <si>
    <t>-2070845897</t>
  </si>
  <si>
    <t>95</t>
  </si>
  <si>
    <t>Různé dokončovací konstrukce a práce pozemních staveb</t>
  </si>
  <si>
    <t>86</t>
  </si>
  <si>
    <t>95R.01</t>
  </si>
  <si>
    <t>Vyplnění otvoru po demontovaném výduchu na fasádě PUR pěnou</t>
  </si>
  <si>
    <t>-1780454220</t>
  </si>
  <si>
    <t>"pohled východní"  4</t>
  </si>
  <si>
    <t>"pohled západní"  1</t>
  </si>
  <si>
    <t>87</t>
  </si>
  <si>
    <t>95R.02</t>
  </si>
  <si>
    <t>Dodávka a montáž nové větrací mřížky DN 110 mm vč. úpravy a prodloužení stávajícího odvětrávacího potrubí</t>
  </si>
  <si>
    <t>-1093765433</t>
  </si>
  <si>
    <t>"pohled východní"  6</t>
  </si>
  <si>
    <t>"pohled západní"  7</t>
  </si>
  <si>
    <t>88</t>
  </si>
  <si>
    <t>95R.03</t>
  </si>
  <si>
    <t>Dodávka a montáž nové větrací mřížky rozm. 200x200 mm do podhledu</t>
  </si>
  <si>
    <t>254113043</t>
  </si>
  <si>
    <t>"pohled západní"  4</t>
  </si>
  <si>
    <t>89</t>
  </si>
  <si>
    <t>95R.04</t>
  </si>
  <si>
    <t>Demontáž a zpětná montáž orientačního čísla na fasádě vč. dodávky nového kotevního materiálu</t>
  </si>
  <si>
    <t>513675870</t>
  </si>
  <si>
    <t>"pohled severní"  1</t>
  </si>
  <si>
    <t>90</t>
  </si>
  <si>
    <t>95R.05</t>
  </si>
  <si>
    <t>Demontáž a zpětná montáž nivelety na fasádě vč. dodávky nového kotevního materiálu</t>
  </si>
  <si>
    <t>1726808412</t>
  </si>
  <si>
    <t>91</t>
  </si>
  <si>
    <t>95R.06</t>
  </si>
  <si>
    <t>Dodávka a montáž nových dvířek ELM na fasádě</t>
  </si>
  <si>
    <t>537380022</t>
  </si>
  <si>
    <t>92</t>
  </si>
  <si>
    <t>95R.07</t>
  </si>
  <si>
    <t>Dodávka a montáž nových dvířek HUP na fasádě</t>
  </si>
  <si>
    <t>-573115677</t>
  </si>
  <si>
    <t>96</t>
  </si>
  <si>
    <t>Bourání konstrukcí</t>
  </si>
  <si>
    <t>93</t>
  </si>
  <si>
    <t>96R.01</t>
  </si>
  <si>
    <t>Demontáž větrací mřížky na fasádě</t>
  </si>
  <si>
    <t>-1446999679</t>
  </si>
  <si>
    <t>96R.02</t>
  </si>
  <si>
    <t>Demontáž výdechu na fasádě</t>
  </si>
  <si>
    <t>1313614692</t>
  </si>
  <si>
    <t>96R.03</t>
  </si>
  <si>
    <t>Demontáž větrací mřížky v podhledu okapu</t>
  </si>
  <si>
    <t>-1039210940</t>
  </si>
  <si>
    <t>978015331</t>
  </si>
  <si>
    <t>Otlučení vnější vápenné nebo vápenocementové vnější omítky stupně členitosti 1 a 2 rozsahu do 20%</t>
  </si>
  <si>
    <t>159771195</t>
  </si>
  <si>
    <t>27,355+513,669</t>
  </si>
  <si>
    <t>997</t>
  </si>
  <si>
    <t>Přesun sutě</t>
  </si>
  <si>
    <t>97</t>
  </si>
  <si>
    <t>997013154</t>
  </si>
  <si>
    <t>Vnitrostaveništní doprava suti a vybouraných hmot pro budovy v do 15 m s omezením mechanizace</t>
  </si>
  <si>
    <t>890441486</t>
  </si>
  <si>
    <t>21,081+0,33</t>
  </si>
  <si>
    <t>-15,674</t>
  </si>
  <si>
    <t>98</t>
  </si>
  <si>
    <t>997013501</t>
  </si>
  <si>
    <t>Odvoz suti a vybouraných hmot na skládku nebo meziskládku do 1 km se složením</t>
  </si>
  <si>
    <t>799674313</t>
  </si>
  <si>
    <t>99</t>
  </si>
  <si>
    <t>997013509</t>
  </si>
  <si>
    <t>Příplatek k odvozu suti a vybouraných hmot na skládku ZKD 1 km přes 1 km</t>
  </si>
  <si>
    <t>-2065818243</t>
  </si>
  <si>
    <t>5,737*14 'Přepočtené koeficientem množství</t>
  </si>
  <si>
    <t>100</t>
  </si>
  <si>
    <t>997013800</t>
  </si>
  <si>
    <t>Poplatek za uložení stavebního odpadu na skládce (skládkovné)</t>
  </si>
  <si>
    <t>433970068</t>
  </si>
  <si>
    <t>101</t>
  </si>
  <si>
    <t>997221551</t>
  </si>
  <si>
    <t>Vodorovná doprava suti ze sypkých materiálů do 1 km</t>
  </si>
  <si>
    <t>528143486</t>
  </si>
  <si>
    <t>12,727+2,947</t>
  </si>
  <si>
    <t>102</t>
  </si>
  <si>
    <t>997221559</t>
  </si>
  <si>
    <t>Příplatek ZKD 1 km u vodorovné dopravy suti ze sypkých materiálů</t>
  </si>
  <si>
    <t>2065459942</t>
  </si>
  <si>
    <t>15,674*14 'Přepočtené koeficientem množství</t>
  </si>
  <si>
    <t>103</t>
  </si>
  <si>
    <t>997221611</t>
  </si>
  <si>
    <t>Nakládání suti na dopravní prostředky pro vodorovnou dopravu</t>
  </si>
  <si>
    <t>-1421889822</t>
  </si>
  <si>
    <t>104</t>
  </si>
  <si>
    <t>997221815</t>
  </si>
  <si>
    <t>Poplatek za uložení betonového odpadu na skládce (skládkovné)</t>
  </si>
  <si>
    <t>-1529628420</t>
  </si>
  <si>
    <t>105</t>
  </si>
  <si>
    <t>997221855</t>
  </si>
  <si>
    <t>Poplatek za uložení odpadu z kameniva na skládce (skládkovné)</t>
  </si>
  <si>
    <t>1984160302</t>
  </si>
  <si>
    <t>998</t>
  </si>
  <si>
    <t>Přesun hmot</t>
  </si>
  <si>
    <t>106</t>
  </si>
  <si>
    <t>998017003</t>
  </si>
  <si>
    <t>Přesun hmot s omezením mechanizace pro budovy v do 24 m</t>
  </si>
  <si>
    <t>393399492</t>
  </si>
  <si>
    <t>PSV</t>
  </si>
  <si>
    <t>Práce a dodávky PSV</t>
  </si>
  <si>
    <t>711</t>
  </si>
  <si>
    <t>Izolace proti vodě, vlhkosti a plynům</t>
  </si>
  <si>
    <t>107</t>
  </si>
  <si>
    <t>711112001</t>
  </si>
  <si>
    <t>Provedení izolace proti zemní vlhkosti svislé za studena nátěrem penetračním</t>
  </si>
  <si>
    <t>2115667791</t>
  </si>
  <si>
    <t>soklová plocha nad a pod terénem - ozn. "B" a "C"</t>
  </si>
  <si>
    <t>(17,75+11,30)*2*1,00</t>
  </si>
  <si>
    <t>-6,60*1,00</t>
  </si>
  <si>
    <t>108</t>
  </si>
  <si>
    <t>111631500</t>
  </si>
  <si>
    <t>lak asfaltový ALP/9 (MJ t) bal 9 kg</t>
  </si>
  <si>
    <t>-437929572</t>
  </si>
  <si>
    <t>51,5*0,00035 'Přepočtené koeficientem množství</t>
  </si>
  <si>
    <t>109</t>
  </si>
  <si>
    <t>711142559</t>
  </si>
  <si>
    <t>Provedení izolace proti zemní vlhkosti pásy přitavením svislé NAIP</t>
  </si>
  <si>
    <t>-857807560</t>
  </si>
  <si>
    <t>110</t>
  </si>
  <si>
    <t>628322800</t>
  </si>
  <si>
    <t>pás těžký asfaltovaný, vložka ze skelné rohože, krycí vrstva oxidovaný asfalt, tl. pásu 3,5 mm</t>
  </si>
  <si>
    <t>1704731292</t>
  </si>
  <si>
    <t>51,5*1,2 'Přepočtené koeficientem množství</t>
  </si>
  <si>
    <t>111</t>
  </si>
  <si>
    <t>711132220</t>
  </si>
  <si>
    <t>Izolace proti zemní vlhkosti a beztlakové podpovrchové vodě pásy na sucho na ploše svislé tvarovaná folie z PVC vrstva ochranná, odvětrávací a drenážní výška nopku 8 mm, tl. folie 0,45 mm se samolepicí páskou</t>
  </si>
  <si>
    <t>229798811</t>
  </si>
  <si>
    <t>soklová plocha pod úrovni terénu - ozn. "C"</t>
  </si>
  <si>
    <t>(17,75+11,30+0,16*4)*2*0,70</t>
  </si>
  <si>
    <t>112</t>
  </si>
  <si>
    <t>711491272</t>
  </si>
  <si>
    <t>Provedení izolace proti vodě svislé z textilií vrstva ochranná</t>
  </si>
  <si>
    <t>997955402</t>
  </si>
  <si>
    <t>113</t>
  </si>
  <si>
    <t>-582559165</t>
  </si>
  <si>
    <t>36,946*1,05 'Přepočtené koeficientem množství</t>
  </si>
  <si>
    <t>114</t>
  </si>
  <si>
    <t>711792620</t>
  </si>
  <si>
    <t>Izolace proti vodě a vlhkosti - ostatní tvarovaná folie z PVC - vrstva ochranná, odvětrávací a drenážní lišta pro překrytí okraje izolace krycí z plastu</t>
  </si>
  <si>
    <t>1996398817</t>
  </si>
  <si>
    <t>(17,75+11,30+0,16*4)*2-6,60</t>
  </si>
  <si>
    <t>115</t>
  </si>
  <si>
    <t>711792721</t>
  </si>
  <si>
    <t>Izolace proti zemní vlhkosti nopovou fólií - utěsnění spár elastickým tmelem</t>
  </si>
  <si>
    <t>409874357</t>
  </si>
  <si>
    <t>116</t>
  </si>
  <si>
    <t>998711203</t>
  </si>
  <si>
    <t>Přesun hmot procentní pro izolace proti vodě, vlhkosti a plynům v objektech v do 60 m</t>
  </si>
  <si>
    <t>%</t>
  </si>
  <si>
    <t>1543006240</t>
  </si>
  <si>
    <t>712</t>
  </si>
  <si>
    <t>Povlakové krytiny</t>
  </si>
  <si>
    <t>117</t>
  </si>
  <si>
    <t>712341559</t>
  </si>
  <si>
    <t>Provedení povlakové krytiny střech do 10° pásy NAIP přitavením v plné ploše</t>
  </si>
  <si>
    <t>-1053133180</t>
  </si>
  <si>
    <t>doplnění asfaltového pásu na střeše přístavby garáže v š. 1,00 m</t>
  </si>
  <si>
    <t>6,80*1,00</t>
  </si>
  <si>
    <t>118</t>
  </si>
  <si>
    <t>628522560</t>
  </si>
  <si>
    <t>pásy s modifikovaným asfaltem tl. 4,2 mm vložka polyesterové rouno barevný minerální hrubozrnný posyp</t>
  </si>
  <si>
    <t>838557467</t>
  </si>
  <si>
    <t>6,8*1,2 'Přepočtené koeficientem množství</t>
  </si>
  <si>
    <t>119</t>
  </si>
  <si>
    <t>998712203</t>
  </si>
  <si>
    <t>Přesun hmot procentní pro krytiny povlakové v objektech v do 24 m</t>
  </si>
  <si>
    <t>-176597290</t>
  </si>
  <si>
    <t>721</t>
  </si>
  <si>
    <t>Zdravotechnika - vnitřní kanalizace</t>
  </si>
  <si>
    <t>120</t>
  </si>
  <si>
    <t>721173316</t>
  </si>
  <si>
    <t>Potrubí kanalizační plastové dešťové systém KG DN 125</t>
  </si>
  <si>
    <t>-2051673959</t>
  </si>
  <si>
    <t>121</t>
  </si>
  <si>
    <t>721242115</t>
  </si>
  <si>
    <t>Lapač střešních splavenin z PP se zápachovou klapkou a lapacím košem DN 110</t>
  </si>
  <si>
    <t>229859600</t>
  </si>
  <si>
    <t>122</t>
  </si>
  <si>
    <t>998721203</t>
  </si>
  <si>
    <t>Přesun hmot procentní pro vnitřní kanalizace v objektech v do 24 m</t>
  </si>
  <si>
    <t>-1502152739</t>
  </si>
  <si>
    <t>722</t>
  </si>
  <si>
    <t>Zdravotechnika - vnitřní vodovod</t>
  </si>
  <si>
    <t>123</t>
  </si>
  <si>
    <t>72R.001</t>
  </si>
  <si>
    <t>Provedení nového vývodu vody (pohled západní)</t>
  </si>
  <si>
    <t>615842327</t>
  </si>
  <si>
    <t>741</t>
  </si>
  <si>
    <t>Elektroinstalace</t>
  </si>
  <si>
    <t>124</t>
  </si>
  <si>
    <t>74R.001</t>
  </si>
  <si>
    <t>Demontáž, úprava a zpětná montáž elektrických zařízení na fasádě (osvětlení, zvonek, domácí telefon, čidla, vypínače, signalizace ...) vč. prodloužení stávajících vývodů elektro</t>
  </si>
  <si>
    <t>1193463125</t>
  </si>
  <si>
    <t>125</t>
  </si>
  <si>
    <t>74R.002</t>
  </si>
  <si>
    <t>Demontáž a zpětná montáž vedení hromosvodu na fasádě vč. prodloužení kotev, úprava uzemnění</t>
  </si>
  <si>
    <t>-60349399</t>
  </si>
  <si>
    <t>126</t>
  </si>
  <si>
    <t>74R.003</t>
  </si>
  <si>
    <t>Demontáž lišt NN a zasekání el. vedení vč. zaomítání drážek</t>
  </si>
  <si>
    <t>-593555619</t>
  </si>
  <si>
    <t>764</t>
  </si>
  <si>
    <t>Konstrukce klempířské</t>
  </si>
  <si>
    <t>127</t>
  </si>
  <si>
    <t>764001821</t>
  </si>
  <si>
    <t>Demontáž krytiny ze svitků nebo tabulí do suti</t>
  </si>
  <si>
    <t>724832836</t>
  </si>
  <si>
    <t>(2,70+0,10*2)*(0,70+0,20+0,10)</t>
  </si>
  <si>
    <t>128</t>
  </si>
  <si>
    <t>764002851</t>
  </si>
  <si>
    <t>Demontáž oplechování parapetů do suti</t>
  </si>
  <si>
    <t>267834184</t>
  </si>
  <si>
    <t>1,55*6</t>
  </si>
  <si>
    <t>2,30*(6+2)</t>
  </si>
  <si>
    <t>0,95</t>
  </si>
  <si>
    <t>1,55*10</t>
  </si>
  <si>
    <t>0,95*4</t>
  </si>
  <si>
    <t>129</t>
  </si>
  <si>
    <t>764002871</t>
  </si>
  <si>
    <t>Demontáž lemování zdí do suti</t>
  </si>
  <si>
    <t>-713335023</t>
  </si>
  <si>
    <t>"přístavba garáže"  6,80</t>
  </si>
  <si>
    <t>130</t>
  </si>
  <si>
    <t>764004863</t>
  </si>
  <si>
    <t>Demontáž svodu k dalšímu použití</t>
  </si>
  <si>
    <t>-127171624</t>
  </si>
  <si>
    <t>14,00*4</t>
  </si>
  <si>
    <t>131</t>
  </si>
  <si>
    <t>764011623</t>
  </si>
  <si>
    <t>Dilatační připojovací lišta z Pz s povrchovou úpravou včetně tmelení rš 150 mm</t>
  </si>
  <si>
    <t>97151415</t>
  </si>
  <si>
    <t>"stříška nad vstupem"  2,70</t>
  </si>
  <si>
    <t>132</t>
  </si>
  <si>
    <t>764111671</t>
  </si>
  <si>
    <t>Krytina železobetonových desek z Pz plechu s povrchovou úpravou</t>
  </si>
  <si>
    <t>-1457525997</t>
  </si>
  <si>
    <t>133</t>
  </si>
  <si>
    <t>764216645</t>
  </si>
  <si>
    <t>Oplechování rovných parapetů celoplošně lepené z Pz s povrchovou úpravou rš 400 mm</t>
  </si>
  <si>
    <t>176911587</t>
  </si>
  <si>
    <t>134</t>
  </si>
  <si>
    <t>764311604</t>
  </si>
  <si>
    <t>Lemování zdí boční z Pz s povrchovou úpravou rš 330 mm</t>
  </si>
  <si>
    <t>-1824231846</t>
  </si>
  <si>
    <t>135</t>
  </si>
  <si>
    <t>764508131Z</t>
  </si>
  <si>
    <t>Zpětná montáž kruhového svodu vč. výměny objímek za objímky s delšímy trny (z důvodu KZS)</t>
  </si>
  <si>
    <t>-1104357041</t>
  </si>
  <si>
    <t>56,00*0,80</t>
  </si>
  <si>
    <t>136</t>
  </si>
  <si>
    <t>764518422</t>
  </si>
  <si>
    <t>Svody kruhové včetně objímek, kolen, odskoků z Pz plechu průměru 100 mm</t>
  </si>
  <si>
    <t>623868802</t>
  </si>
  <si>
    <t>výměna v rozsahu 20 %</t>
  </si>
  <si>
    <t>14,00*4*0,2</t>
  </si>
  <si>
    <t>137</t>
  </si>
  <si>
    <t>764R.01</t>
  </si>
  <si>
    <t>Oplechování hrany nového zateplení - materiál PZ plech s povrchovou úpravou</t>
  </si>
  <si>
    <t>1145721595</t>
  </si>
  <si>
    <t>(17,85+12,70)*2</t>
  </si>
  <si>
    <t>138</t>
  </si>
  <si>
    <t>998764203</t>
  </si>
  <si>
    <t>Přesun hmot procentní pro konstrukce klempířské v objektech v do 24 m</t>
  </si>
  <si>
    <t>2071202604</t>
  </si>
  <si>
    <t>767</t>
  </si>
  <si>
    <t>Konstrukce zámečnické</t>
  </si>
  <si>
    <t>139</t>
  </si>
  <si>
    <t>767R.01</t>
  </si>
  <si>
    <t>Demontáž, zámečnická úprava a zpětná montáž kovového zábradlí rozm. 750x750 mm - kompletní provedení v rozsahu dle PD vč. dodávky nových kotev</t>
  </si>
  <si>
    <t>-1810109865</t>
  </si>
  <si>
    <t>140</t>
  </si>
  <si>
    <t>998767203</t>
  </si>
  <si>
    <t>Přesun hmot procentní pro zámečnické konstrukce v objektech v do 24 m</t>
  </si>
  <si>
    <t>-408162191</t>
  </si>
  <si>
    <t>783</t>
  </si>
  <si>
    <t>Dokončovací práce - nátěry</t>
  </si>
  <si>
    <t>141</t>
  </si>
  <si>
    <t>783301313</t>
  </si>
  <si>
    <t>Odmaštění zámečnických konstrukcí ředidlovým odmašťovačem</t>
  </si>
  <si>
    <t>-976255578</t>
  </si>
  <si>
    <t>142</t>
  </si>
  <si>
    <t>783306805</t>
  </si>
  <si>
    <t>Odstranění nátěru ze zámečnických konstrukcí opálením</t>
  </si>
  <si>
    <t>354785463</t>
  </si>
  <si>
    <t>zábradlí lodžie</t>
  </si>
  <si>
    <t>(3,00*1,10*2)*2</t>
  </si>
  <si>
    <t>zábradlí na fasádě</t>
  </si>
  <si>
    <t>(0,75*0,75*2)*6</t>
  </si>
  <si>
    <t>143</t>
  </si>
  <si>
    <t>783314203</t>
  </si>
  <si>
    <t>Základní antikorozní jednonásobný syntetický samozákladující nátěr zámečnických konstrukcí</t>
  </si>
  <si>
    <t>-1820228245</t>
  </si>
  <si>
    <t>144</t>
  </si>
  <si>
    <t>783315103</t>
  </si>
  <si>
    <t>Mezinátěr jednonásobný syntetický  samozákladující zámečnických konstrukcí</t>
  </si>
  <si>
    <t>-154652662</t>
  </si>
  <si>
    <t>145</t>
  </si>
  <si>
    <t>783317105</t>
  </si>
  <si>
    <t>Krycí jednonásobný syntetický samozákladující nátěr zámečnických konstrukcí</t>
  </si>
  <si>
    <t>-1757076855</t>
  </si>
  <si>
    <t>146</t>
  </si>
  <si>
    <t>783823135</t>
  </si>
  <si>
    <t>Penetrační silikonový nátěr hladkých, tenkovrstvých zrnitých nebo štukových omítek</t>
  </si>
  <si>
    <t>534782124</t>
  </si>
  <si>
    <t>35,865+16,40</t>
  </si>
  <si>
    <t>147</t>
  </si>
  <si>
    <t>783827425</t>
  </si>
  <si>
    <t>Krycí dvojnásobný silikonový nátěr omítek stupně členitosti 1 a 2</t>
  </si>
  <si>
    <t>-308760118</t>
  </si>
  <si>
    <t>VRN</t>
  </si>
  <si>
    <t>Vedlejší rozpočtové náklady</t>
  </si>
  <si>
    <t>148</t>
  </si>
  <si>
    <t>090001001</t>
  </si>
  <si>
    <t>Bezpečnostní opatření na ochranu osob a majetku v rozsahu platné legislativy a dle podmínek v SoD</t>
  </si>
  <si>
    <t>1024</t>
  </si>
  <si>
    <t>1917653117</t>
  </si>
  <si>
    <t>149</t>
  </si>
  <si>
    <t>090001002</t>
  </si>
  <si>
    <t>Bezpečnostní hrazení,oplocení,zajištění přístupu na staveniště apod Zajištění ostrahy majetku osob v průběhu realizace stavby a až do předání stavby do užívání.Zabezpečení staveniště,vnější stavby a ploch dotčených stavbou,vybavení proti odcizení a škodám</t>
  </si>
  <si>
    <t>-2057765018</t>
  </si>
  <si>
    <t>150</t>
  </si>
  <si>
    <t>090001003</t>
  </si>
  <si>
    <t>Provedení veškerých měření a zkoušek, revizních zpráv apod. dle platné legislativy a dle SoD</t>
  </si>
  <si>
    <t>-1763616938</t>
  </si>
  <si>
    <t>151</t>
  </si>
  <si>
    <t>090001004</t>
  </si>
  <si>
    <t>Uvedení pozemků a všech povrchů dotčených stavbou do původního stavu či do stavu dle Sod, PD, požadavků investora, uživatele apod.</t>
  </si>
  <si>
    <t>-81832541</t>
  </si>
  <si>
    <t>152</t>
  </si>
  <si>
    <t>090001005</t>
  </si>
  <si>
    <t>Ostatní náklady spojené s požadavky objednatele, které jsou uvedeny v jednotlivých článcích smlouvy o dílo, pokud nejsou zahrnuty v soupisech prací</t>
  </si>
  <si>
    <t>-1688410925</t>
  </si>
  <si>
    <t>153</t>
  </si>
  <si>
    <t>090001006</t>
  </si>
  <si>
    <t>Náklady na nepředvídatelné skutečnosti</t>
  </si>
  <si>
    <t>-1564827460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</si>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</sst>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0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4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166" fontId="35" fillId="0" borderId="14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0" xfId="0"/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77" t="s">
        <v>16</v>
      </c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8"/>
      <c r="AJ5" s="378"/>
      <c r="AK5" s="378"/>
      <c r="AL5" s="378"/>
      <c r="AM5" s="378"/>
      <c r="AN5" s="378"/>
      <c r="AO5" s="378"/>
      <c r="AP5" s="29"/>
      <c r="AQ5" s="31"/>
      <c r="BE5" s="375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79" t="s">
        <v>19</v>
      </c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8"/>
      <c r="AO6" s="378"/>
      <c r="AP6" s="29"/>
      <c r="AQ6" s="31"/>
      <c r="BE6" s="376"/>
      <c r="BS6" s="24" t="s">
        <v>20</v>
      </c>
    </row>
    <row r="7" spans="2:71" ht="14.45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23</v>
      </c>
      <c r="AL7" s="29"/>
      <c r="AM7" s="29"/>
      <c r="AN7" s="35" t="s">
        <v>22</v>
      </c>
      <c r="AO7" s="29"/>
      <c r="AP7" s="29"/>
      <c r="AQ7" s="31"/>
      <c r="BE7" s="376"/>
      <c r="BS7" s="24" t="s">
        <v>20</v>
      </c>
    </row>
    <row r="8" spans="2:71" ht="14.45" customHeight="1">
      <c r="B8" s="28"/>
      <c r="C8" s="29"/>
      <c r="D8" s="37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26</v>
      </c>
      <c r="AL8" s="29"/>
      <c r="AM8" s="29"/>
      <c r="AN8" s="38" t="s">
        <v>27</v>
      </c>
      <c r="AO8" s="29"/>
      <c r="AP8" s="29"/>
      <c r="AQ8" s="31"/>
      <c r="BE8" s="376"/>
      <c r="BS8" s="24" t="s">
        <v>20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76"/>
      <c r="BS9" s="24" t="s">
        <v>20</v>
      </c>
    </row>
    <row r="10" spans="2:71" ht="14.45" customHeight="1">
      <c r="B10" s="28"/>
      <c r="C10" s="29"/>
      <c r="D10" s="37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29</v>
      </c>
      <c r="AL10" s="29"/>
      <c r="AM10" s="29"/>
      <c r="AN10" s="35" t="s">
        <v>22</v>
      </c>
      <c r="AO10" s="29"/>
      <c r="AP10" s="29"/>
      <c r="AQ10" s="31"/>
      <c r="BE10" s="376"/>
      <c r="BS10" s="24" t="s">
        <v>20</v>
      </c>
    </row>
    <row r="11" spans="2:71" ht="18.4" customHeight="1">
      <c r="B11" s="28"/>
      <c r="C11" s="29"/>
      <c r="D11" s="29"/>
      <c r="E11" s="35" t="s">
        <v>30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31</v>
      </c>
      <c r="AL11" s="29"/>
      <c r="AM11" s="29"/>
      <c r="AN11" s="35" t="s">
        <v>22</v>
      </c>
      <c r="AO11" s="29"/>
      <c r="AP11" s="29"/>
      <c r="AQ11" s="31"/>
      <c r="BE11" s="376"/>
      <c r="BS11" s="24" t="s">
        <v>20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76"/>
      <c r="BS12" s="24" t="s">
        <v>20</v>
      </c>
    </row>
    <row r="13" spans="2:71" ht="14.45" customHeight="1">
      <c r="B13" s="28"/>
      <c r="C13" s="29"/>
      <c r="D13" s="37" t="s">
        <v>32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29</v>
      </c>
      <c r="AL13" s="29"/>
      <c r="AM13" s="29"/>
      <c r="AN13" s="39" t="s">
        <v>33</v>
      </c>
      <c r="AO13" s="29"/>
      <c r="AP13" s="29"/>
      <c r="AQ13" s="31"/>
      <c r="BE13" s="376"/>
      <c r="BS13" s="24" t="s">
        <v>20</v>
      </c>
    </row>
    <row r="14" spans="2:71" ht="15">
      <c r="B14" s="28"/>
      <c r="C14" s="29"/>
      <c r="D14" s="29"/>
      <c r="E14" s="380" t="s">
        <v>33</v>
      </c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7" t="s">
        <v>31</v>
      </c>
      <c r="AL14" s="29"/>
      <c r="AM14" s="29"/>
      <c r="AN14" s="39" t="s">
        <v>33</v>
      </c>
      <c r="AO14" s="29"/>
      <c r="AP14" s="29"/>
      <c r="AQ14" s="31"/>
      <c r="BE14" s="376"/>
      <c r="BS14" s="24" t="s">
        <v>20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76"/>
      <c r="BS15" s="24" t="s">
        <v>6</v>
      </c>
    </row>
    <row r="16" spans="2:71" ht="14.45" customHeight="1">
      <c r="B16" s="28"/>
      <c r="C16" s="29"/>
      <c r="D16" s="37" t="s">
        <v>34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29</v>
      </c>
      <c r="AL16" s="29"/>
      <c r="AM16" s="29"/>
      <c r="AN16" s="35" t="s">
        <v>22</v>
      </c>
      <c r="AO16" s="29"/>
      <c r="AP16" s="29"/>
      <c r="AQ16" s="31"/>
      <c r="BE16" s="376"/>
      <c r="BS16" s="24" t="s">
        <v>6</v>
      </c>
    </row>
    <row r="17" spans="2:71" ht="18.4" customHeight="1">
      <c r="B17" s="28"/>
      <c r="C17" s="29"/>
      <c r="D17" s="29"/>
      <c r="E17" s="35" t="s">
        <v>35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31</v>
      </c>
      <c r="AL17" s="29"/>
      <c r="AM17" s="29"/>
      <c r="AN17" s="35" t="s">
        <v>22</v>
      </c>
      <c r="AO17" s="29"/>
      <c r="AP17" s="29"/>
      <c r="AQ17" s="31"/>
      <c r="BE17" s="376"/>
      <c r="BS17" s="24" t="s">
        <v>36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76"/>
      <c r="BS18" s="24" t="s">
        <v>8</v>
      </c>
    </row>
    <row r="19" spans="2:71" ht="14.45" customHeight="1">
      <c r="B19" s="28"/>
      <c r="C19" s="29"/>
      <c r="D19" s="37" t="s">
        <v>37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76"/>
      <c r="BS19" s="24" t="s">
        <v>8</v>
      </c>
    </row>
    <row r="20" spans="2:71" ht="22.5" customHeight="1">
      <c r="B20" s="28"/>
      <c r="C20" s="29"/>
      <c r="D20" s="29"/>
      <c r="E20" s="382" t="s">
        <v>22</v>
      </c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2"/>
      <c r="AL20" s="382"/>
      <c r="AM20" s="382"/>
      <c r="AN20" s="382"/>
      <c r="AO20" s="29"/>
      <c r="AP20" s="29"/>
      <c r="AQ20" s="31"/>
      <c r="BE20" s="376"/>
      <c r="BS20" s="24" t="s">
        <v>36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76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76"/>
    </row>
    <row r="23" spans="2:57" s="1" customFormat="1" ht="25.9" customHeight="1">
      <c r="B23" s="41"/>
      <c r="C23" s="42"/>
      <c r="D23" s="43" t="s">
        <v>38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83">
        <f>ROUNDUP(AG51,2)</f>
        <v>0</v>
      </c>
      <c r="AL23" s="384"/>
      <c r="AM23" s="384"/>
      <c r="AN23" s="384"/>
      <c r="AO23" s="384"/>
      <c r="AP23" s="42"/>
      <c r="AQ23" s="45"/>
      <c r="BE23" s="376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76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85" t="s">
        <v>39</v>
      </c>
      <c r="M25" s="385"/>
      <c r="N25" s="385"/>
      <c r="O25" s="385"/>
      <c r="P25" s="42"/>
      <c r="Q25" s="42"/>
      <c r="R25" s="42"/>
      <c r="S25" s="42"/>
      <c r="T25" s="42"/>
      <c r="U25" s="42"/>
      <c r="V25" s="42"/>
      <c r="W25" s="385" t="s">
        <v>40</v>
      </c>
      <c r="X25" s="385"/>
      <c r="Y25" s="385"/>
      <c r="Z25" s="385"/>
      <c r="AA25" s="385"/>
      <c r="AB25" s="385"/>
      <c r="AC25" s="385"/>
      <c r="AD25" s="385"/>
      <c r="AE25" s="385"/>
      <c r="AF25" s="42"/>
      <c r="AG25" s="42"/>
      <c r="AH25" s="42"/>
      <c r="AI25" s="42"/>
      <c r="AJ25" s="42"/>
      <c r="AK25" s="385" t="s">
        <v>41</v>
      </c>
      <c r="AL25" s="385"/>
      <c r="AM25" s="385"/>
      <c r="AN25" s="385"/>
      <c r="AO25" s="385"/>
      <c r="AP25" s="42"/>
      <c r="AQ25" s="45"/>
      <c r="BE25" s="376"/>
    </row>
    <row r="26" spans="2:57" s="2" customFormat="1" ht="14.45" customHeight="1">
      <c r="B26" s="47"/>
      <c r="C26" s="48"/>
      <c r="D26" s="49" t="s">
        <v>42</v>
      </c>
      <c r="E26" s="48"/>
      <c r="F26" s="49" t="s">
        <v>43</v>
      </c>
      <c r="G26" s="48"/>
      <c r="H26" s="48"/>
      <c r="I26" s="48"/>
      <c r="J26" s="48"/>
      <c r="K26" s="48"/>
      <c r="L26" s="368">
        <v>0.21</v>
      </c>
      <c r="M26" s="369"/>
      <c r="N26" s="369"/>
      <c r="O26" s="369"/>
      <c r="P26" s="48"/>
      <c r="Q26" s="48"/>
      <c r="R26" s="48"/>
      <c r="S26" s="48"/>
      <c r="T26" s="48"/>
      <c r="U26" s="48"/>
      <c r="V26" s="48"/>
      <c r="W26" s="370">
        <f>ROUNDUP(AZ51,2)</f>
        <v>0</v>
      </c>
      <c r="X26" s="369"/>
      <c r="Y26" s="369"/>
      <c r="Z26" s="369"/>
      <c r="AA26" s="369"/>
      <c r="AB26" s="369"/>
      <c r="AC26" s="369"/>
      <c r="AD26" s="369"/>
      <c r="AE26" s="369"/>
      <c r="AF26" s="48"/>
      <c r="AG26" s="48"/>
      <c r="AH26" s="48"/>
      <c r="AI26" s="48"/>
      <c r="AJ26" s="48"/>
      <c r="AK26" s="370">
        <f>ROUNDUP(AV51,2)</f>
        <v>0</v>
      </c>
      <c r="AL26" s="369"/>
      <c r="AM26" s="369"/>
      <c r="AN26" s="369"/>
      <c r="AO26" s="369"/>
      <c r="AP26" s="48"/>
      <c r="AQ26" s="50"/>
      <c r="BE26" s="376"/>
    </row>
    <row r="27" spans="2:57" s="2" customFormat="1" ht="14.45" customHeight="1">
      <c r="B27" s="47"/>
      <c r="C27" s="48"/>
      <c r="D27" s="48"/>
      <c r="E27" s="48"/>
      <c r="F27" s="49" t="s">
        <v>44</v>
      </c>
      <c r="G27" s="48"/>
      <c r="H27" s="48"/>
      <c r="I27" s="48"/>
      <c r="J27" s="48"/>
      <c r="K27" s="48"/>
      <c r="L27" s="368">
        <v>0.15</v>
      </c>
      <c r="M27" s="369"/>
      <c r="N27" s="369"/>
      <c r="O27" s="369"/>
      <c r="P27" s="48"/>
      <c r="Q27" s="48"/>
      <c r="R27" s="48"/>
      <c r="S27" s="48"/>
      <c r="T27" s="48"/>
      <c r="U27" s="48"/>
      <c r="V27" s="48"/>
      <c r="W27" s="370">
        <f>ROUNDUP(BA51,2)</f>
        <v>0</v>
      </c>
      <c r="X27" s="369"/>
      <c r="Y27" s="369"/>
      <c r="Z27" s="369"/>
      <c r="AA27" s="369"/>
      <c r="AB27" s="369"/>
      <c r="AC27" s="369"/>
      <c r="AD27" s="369"/>
      <c r="AE27" s="369"/>
      <c r="AF27" s="48"/>
      <c r="AG27" s="48"/>
      <c r="AH27" s="48"/>
      <c r="AI27" s="48"/>
      <c r="AJ27" s="48"/>
      <c r="AK27" s="370">
        <f>ROUNDUP(AW51,2)</f>
        <v>0</v>
      </c>
      <c r="AL27" s="369"/>
      <c r="AM27" s="369"/>
      <c r="AN27" s="369"/>
      <c r="AO27" s="369"/>
      <c r="AP27" s="48"/>
      <c r="AQ27" s="50"/>
      <c r="BE27" s="376"/>
    </row>
    <row r="28" spans="2:57" s="2" customFormat="1" ht="14.45" customHeight="1" hidden="1">
      <c r="B28" s="47"/>
      <c r="C28" s="48"/>
      <c r="D28" s="48"/>
      <c r="E28" s="48"/>
      <c r="F28" s="49" t="s">
        <v>45</v>
      </c>
      <c r="G28" s="48"/>
      <c r="H28" s="48"/>
      <c r="I28" s="48"/>
      <c r="J28" s="48"/>
      <c r="K28" s="48"/>
      <c r="L28" s="368">
        <v>0.21</v>
      </c>
      <c r="M28" s="369"/>
      <c r="N28" s="369"/>
      <c r="O28" s="369"/>
      <c r="P28" s="48"/>
      <c r="Q28" s="48"/>
      <c r="R28" s="48"/>
      <c r="S28" s="48"/>
      <c r="T28" s="48"/>
      <c r="U28" s="48"/>
      <c r="V28" s="48"/>
      <c r="W28" s="370">
        <f>ROUNDUP(BB51,2)</f>
        <v>0</v>
      </c>
      <c r="X28" s="369"/>
      <c r="Y28" s="369"/>
      <c r="Z28" s="369"/>
      <c r="AA28" s="369"/>
      <c r="AB28" s="369"/>
      <c r="AC28" s="369"/>
      <c r="AD28" s="369"/>
      <c r="AE28" s="369"/>
      <c r="AF28" s="48"/>
      <c r="AG28" s="48"/>
      <c r="AH28" s="48"/>
      <c r="AI28" s="48"/>
      <c r="AJ28" s="48"/>
      <c r="AK28" s="370">
        <v>0</v>
      </c>
      <c r="AL28" s="369"/>
      <c r="AM28" s="369"/>
      <c r="AN28" s="369"/>
      <c r="AO28" s="369"/>
      <c r="AP28" s="48"/>
      <c r="AQ28" s="50"/>
      <c r="BE28" s="376"/>
    </row>
    <row r="29" spans="2:57" s="2" customFormat="1" ht="14.45" customHeight="1" hidden="1">
      <c r="B29" s="47"/>
      <c r="C29" s="48"/>
      <c r="D29" s="48"/>
      <c r="E29" s="48"/>
      <c r="F29" s="49" t="s">
        <v>46</v>
      </c>
      <c r="G29" s="48"/>
      <c r="H29" s="48"/>
      <c r="I29" s="48"/>
      <c r="J29" s="48"/>
      <c r="K29" s="48"/>
      <c r="L29" s="368">
        <v>0.15</v>
      </c>
      <c r="M29" s="369"/>
      <c r="N29" s="369"/>
      <c r="O29" s="369"/>
      <c r="P29" s="48"/>
      <c r="Q29" s="48"/>
      <c r="R29" s="48"/>
      <c r="S29" s="48"/>
      <c r="T29" s="48"/>
      <c r="U29" s="48"/>
      <c r="V29" s="48"/>
      <c r="W29" s="370">
        <f>ROUNDUP(BC51,2)</f>
        <v>0</v>
      </c>
      <c r="X29" s="369"/>
      <c r="Y29" s="369"/>
      <c r="Z29" s="369"/>
      <c r="AA29" s="369"/>
      <c r="AB29" s="369"/>
      <c r="AC29" s="369"/>
      <c r="AD29" s="369"/>
      <c r="AE29" s="369"/>
      <c r="AF29" s="48"/>
      <c r="AG29" s="48"/>
      <c r="AH29" s="48"/>
      <c r="AI29" s="48"/>
      <c r="AJ29" s="48"/>
      <c r="AK29" s="370">
        <v>0</v>
      </c>
      <c r="AL29" s="369"/>
      <c r="AM29" s="369"/>
      <c r="AN29" s="369"/>
      <c r="AO29" s="369"/>
      <c r="AP29" s="48"/>
      <c r="AQ29" s="50"/>
      <c r="BE29" s="376"/>
    </row>
    <row r="30" spans="2:57" s="2" customFormat="1" ht="14.45" customHeight="1" hidden="1">
      <c r="B30" s="47"/>
      <c r="C30" s="48"/>
      <c r="D30" s="48"/>
      <c r="E30" s="48"/>
      <c r="F30" s="49" t="s">
        <v>47</v>
      </c>
      <c r="G30" s="48"/>
      <c r="H30" s="48"/>
      <c r="I30" s="48"/>
      <c r="J30" s="48"/>
      <c r="K30" s="48"/>
      <c r="L30" s="368">
        <v>0</v>
      </c>
      <c r="M30" s="369"/>
      <c r="N30" s="369"/>
      <c r="O30" s="369"/>
      <c r="P30" s="48"/>
      <c r="Q30" s="48"/>
      <c r="R30" s="48"/>
      <c r="S30" s="48"/>
      <c r="T30" s="48"/>
      <c r="U30" s="48"/>
      <c r="V30" s="48"/>
      <c r="W30" s="370">
        <f>ROUNDUP(BD51,2)</f>
        <v>0</v>
      </c>
      <c r="X30" s="369"/>
      <c r="Y30" s="369"/>
      <c r="Z30" s="369"/>
      <c r="AA30" s="369"/>
      <c r="AB30" s="369"/>
      <c r="AC30" s="369"/>
      <c r="AD30" s="369"/>
      <c r="AE30" s="369"/>
      <c r="AF30" s="48"/>
      <c r="AG30" s="48"/>
      <c r="AH30" s="48"/>
      <c r="AI30" s="48"/>
      <c r="AJ30" s="48"/>
      <c r="AK30" s="370">
        <v>0</v>
      </c>
      <c r="AL30" s="369"/>
      <c r="AM30" s="369"/>
      <c r="AN30" s="369"/>
      <c r="AO30" s="369"/>
      <c r="AP30" s="48"/>
      <c r="AQ30" s="50"/>
      <c r="BE30" s="376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76"/>
    </row>
    <row r="32" spans="2:57" s="1" customFormat="1" ht="25.9" customHeight="1">
      <c r="B32" s="41"/>
      <c r="C32" s="51"/>
      <c r="D32" s="52" t="s">
        <v>48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49</v>
      </c>
      <c r="U32" s="53"/>
      <c r="V32" s="53"/>
      <c r="W32" s="53"/>
      <c r="X32" s="371" t="s">
        <v>50</v>
      </c>
      <c r="Y32" s="372"/>
      <c r="Z32" s="372"/>
      <c r="AA32" s="372"/>
      <c r="AB32" s="372"/>
      <c r="AC32" s="53"/>
      <c r="AD32" s="53"/>
      <c r="AE32" s="53"/>
      <c r="AF32" s="53"/>
      <c r="AG32" s="53"/>
      <c r="AH32" s="53"/>
      <c r="AI32" s="53"/>
      <c r="AJ32" s="53"/>
      <c r="AK32" s="373">
        <f>SUM(AK23:AK30)</f>
        <v>0</v>
      </c>
      <c r="AL32" s="372"/>
      <c r="AM32" s="372"/>
      <c r="AN32" s="372"/>
      <c r="AO32" s="374"/>
      <c r="AP32" s="51"/>
      <c r="AQ32" s="55"/>
      <c r="BE32" s="376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51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2018004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54" t="str">
        <f>K6</f>
        <v>Zateplení fasády objektu Žižkova 16, Krnov</v>
      </c>
      <c r="M42" s="355"/>
      <c r="N42" s="355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355"/>
      <c r="AB42" s="355"/>
      <c r="AC42" s="355"/>
      <c r="AD42" s="355"/>
      <c r="AE42" s="355"/>
      <c r="AF42" s="355"/>
      <c r="AG42" s="355"/>
      <c r="AH42" s="355"/>
      <c r="AI42" s="355"/>
      <c r="AJ42" s="355"/>
      <c r="AK42" s="355"/>
      <c r="AL42" s="355"/>
      <c r="AM42" s="355"/>
      <c r="AN42" s="355"/>
      <c r="AO42" s="355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5">
      <c r="B44" s="41"/>
      <c r="C44" s="65" t="s">
        <v>24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Krnov, k.ú. Opavské Předměstí, p.č. 1256/1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26</v>
      </c>
      <c r="AJ44" s="63"/>
      <c r="AK44" s="63"/>
      <c r="AL44" s="63"/>
      <c r="AM44" s="356" t="str">
        <f>IF(AN8="","",AN8)</f>
        <v>25. 2. 2018</v>
      </c>
      <c r="AN44" s="356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5">
      <c r="B46" s="41"/>
      <c r="C46" s="65" t="s">
        <v>28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Město Krnov, Hlavní náměstí 96/1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34</v>
      </c>
      <c r="AJ46" s="63"/>
      <c r="AK46" s="63"/>
      <c r="AL46" s="63"/>
      <c r="AM46" s="357" t="str">
        <f>IF(E17="","",E17)</f>
        <v>Ing. Jan Pospíšil</v>
      </c>
      <c r="AN46" s="357"/>
      <c r="AO46" s="357"/>
      <c r="AP46" s="357"/>
      <c r="AQ46" s="63"/>
      <c r="AR46" s="61"/>
      <c r="AS46" s="358" t="s">
        <v>52</v>
      </c>
      <c r="AT46" s="359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5">
      <c r="B47" s="41"/>
      <c r="C47" s="65" t="s">
        <v>32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60"/>
      <c r="AT47" s="361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62"/>
      <c r="AT48" s="363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64" t="s">
        <v>53</v>
      </c>
      <c r="D49" s="365"/>
      <c r="E49" s="365"/>
      <c r="F49" s="365"/>
      <c r="G49" s="365"/>
      <c r="H49" s="79"/>
      <c r="I49" s="366" t="s">
        <v>54</v>
      </c>
      <c r="J49" s="365"/>
      <c r="K49" s="365"/>
      <c r="L49" s="365"/>
      <c r="M49" s="365"/>
      <c r="N49" s="365"/>
      <c r="O49" s="365"/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365"/>
      <c r="AA49" s="365"/>
      <c r="AB49" s="365"/>
      <c r="AC49" s="365"/>
      <c r="AD49" s="365"/>
      <c r="AE49" s="365"/>
      <c r="AF49" s="365"/>
      <c r="AG49" s="367" t="s">
        <v>55</v>
      </c>
      <c r="AH49" s="365"/>
      <c r="AI49" s="365"/>
      <c r="AJ49" s="365"/>
      <c r="AK49" s="365"/>
      <c r="AL49" s="365"/>
      <c r="AM49" s="365"/>
      <c r="AN49" s="366" t="s">
        <v>56</v>
      </c>
      <c r="AO49" s="365"/>
      <c r="AP49" s="365"/>
      <c r="AQ49" s="80" t="s">
        <v>57</v>
      </c>
      <c r="AR49" s="61"/>
      <c r="AS49" s="81" t="s">
        <v>58</v>
      </c>
      <c r="AT49" s="82" t="s">
        <v>59</v>
      </c>
      <c r="AU49" s="82" t="s">
        <v>60</v>
      </c>
      <c r="AV49" s="82" t="s">
        <v>61</v>
      </c>
      <c r="AW49" s="82" t="s">
        <v>62</v>
      </c>
      <c r="AX49" s="82" t="s">
        <v>63</v>
      </c>
      <c r="AY49" s="82" t="s">
        <v>64</v>
      </c>
      <c r="AZ49" s="82" t="s">
        <v>65</v>
      </c>
      <c r="BA49" s="82" t="s">
        <v>66</v>
      </c>
      <c r="BB49" s="82" t="s">
        <v>67</v>
      </c>
      <c r="BC49" s="82" t="s">
        <v>68</v>
      </c>
      <c r="BD49" s="83" t="s">
        <v>69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70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52">
        <f>ROUNDUP(AG52,2)</f>
        <v>0</v>
      </c>
      <c r="AH51" s="352"/>
      <c r="AI51" s="352"/>
      <c r="AJ51" s="352"/>
      <c r="AK51" s="352"/>
      <c r="AL51" s="352"/>
      <c r="AM51" s="352"/>
      <c r="AN51" s="353">
        <f>SUM(AG51,AT51)</f>
        <v>0</v>
      </c>
      <c r="AO51" s="353"/>
      <c r="AP51" s="353"/>
      <c r="AQ51" s="89" t="s">
        <v>22</v>
      </c>
      <c r="AR51" s="71"/>
      <c r="AS51" s="90">
        <f>ROUNDUP(AS52,2)</f>
        <v>0</v>
      </c>
      <c r="AT51" s="91">
        <f>ROUNDUP(SUM(AV51:AW51),2)</f>
        <v>0</v>
      </c>
      <c r="AU51" s="92">
        <f>ROUNDUP(AU52,5)</f>
        <v>0</v>
      </c>
      <c r="AV51" s="91">
        <f>ROUNDUP(AZ51*L26,2)</f>
        <v>0</v>
      </c>
      <c r="AW51" s="91">
        <f>ROUNDUP(BA51*L27,2)</f>
        <v>0</v>
      </c>
      <c r="AX51" s="91">
        <f>ROUNDUP(BB51*L26,2)</f>
        <v>0</v>
      </c>
      <c r="AY51" s="91">
        <f>ROUNDUP(BC51*L27,2)</f>
        <v>0</v>
      </c>
      <c r="AZ51" s="91">
        <f>ROUNDUP(AZ52,2)</f>
        <v>0</v>
      </c>
      <c r="BA51" s="91">
        <f>ROUNDUP(BA52,2)</f>
        <v>0</v>
      </c>
      <c r="BB51" s="91">
        <f>ROUNDUP(BB52,2)</f>
        <v>0</v>
      </c>
      <c r="BC51" s="91">
        <f>ROUNDUP(BC52,2)</f>
        <v>0</v>
      </c>
      <c r="BD51" s="93">
        <f>ROUNDUP(BD52,2)</f>
        <v>0</v>
      </c>
      <c r="BS51" s="94" t="s">
        <v>71</v>
      </c>
      <c r="BT51" s="94" t="s">
        <v>72</v>
      </c>
      <c r="BU51" s="95" t="s">
        <v>73</v>
      </c>
      <c r="BV51" s="94" t="s">
        <v>74</v>
      </c>
      <c r="BW51" s="94" t="s">
        <v>7</v>
      </c>
      <c r="BX51" s="94" t="s">
        <v>75</v>
      </c>
      <c r="CL51" s="94" t="s">
        <v>22</v>
      </c>
    </row>
    <row r="52" spans="1:91" s="5" customFormat="1" ht="22.5" customHeight="1">
      <c r="A52" s="96" t="s">
        <v>76</v>
      </c>
      <c r="B52" s="97"/>
      <c r="C52" s="98"/>
      <c r="D52" s="351" t="s">
        <v>77</v>
      </c>
      <c r="E52" s="351"/>
      <c r="F52" s="351"/>
      <c r="G52" s="351"/>
      <c r="H52" s="351"/>
      <c r="I52" s="99"/>
      <c r="J52" s="351" t="s">
        <v>78</v>
      </c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  <c r="AE52" s="351"/>
      <c r="AF52" s="351"/>
      <c r="AG52" s="349">
        <f>'01 - Zateplení fasády a v...'!J27</f>
        <v>0</v>
      </c>
      <c r="AH52" s="350"/>
      <c r="AI52" s="350"/>
      <c r="AJ52" s="350"/>
      <c r="AK52" s="350"/>
      <c r="AL52" s="350"/>
      <c r="AM52" s="350"/>
      <c r="AN52" s="349">
        <f>SUM(AG52,AT52)</f>
        <v>0</v>
      </c>
      <c r="AO52" s="350"/>
      <c r="AP52" s="350"/>
      <c r="AQ52" s="100" t="s">
        <v>79</v>
      </c>
      <c r="AR52" s="101"/>
      <c r="AS52" s="102">
        <v>0</v>
      </c>
      <c r="AT52" s="103">
        <f>ROUNDUP(SUM(AV52:AW52),2)</f>
        <v>0</v>
      </c>
      <c r="AU52" s="104">
        <f>'01 - Zateplení fasády a v...'!P98</f>
        <v>0</v>
      </c>
      <c r="AV52" s="103">
        <f>'01 - Zateplení fasády a v...'!J30</f>
        <v>0</v>
      </c>
      <c r="AW52" s="103">
        <f>'01 - Zateplení fasády a v...'!J31</f>
        <v>0</v>
      </c>
      <c r="AX52" s="103">
        <f>'01 - Zateplení fasády a v...'!J32</f>
        <v>0</v>
      </c>
      <c r="AY52" s="103">
        <f>'01 - Zateplení fasády a v...'!J33</f>
        <v>0</v>
      </c>
      <c r="AZ52" s="103">
        <f>'01 - Zateplení fasády a v...'!F30</f>
        <v>0</v>
      </c>
      <c r="BA52" s="103">
        <f>'01 - Zateplení fasády a v...'!F31</f>
        <v>0</v>
      </c>
      <c r="BB52" s="103">
        <f>'01 - Zateplení fasády a v...'!F32</f>
        <v>0</v>
      </c>
      <c r="BC52" s="103">
        <f>'01 - Zateplení fasády a v...'!F33</f>
        <v>0</v>
      </c>
      <c r="BD52" s="105">
        <f>'01 - Zateplení fasády a v...'!F34</f>
        <v>0</v>
      </c>
      <c r="BT52" s="106" t="s">
        <v>80</v>
      </c>
      <c r="BV52" s="106" t="s">
        <v>74</v>
      </c>
      <c r="BW52" s="106" t="s">
        <v>81</v>
      </c>
      <c r="BX52" s="106" t="s">
        <v>7</v>
      </c>
      <c r="CL52" s="106" t="s">
        <v>22</v>
      </c>
      <c r="CM52" s="106" t="s">
        <v>80</v>
      </c>
    </row>
    <row r="53" spans="2:44" s="1" customFormat="1" ht="30" customHeight="1">
      <c r="B53" s="41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1"/>
    </row>
    <row r="54" spans="2:44" s="1" customFormat="1" ht="6.95" customHeight="1"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61"/>
    </row>
  </sheetData>
  <sheetProtection algorithmName="SHA-512" hashValue="wUZn9do19eGz/p6MRithhiHIPIXMbdz/+EF0kCBnK24G8PbzRIP+mAbTsnDUv/tK/dXsozoBGEWVCrK/k01y9A==" saltValue="TPlsa2+7gDPTCX2Gc+UycQ==" spinCount="100000" sheet="1" objects="1" scenarios="1" formatCells="0" formatColumns="0" formatRows="0" sort="0" autoFilter="0"/>
  <mergeCells count="41">
    <mergeCell ref="W27:AE27"/>
    <mergeCell ref="AK27:AO27"/>
    <mergeCell ref="L28: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AK32:AO32"/>
    <mergeCell ref="W28:AE28"/>
    <mergeCell ref="AK28:AO28"/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</mergeCells>
  <hyperlinks>
    <hyperlink ref="K1:S1" location="C2" display="1) Rekapitulace stavby"/>
    <hyperlink ref="W1:AI1" location="C51" display="2) Rekapitulace objektů stavby a soupisů prací"/>
    <hyperlink ref="A52" location="'01 - Zateplení fasády a v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3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8"/>
      <c r="C1" s="108"/>
      <c r="D1" s="109" t="s">
        <v>1</v>
      </c>
      <c r="E1" s="108"/>
      <c r="F1" s="110" t="s">
        <v>82</v>
      </c>
      <c r="G1" s="389" t="s">
        <v>83</v>
      </c>
      <c r="H1" s="389"/>
      <c r="I1" s="111"/>
      <c r="J1" s="110" t="s">
        <v>84</v>
      </c>
      <c r="K1" s="109" t="s">
        <v>85</v>
      </c>
      <c r="L1" s="110" t="s">
        <v>86</v>
      </c>
      <c r="M1" s="110"/>
      <c r="N1" s="110"/>
      <c r="O1" s="110"/>
      <c r="P1" s="110"/>
      <c r="Q1" s="110"/>
      <c r="R1" s="110"/>
      <c r="S1" s="110"/>
      <c r="T1" s="11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AT2" s="24" t="s">
        <v>81</v>
      </c>
    </row>
    <row r="3" spans="2:46" ht="6.95" customHeight="1">
      <c r="B3" s="25"/>
      <c r="C3" s="26"/>
      <c r="D3" s="26"/>
      <c r="E3" s="26"/>
      <c r="F3" s="26"/>
      <c r="G3" s="26"/>
      <c r="H3" s="26"/>
      <c r="I3" s="112"/>
      <c r="J3" s="26"/>
      <c r="K3" s="27"/>
      <c r="AT3" s="24" t="s">
        <v>80</v>
      </c>
    </row>
    <row r="4" spans="2:46" ht="36.95" customHeight="1">
      <c r="B4" s="28"/>
      <c r="C4" s="29"/>
      <c r="D4" s="30" t="s">
        <v>87</v>
      </c>
      <c r="E4" s="29"/>
      <c r="F4" s="29"/>
      <c r="G4" s="29"/>
      <c r="H4" s="29"/>
      <c r="I4" s="113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3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3"/>
      <c r="J6" s="29"/>
      <c r="K6" s="31"/>
    </row>
    <row r="7" spans="2:11" ht="22.5" customHeight="1">
      <c r="B7" s="28"/>
      <c r="C7" s="29"/>
      <c r="D7" s="29"/>
      <c r="E7" s="390" t="str">
        <f>'Rekapitulace stavby'!K6</f>
        <v>Zateplení fasády objektu Žižkova 16, Krnov</v>
      </c>
      <c r="F7" s="391"/>
      <c r="G7" s="391"/>
      <c r="H7" s="391"/>
      <c r="I7" s="113"/>
      <c r="J7" s="29"/>
      <c r="K7" s="31"/>
    </row>
    <row r="8" spans="2:11" s="1" customFormat="1" ht="15">
      <c r="B8" s="41"/>
      <c r="C8" s="42"/>
      <c r="D8" s="37" t="s">
        <v>88</v>
      </c>
      <c r="E8" s="42"/>
      <c r="F8" s="42"/>
      <c r="G8" s="42"/>
      <c r="H8" s="42"/>
      <c r="I8" s="114"/>
      <c r="J8" s="42"/>
      <c r="K8" s="45"/>
    </row>
    <row r="9" spans="2:11" s="1" customFormat="1" ht="36.95" customHeight="1">
      <c r="B9" s="41"/>
      <c r="C9" s="42"/>
      <c r="D9" s="42"/>
      <c r="E9" s="392" t="s">
        <v>89</v>
      </c>
      <c r="F9" s="393"/>
      <c r="G9" s="393"/>
      <c r="H9" s="393"/>
      <c r="I9" s="114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4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5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5" t="s">
        <v>26</v>
      </c>
      <c r="J12" s="116" t="str">
        <f>'Rekapitulace stavby'!AN8</f>
        <v>25. 2. 2018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4"/>
      <c r="J13" s="42"/>
      <c r="K13" s="45"/>
    </row>
    <row r="14" spans="2:11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5" t="s">
        <v>29</v>
      </c>
      <c r="J14" s="35" t="s">
        <v>22</v>
      </c>
      <c r="K14" s="45"/>
    </row>
    <row r="15" spans="2:11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15" t="s">
        <v>31</v>
      </c>
      <c r="J15" s="35" t="s">
        <v>22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4"/>
      <c r="J16" s="42"/>
      <c r="K16" s="45"/>
    </row>
    <row r="17" spans="2:11" s="1" customFormat="1" ht="14.45" customHeight="1">
      <c r="B17" s="41"/>
      <c r="C17" s="42"/>
      <c r="D17" s="37" t="s">
        <v>32</v>
      </c>
      <c r="E17" s="42"/>
      <c r="F17" s="42"/>
      <c r="G17" s="42"/>
      <c r="H17" s="42"/>
      <c r="I17" s="115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5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4"/>
      <c r="J19" s="42"/>
      <c r="K19" s="45"/>
    </row>
    <row r="20" spans="2:11" s="1" customFormat="1" ht="14.45" customHeight="1">
      <c r="B20" s="41"/>
      <c r="C20" s="42"/>
      <c r="D20" s="37" t="s">
        <v>34</v>
      </c>
      <c r="E20" s="42"/>
      <c r="F20" s="42"/>
      <c r="G20" s="42"/>
      <c r="H20" s="42"/>
      <c r="I20" s="115" t="s">
        <v>29</v>
      </c>
      <c r="J20" s="35" t="s">
        <v>22</v>
      </c>
      <c r="K20" s="45"/>
    </row>
    <row r="21" spans="2:11" s="1" customFormat="1" ht="18" customHeight="1">
      <c r="B21" s="41"/>
      <c r="C21" s="42"/>
      <c r="D21" s="42"/>
      <c r="E21" s="35" t="s">
        <v>35</v>
      </c>
      <c r="F21" s="42"/>
      <c r="G21" s="42"/>
      <c r="H21" s="42"/>
      <c r="I21" s="115" t="s">
        <v>31</v>
      </c>
      <c r="J21" s="35" t="s">
        <v>22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4"/>
      <c r="J22" s="42"/>
      <c r="K22" s="45"/>
    </row>
    <row r="23" spans="2:11" s="1" customFormat="1" ht="14.45" customHeight="1">
      <c r="B23" s="41"/>
      <c r="C23" s="42"/>
      <c r="D23" s="37" t="s">
        <v>37</v>
      </c>
      <c r="E23" s="42"/>
      <c r="F23" s="42"/>
      <c r="G23" s="42"/>
      <c r="H23" s="42"/>
      <c r="I23" s="114"/>
      <c r="J23" s="42"/>
      <c r="K23" s="45"/>
    </row>
    <row r="24" spans="2:11" s="6" customFormat="1" ht="22.5" customHeight="1">
      <c r="B24" s="117"/>
      <c r="C24" s="118"/>
      <c r="D24" s="118"/>
      <c r="E24" s="382" t="s">
        <v>22</v>
      </c>
      <c r="F24" s="382"/>
      <c r="G24" s="382"/>
      <c r="H24" s="382"/>
      <c r="I24" s="119"/>
      <c r="J24" s="118"/>
      <c r="K24" s="120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4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1"/>
      <c r="J26" s="85"/>
      <c r="K26" s="122"/>
    </row>
    <row r="27" spans="2:11" s="1" customFormat="1" ht="25.35" customHeight="1">
      <c r="B27" s="41"/>
      <c r="C27" s="42"/>
      <c r="D27" s="123" t="s">
        <v>38</v>
      </c>
      <c r="E27" s="42"/>
      <c r="F27" s="42"/>
      <c r="G27" s="42"/>
      <c r="H27" s="42"/>
      <c r="I27" s="114"/>
      <c r="J27" s="124">
        <f>ROUNDUP(J98,2)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1"/>
      <c r="J28" s="85"/>
      <c r="K28" s="122"/>
    </row>
    <row r="29" spans="2:11" s="1" customFormat="1" ht="14.45" customHeight="1">
      <c r="B29" s="41"/>
      <c r="C29" s="42"/>
      <c r="D29" s="42"/>
      <c r="E29" s="42"/>
      <c r="F29" s="46" t="s">
        <v>40</v>
      </c>
      <c r="G29" s="42"/>
      <c r="H29" s="42"/>
      <c r="I29" s="125" t="s">
        <v>39</v>
      </c>
      <c r="J29" s="46" t="s">
        <v>41</v>
      </c>
      <c r="K29" s="45"/>
    </row>
    <row r="30" spans="2:11" s="1" customFormat="1" ht="14.45" customHeight="1">
      <c r="B30" s="41"/>
      <c r="C30" s="42"/>
      <c r="D30" s="49" t="s">
        <v>42</v>
      </c>
      <c r="E30" s="49" t="s">
        <v>43</v>
      </c>
      <c r="F30" s="126">
        <f>ROUNDUP(SUM(BE98:BE737),2)</f>
        <v>0</v>
      </c>
      <c r="G30" s="42"/>
      <c r="H30" s="42"/>
      <c r="I30" s="127">
        <v>0.21</v>
      </c>
      <c r="J30" s="126">
        <f>ROUNDUP(ROUNDUP((SUM(BE98:BE737)),2)*I30,2)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44</v>
      </c>
      <c r="F31" s="126">
        <f>ROUNDUP(SUM(BF98:BF737),2)</f>
        <v>0</v>
      </c>
      <c r="G31" s="42"/>
      <c r="H31" s="42"/>
      <c r="I31" s="127">
        <v>0.15</v>
      </c>
      <c r="J31" s="126">
        <f>ROUNDUP(ROUNDUP((SUM(BF98:BF737)),2)*I31,2)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45</v>
      </c>
      <c r="F32" s="126">
        <f>ROUNDUP(SUM(BG98:BG737),2)</f>
        <v>0</v>
      </c>
      <c r="G32" s="42"/>
      <c r="H32" s="42"/>
      <c r="I32" s="127">
        <v>0.21</v>
      </c>
      <c r="J32" s="126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46</v>
      </c>
      <c r="F33" s="126">
        <f>ROUNDUP(SUM(BH98:BH737),2)</f>
        <v>0</v>
      </c>
      <c r="G33" s="42"/>
      <c r="H33" s="42"/>
      <c r="I33" s="127">
        <v>0.15</v>
      </c>
      <c r="J33" s="126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47</v>
      </c>
      <c r="F34" s="126">
        <f>ROUNDUP(SUM(BI98:BI737),2)</f>
        <v>0</v>
      </c>
      <c r="G34" s="42"/>
      <c r="H34" s="42"/>
      <c r="I34" s="127">
        <v>0</v>
      </c>
      <c r="J34" s="126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4"/>
      <c r="J35" s="42"/>
      <c r="K35" s="45"/>
    </row>
    <row r="36" spans="2:11" s="1" customFormat="1" ht="25.35" customHeight="1">
      <c r="B36" s="41"/>
      <c r="C36" s="128"/>
      <c r="D36" s="129" t="s">
        <v>48</v>
      </c>
      <c r="E36" s="79"/>
      <c r="F36" s="79"/>
      <c r="G36" s="130" t="s">
        <v>49</v>
      </c>
      <c r="H36" s="131" t="s">
        <v>50</v>
      </c>
      <c r="I36" s="132"/>
      <c r="J36" s="133">
        <f>SUM(J27:J34)</f>
        <v>0</v>
      </c>
      <c r="K36" s="134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5"/>
      <c r="J37" s="57"/>
      <c r="K37" s="58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41"/>
      <c r="C42" s="30" t="s">
        <v>90</v>
      </c>
      <c r="D42" s="42"/>
      <c r="E42" s="42"/>
      <c r="F42" s="42"/>
      <c r="G42" s="42"/>
      <c r="H42" s="42"/>
      <c r="I42" s="114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4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4"/>
      <c r="J44" s="42"/>
      <c r="K44" s="45"/>
    </row>
    <row r="45" spans="2:11" s="1" customFormat="1" ht="22.5" customHeight="1">
      <c r="B45" s="41"/>
      <c r="C45" s="42"/>
      <c r="D45" s="42"/>
      <c r="E45" s="390" t="str">
        <f>E7</f>
        <v>Zateplení fasády objektu Žižkova 16, Krnov</v>
      </c>
      <c r="F45" s="391"/>
      <c r="G45" s="391"/>
      <c r="H45" s="391"/>
      <c r="I45" s="114"/>
      <c r="J45" s="42"/>
      <c r="K45" s="45"/>
    </row>
    <row r="46" spans="2:11" s="1" customFormat="1" ht="14.45" customHeight="1">
      <c r="B46" s="41"/>
      <c r="C46" s="37" t="s">
        <v>88</v>
      </c>
      <c r="D46" s="42"/>
      <c r="E46" s="42"/>
      <c r="F46" s="42"/>
      <c r="G46" s="42"/>
      <c r="H46" s="42"/>
      <c r="I46" s="114"/>
      <c r="J46" s="42"/>
      <c r="K46" s="45"/>
    </row>
    <row r="47" spans="2:11" s="1" customFormat="1" ht="23.25" customHeight="1">
      <c r="B47" s="41"/>
      <c r="C47" s="42"/>
      <c r="D47" s="42"/>
      <c r="E47" s="392" t="str">
        <f>E9</f>
        <v>01 - Zateplení fasády a výměna výplní otvorů</v>
      </c>
      <c r="F47" s="393"/>
      <c r="G47" s="393"/>
      <c r="H47" s="393"/>
      <c r="I47" s="114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4"/>
      <c r="J48" s="42"/>
      <c r="K48" s="45"/>
    </row>
    <row r="49" spans="2:11" s="1" customFormat="1" ht="18" customHeight="1">
      <c r="B49" s="41"/>
      <c r="C49" s="37" t="s">
        <v>24</v>
      </c>
      <c r="D49" s="42"/>
      <c r="E49" s="42"/>
      <c r="F49" s="35" t="str">
        <f>F12</f>
        <v>Krnov, k.ú. Opavské Předměstí, p.č. 1256/1</v>
      </c>
      <c r="G49" s="42"/>
      <c r="H49" s="42"/>
      <c r="I49" s="115" t="s">
        <v>26</v>
      </c>
      <c r="J49" s="116" t="str">
        <f>IF(J12="","",J12)</f>
        <v>25. 2. 2018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4"/>
      <c r="J50" s="42"/>
      <c r="K50" s="45"/>
    </row>
    <row r="51" spans="2:11" s="1" customFormat="1" ht="15">
      <c r="B51" s="41"/>
      <c r="C51" s="37" t="s">
        <v>28</v>
      </c>
      <c r="D51" s="42"/>
      <c r="E51" s="42"/>
      <c r="F51" s="35" t="str">
        <f>E15</f>
        <v>Město Krnov, Hlavní náměstí 96/1</v>
      </c>
      <c r="G51" s="42"/>
      <c r="H51" s="42"/>
      <c r="I51" s="115" t="s">
        <v>34</v>
      </c>
      <c r="J51" s="35" t="str">
        <f>E21</f>
        <v>Ing. Jan Pospíšil</v>
      </c>
      <c r="K51" s="45"/>
    </row>
    <row r="52" spans="2:11" s="1" customFormat="1" ht="14.45" customHeight="1">
      <c r="B52" s="41"/>
      <c r="C52" s="37" t="s">
        <v>32</v>
      </c>
      <c r="D52" s="42"/>
      <c r="E52" s="42"/>
      <c r="F52" s="35" t="str">
        <f>IF(E18="","",E18)</f>
        <v/>
      </c>
      <c r="G52" s="42"/>
      <c r="H52" s="42"/>
      <c r="I52" s="114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4"/>
      <c r="J53" s="42"/>
      <c r="K53" s="45"/>
    </row>
    <row r="54" spans="2:11" s="1" customFormat="1" ht="29.25" customHeight="1">
      <c r="B54" s="41"/>
      <c r="C54" s="140" t="s">
        <v>91</v>
      </c>
      <c r="D54" s="128"/>
      <c r="E54" s="128"/>
      <c r="F54" s="128"/>
      <c r="G54" s="128"/>
      <c r="H54" s="128"/>
      <c r="I54" s="141"/>
      <c r="J54" s="142" t="s">
        <v>92</v>
      </c>
      <c r="K54" s="143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4"/>
      <c r="J55" s="42"/>
      <c r="K55" s="45"/>
    </row>
    <row r="56" spans="2:47" s="1" customFormat="1" ht="29.25" customHeight="1">
      <c r="B56" s="41"/>
      <c r="C56" s="144" t="s">
        <v>93</v>
      </c>
      <c r="D56" s="42"/>
      <c r="E56" s="42"/>
      <c r="F56" s="42"/>
      <c r="G56" s="42"/>
      <c r="H56" s="42"/>
      <c r="I56" s="114"/>
      <c r="J56" s="124">
        <f>J98</f>
        <v>0</v>
      </c>
      <c r="K56" s="45"/>
      <c r="AU56" s="24" t="s">
        <v>94</v>
      </c>
    </row>
    <row r="57" spans="2:11" s="7" customFormat="1" ht="24.95" customHeight="1">
      <c r="B57" s="145"/>
      <c r="C57" s="146"/>
      <c r="D57" s="147" t="s">
        <v>95</v>
      </c>
      <c r="E57" s="148"/>
      <c r="F57" s="148"/>
      <c r="G57" s="148"/>
      <c r="H57" s="148"/>
      <c r="I57" s="149"/>
      <c r="J57" s="150">
        <f>J99</f>
        <v>0</v>
      </c>
      <c r="K57" s="151"/>
    </row>
    <row r="58" spans="2:11" s="8" customFormat="1" ht="19.9" customHeight="1">
      <c r="B58" s="152"/>
      <c r="C58" s="153"/>
      <c r="D58" s="154" t="s">
        <v>96</v>
      </c>
      <c r="E58" s="155"/>
      <c r="F58" s="155"/>
      <c r="G58" s="155"/>
      <c r="H58" s="155"/>
      <c r="I58" s="156"/>
      <c r="J58" s="157">
        <f>J100</f>
        <v>0</v>
      </c>
      <c r="K58" s="158"/>
    </row>
    <row r="59" spans="2:11" s="8" customFormat="1" ht="19.9" customHeight="1">
      <c r="B59" s="152"/>
      <c r="C59" s="153"/>
      <c r="D59" s="154" t="s">
        <v>97</v>
      </c>
      <c r="E59" s="155"/>
      <c r="F59" s="155"/>
      <c r="G59" s="155"/>
      <c r="H59" s="155"/>
      <c r="I59" s="156"/>
      <c r="J59" s="157">
        <f>J154</f>
        <v>0</v>
      </c>
      <c r="K59" s="158"/>
    </row>
    <row r="60" spans="2:11" s="8" customFormat="1" ht="19.9" customHeight="1">
      <c r="B60" s="152"/>
      <c r="C60" s="153"/>
      <c r="D60" s="154" t="s">
        <v>98</v>
      </c>
      <c r="E60" s="155"/>
      <c r="F60" s="155"/>
      <c r="G60" s="155"/>
      <c r="H60" s="155"/>
      <c r="I60" s="156"/>
      <c r="J60" s="157">
        <f>J166</f>
        <v>0</v>
      </c>
      <c r="K60" s="158"/>
    </row>
    <row r="61" spans="2:11" s="8" customFormat="1" ht="19.9" customHeight="1">
      <c r="B61" s="152"/>
      <c r="C61" s="153"/>
      <c r="D61" s="154" t="s">
        <v>99</v>
      </c>
      <c r="E61" s="155"/>
      <c r="F61" s="155"/>
      <c r="G61" s="155"/>
      <c r="H61" s="155"/>
      <c r="I61" s="156"/>
      <c r="J61" s="157">
        <f>J171</f>
        <v>0</v>
      </c>
      <c r="K61" s="158"/>
    </row>
    <row r="62" spans="2:11" s="8" customFormat="1" ht="19.9" customHeight="1">
      <c r="B62" s="152"/>
      <c r="C62" s="153"/>
      <c r="D62" s="154" t="s">
        <v>100</v>
      </c>
      <c r="E62" s="155"/>
      <c r="F62" s="155"/>
      <c r="G62" s="155"/>
      <c r="H62" s="155"/>
      <c r="I62" s="156"/>
      <c r="J62" s="157">
        <f>J176</f>
        <v>0</v>
      </c>
      <c r="K62" s="158"/>
    </row>
    <row r="63" spans="2:11" s="8" customFormat="1" ht="19.9" customHeight="1">
      <c r="B63" s="152"/>
      <c r="C63" s="153"/>
      <c r="D63" s="154" t="s">
        <v>101</v>
      </c>
      <c r="E63" s="155"/>
      <c r="F63" s="155"/>
      <c r="G63" s="155"/>
      <c r="H63" s="155"/>
      <c r="I63" s="156"/>
      <c r="J63" s="157">
        <f>J188</f>
        <v>0</v>
      </c>
      <c r="K63" s="158"/>
    </row>
    <row r="64" spans="2:11" s="8" customFormat="1" ht="19.9" customHeight="1">
      <c r="B64" s="152"/>
      <c r="C64" s="153"/>
      <c r="D64" s="154" t="s">
        <v>102</v>
      </c>
      <c r="E64" s="155"/>
      <c r="F64" s="155"/>
      <c r="G64" s="155"/>
      <c r="H64" s="155"/>
      <c r="I64" s="156"/>
      <c r="J64" s="157">
        <f>J522</f>
        <v>0</v>
      </c>
      <c r="K64" s="158"/>
    </row>
    <row r="65" spans="2:11" s="8" customFormat="1" ht="19.9" customHeight="1">
      <c r="B65" s="152"/>
      <c r="C65" s="153"/>
      <c r="D65" s="154" t="s">
        <v>103</v>
      </c>
      <c r="E65" s="155"/>
      <c r="F65" s="155"/>
      <c r="G65" s="155"/>
      <c r="H65" s="155"/>
      <c r="I65" s="156"/>
      <c r="J65" s="157">
        <f>J552</f>
        <v>0</v>
      </c>
      <c r="K65" s="158"/>
    </row>
    <row r="66" spans="2:11" s="8" customFormat="1" ht="19.9" customHeight="1">
      <c r="B66" s="152"/>
      <c r="C66" s="153"/>
      <c r="D66" s="154" t="s">
        <v>104</v>
      </c>
      <c r="E66" s="155"/>
      <c r="F66" s="155"/>
      <c r="G66" s="155"/>
      <c r="H66" s="155"/>
      <c r="I66" s="156"/>
      <c r="J66" s="157">
        <f>J577</f>
        <v>0</v>
      </c>
      <c r="K66" s="158"/>
    </row>
    <row r="67" spans="2:11" s="8" customFormat="1" ht="19.9" customHeight="1">
      <c r="B67" s="152"/>
      <c r="C67" s="153"/>
      <c r="D67" s="154" t="s">
        <v>105</v>
      </c>
      <c r="E67" s="155"/>
      <c r="F67" s="155"/>
      <c r="G67" s="155"/>
      <c r="H67" s="155"/>
      <c r="I67" s="156"/>
      <c r="J67" s="157">
        <f>J593</f>
        <v>0</v>
      </c>
      <c r="K67" s="158"/>
    </row>
    <row r="68" spans="2:11" s="8" customFormat="1" ht="19.9" customHeight="1">
      <c r="B68" s="152"/>
      <c r="C68" s="153"/>
      <c r="D68" s="154" t="s">
        <v>106</v>
      </c>
      <c r="E68" s="155"/>
      <c r="F68" s="155"/>
      <c r="G68" s="155"/>
      <c r="H68" s="155"/>
      <c r="I68" s="156"/>
      <c r="J68" s="157">
        <f>J610</f>
        <v>0</v>
      </c>
      <c r="K68" s="158"/>
    </row>
    <row r="69" spans="2:11" s="7" customFormat="1" ht="24.95" customHeight="1">
      <c r="B69" s="145"/>
      <c r="C69" s="146"/>
      <c r="D69" s="147" t="s">
        <v>107</v>
      </c>
      <c r="E69" s="148"/>
      <c r="F69" s="148"/>
      <c r="G69" s="148"/>
      <c r="H69" s="148"/>
      <c r="I69" s="149"/>
      <c r="J69" s="150">
        <f>J612</f>
        <v>0</v>
      </c>
      <c r="K69" s="151"/>
    </row>
    <row r="70" spans="2:11" s="8" customFormat="1" ht="19.9" customHeight="1">
      <c r="B70" s="152"/>
      <c r="C70" s="153"/>
      <c r="D70" s="154" t="s">
        <v>108</v>
      </c>
      <c r="E70" s="155"/>
      <c r="F70" s="155"/>
      <c r="G70" s="155"/>
      <c r="H70" s="155"/>
      <c r="I70" s="156"/>
      <c r="J70" s="157">
        <f>J613</f>
        <v>0</v>
      </c>
      <c r="K70" s="158"/>
    </row>
    <row r="71" spans="2:11" s="8" customFormat="1" ht="19.9" customHeight="1">
      <c r="B71" s="152"/>
      <c r="C71" s="153"/>
      <c r="D71" s="154" t="s">
        <v>109</v>
      </c>
      <c r="E71" s="155"/>
      <c r="F71" s="155"/>
      <c r="G71" s="155"/>
      <c r="H71" s="155"/>
      <c r="I71" s="156"/>
      <c r="J71" s="157">
        <f>J642</f>
        <v>0</v>
      </c>
      <c r="K71" s="158"/>
    </row>
    <row r="72" spans="2:11" s="8" customFormat="1" ht="19.9" customHeight="1">
      <c r="B72" s="152"/>
      <c r="C72" s="153"/>
      <c r="D72" s="154" t="s">
        <v>110</v>
      </c>
      <c r="E72" s="155"/>
      <c r="F72" s="155"/>
      <c r="G72" s="155"/>
      <c r="H72" s="155"/>
      <c r="I72" s="156"/>
      <c r="J72" s="157">
        <f>J650</f>
        <v>0</v>
      </c>
      <c r="K72" s="158"/>
    </row>
    <row r="73" spans="2:11" s="8" customFormat="1" ht="19.9" customHeight="1">
      <c r="B73" s="152"/>
      <c r="C73" s="153"/>
      <c r="D73" s="154" t="s">
        <v>111</v>
      </c>
      <c r="E73" s="155"/>
      <c r="F73" s="155"/>
      <c r="G73" s="155"/>
      <c r="H73" s="155"/>
      <c r="I73" s="156"/>
      <c r="J73" s="157">
        <f>J654</f>
        <v>0</v>
      </c>
      <c r="K73" s="158"/>
    </row>
    <row r="74" spans="2:11" s="8" customFormat="1" ht="19.9" customHeight="1">
      <c r="B74" s="152"/>
      <c r="C74" s="153"/>
      <c r="D74" s="154" t="s">
        <v>112</v>
      </c>
      <c r="E74" s="155"/>
      <c r="F74" s="155"/>
      <c r="G74" s="155"/>
      <c r="H74" s="155"/>
      <c r="I74" s="156"/>
      <c r="J74" s="157">
        <f>J656</f>
        <v>0</v>
      </c>
      <c r="K74" s="158"/>
    </row>
    <row r="75" spans="2:11" s="8" customFormat="1" ht="19.9" customHeight="1">
      <c r="B75" s="152"/>
      <c r="C75" s="153"/>
      <c r="D75" s="154" t="s">
        <v>113</v>
      </c>
      <c r="E75" s="155"/>
      <c r="F75" s="155"/>
      <c r="G75" s="155"/>
      <c r="H75" s="155"/>
      <c r="I75" s="156"/>
      <c r="J75" s="157">
        <f>J662</f>
        <v>0</v>
      </c>
      <c r="K75" s="158"/>
    </row>
    <row r="76" spans="2:11" s="8" customFormat="1" ht="19.9" customHeight="1">
      <c r="B76" s="152"/>
      <c r="C76" s="153"/>
      <c r="D76" s="154" t="s">
        <v>114</v>
      </c>
      <c r="E76" s="155"/>
      <c r="F76" s="155"/>
      <c r="G76" s="155"/>
      <c r="H76" s="155"/>
      <c r="I76" s="156"/>
      <c r="J76" s="157">
        <f>J711</f>
        <v>0</v>
      </c>
      <c r="K76" s="158"/>
    </row>
    <row r="77" spans="2:11" s="8" customFormat="1" ht="19.9" customHeight="1">
      <c r="B77" s="152"/>
      <c r="C77" s="153"/>
      <c r="D77" s="154" t="s">
        <v>115</v>
      </c>
      <c r="E77" s="155"/>
      <c r="F77" s="155"/>
      <c r="G77" s="155"/>
      <c r="H77" s="155"/>
      <c r="I77" s="156"/>
      <c r="J77" s="157">
        <f>J716</f>
        <v>0</v>
      </c>
      <c r="K77" s="158"/>
    </row>
    <row r="78" spans="2:11" s="7" customFormat="1" ht="24.95" customHeight="1">
      <c r="B78" s="145"/>
      <c r="C78" s="146"/>
      <c r="D78" s="147" t="s">
        <v>116</v>
      </c>
      <c r="E78" s="148"/>
      <c r="F78" s="148"/>
      <c r="G78" s="148"/>
      <c r="H78" s="148"/>
      <c r="I78" s="149"/>
      <c r="J78" s="150">
        <f>J731</f>
        <v>0</v>
      </c>
      <c r="K78" s="151"/>
    </row>
    <row r="79" spans="2:11" s="1" customFormat="1" ht="21.75" customHeight="1">
      <c r="B79" s="41"/>
      <c r="C79" s="42"/>
      <c r="D79" s="42"/>
      <c r="E79" s="42"/>
      <c r="F79" s="42"/>
      <c r="G79" s="42"/>
      <c r="H79" s="42"/>
      <c r="I79" s="114"/>
      <c r="J79" s="42"/>
      <c r="K79" s="45"/>
    </row>
    <row r="80" spans="2:11" s="1" customFormat="1" ht="6.95" customHeight="1">
      <c r="B80" s="56"/>
      <c r="C80" s="57"/>
      <c r="D80" s="57"/>
      <c r="E80" s="57"/>
      <c r="F80" s="57"/>
      <c r="G80" s="57"/>
      <c r="H80" s="57"/>
      <c r="I80" s="135"/>
      <c r="J80" s="57"/>
      <c r="K80" s="58"/>
    </row>
    <row r="84" spans="2:12" s="1" customFormat="1" ht="6.95" customHeight="1">
      <c r="B84" s="59"/>
      <c r="C84" s="60"/>
      <c r="D84" s="60"/>
      <c r="E84" s="60"/>
      <c r="F84" s="60"/>
      <c r="G84" s="60"/>
      <c r="H84" s="60"/>
      <c r="I84" s="138"/>
      <c r="J84" s="60"/>
      <c r="K84" s="60"/>
      <c r="L84" s="61"/>
    </row>
    <row r="85" spans="2:12" s="1" customFormat="1" ht="36.95" customHeight="1">
      <c r="B85" s="41"/>
      <c r="C85" s="62" t="s">
        <v>117</v>
      </c>
      <c r="D85" s="63"/>
      <c r="E85" s="63"/>
      <c r="F85" s="63"/>
      <c r="G85" s="63"/>
      <c r="H85" s="63"/>
      <c r="I85" s="159"/>
      <c r="J85" s="63"/>
      <c r="K85" s="63"/>
      <c r="L85" s="61"/>
    </row>
    <row r="86" spans="2:12" s="1" customFormat="1" ht="6.95" customHeight="1">
      <c r="B86" s="41"/>
      <c r="C86" s="63"/>
      <c r="D86" s="63"/>
      <c r="E86" s="63"/>
      <c r="F86" s="63"/>
      <c r="G86" s="63"/>
      <c r="H86" s="63"/>
      <c r="I86" s="159"/>
      <c r="J86" s="63"/>
      <c r="K86" s="63"/>
      <c r="L86" s="61"/>
    </row>
    <row r="87" spans="2:12" s="1" customFormat="1" ht="14.45" customHeight="1">
      <c r="B87" s="41"/>
      <c r="C87" s="65" t="s">
        <v>18</v>
      </c>
      <c r="D87" s="63"/>
      <c r="E87" s="63"/>
      <c r="F87" s="63"/>
      <c r="G87" s="63"/>
      <c r="H87" s="63"/>
      <c r="I87" s="159"/>
      <c r="J87" s="63"/>
      <c r="K87" s="63"/>
      <c r="L87" s="61"/>
    </row>
    <row r="88" spans="2:12" s="1" customFormat="1" ht="22.5" customHeight="1">
      <c r="B88" s="41"/>
      <c r="C88" s="63"/>
      <c r="D88" s="63"/>
      <c r="E88" s="386" t="str">
        <f>E7</f>
        <v>Zateplení fasády objektu Žižkova 16, Krnov</v>
      </c>
      <c r="F88" s="387"/>
      <c r="G88" s="387"/>
      <c r="H88" s="387"/>
      <c r="I88" s="159"/>
      <c r="J88" s="63"/>
      <c r="K88" s="63"/>
      <c r="L88" s="61"/>
    </row>
    <row r="89" spans="2:12" s="1" customFormat="1" ht="14.45" customHeight="1">
      <c r="B89" s="41"/>
      <c r="C89" s="65" t="s">
        <v>88</v>
      </c>
      <c r="D89" s="63"/>
      <c r="E89" s="63"/>
      <c r="F89" s="63"/>
      <c r="G89" s="63"/>
      <c r="H89" s="63"/>
      <c r="I89" s="159"/>
      <c r="J89" s="63"/>
      <c r="K89" s="63"/>
      <c r="L89" s="61"/>
    </row>
    <row r="90" spans="2:12" s="1" customFormat="1" ht="23.25" customHeight="1">
      <c r="B90" s="41"/>
      <c r="C90" s="63"/>
      <c r="D90" s="63"/>
      <c r="E90" s="354" t="str">
        <f>E9</f>
        <v>01 - Zateplení fasády a výměna výplní otvorů</v>
      </c>
      <c r="F90" s="388"/>
      <c r="G90" s="388"/>
      <c r="H90" s="388"/>
      <c r="I90" s="159"/>
      <c r="J90" s="63"/>
      <c r="K90" s="63"/>
      <c r="L90" s="61"/>
    </row>
    <row r="91" spans="2:12" s="1" customFormat="1" ht="6.95" customHeight="1">
      <c r="B91" s="41"/>
      <c r="C91" s="63"/>
      <c r="D91" s="63"/>
      <c r="E91" s="63"/>
      <c r="F91" s="63"/>
      <c r="G91" s="63"/>
      <c r="H91" s="63"/>
      <c r="I91" s="159"/>
      <c r="J91" s="63"/>
      <c r="K91" s="63"/>
      <c r="L91" s="61"/>
    </row>
    <row r="92" spans="2:12" s="1" customFormat="1" ht="18" customHeight="1">
      <c r="B92" s="41"/>
      <c r="C92" s="65" t="s">
        <v>24</v>
      </c>
      <c r="D92" s="63"/>
      <c r="E92" s="63"/>
      <c r="F92" s="160" t="str">
        <f>F12</f>
        <v>Krnov, k.ú. Opavské Předměstí, p.č. 1256/1</v>
      </c>
      <c r="G92" s="63"/>
      <c r="H92" s="63"/>
      <c r="I92" s="161" t="s">
        <v>26</v>
      </c>
      <c r="J92" s="73" t="str">
        <f>IF(J12="","",J12)</f>
        <v>25. 2. 2018</v>
      </c>
      <c r="K92" s="63"/>
      <c r="L92" s="61"/>
    </row>
    <row r="93" spans="2:12" s="1" customFormat="1" ht="6.95" customHeight="1">
      <c r="B93" s="41"/>
      <c r="C93" s="63"/>
      <c r="D93" s="63"/>
      <c r="E93" s="63"/>
      <c r="F93" s="63"/>
      <c r="G93" s="63"/>
      <c r="H93" s="63"/>
      <c r="I93" s="159"/>
      <c r="J93" s="63"/>
      <c r="K93" s="63"/>
      <c r="L93" s="61"/>
    </row>
    <row r="94" spans="2:12" s="1" customFormat="1" ht="15">
      <c r="B94" s="41"/>
      <c r="C94" s="65" t="s">
        <v>28</v>
      </c>
      <c r="D94" s="63"/>
      <c r="E94" s="63"/>
      <c r="F94" s="160" t="str">
        <f>E15</f>
        <v>Město Krnov, Hlavní náměstí 96/1</v>
      </c>
      <c r="G94" s="63"/>
      <c r="H94" s="63"/>
      <c r="I94" s="161" t="s">
        <v>34</v>
      </c>
      <c r="J94" s="160" t="str">
        <f>E21</f>
        <v>Ing. Jan Pospíšil</v>
      </c>
      <c r="K94" s="63"/>
      <c r="L94" s="61"/>
    </row>
    <row r="95" spans="2:12" s="1" customFormat="1" ht="14.45" customHeight="1">
      <c r="B95" s="41"/>
      <c r="C95" s="65" t="s">
        <v>32</v>
      </c>
      <c r="D95" s="63"/>
      <c r="E95" s="63"/>
      <c r="F95" s="160" t="str">
        <f>IF(E18="","",E18)</f>
        <v/>
      </c>
      <c r="G95" s="63"/>
      <c r="H95" s="63"/>
      <c r="I95" s="159"/>
      <c r="J95" s="63"/>
      <c r="K95" s="63"/>
      <c r="L95" s="61"/>
    </row>
    <row r="96" spans="2:12" s="1" customFormat="1" ht="10.35" customHeight="1">
      <c r="B96" s="41"/>
      <c r="C96" s="63"/>
      <c r="D96" s="63"/>
      <c r="E96" s="63"/>
      <c r="F96" s="63"/>
      <c r="G96" s="63"/>
      <c r="H96" s="63"/>
      <c r="I96" s="159"/>
      <c r="J96" s="63"/>
      <c r="K96" s="63"/>
      <c r="L96" s="61"/>
    </row>
    <row r="97" spans="2:20" s="9" customFormat="1" ht="29.25" customHeight="1">
      <c r="B97" s="162"/>
      <c r="C97" s="163" t="s">
        <v>118</v>
      </c>
      <c r="D97" s="164" t="s">
        <v>57</v>
      </c>
      <c r="E97" s="164" t="s">
        <v>53</v>
      </c>
      <c r="F97" s="164" t="s">
        <v>119</v>
      </c>
      <c r="G97" s="164" t="s">
        <v>120</v>
      </c>
      <c r="H97" s="164" t="s">
        <v>121</v>
      </c>
      <c r="I97" s="165" t="s">
        <v>122</v>
      </c>
      <c r="J97" s="164" t="s">
        <v>92</v>
      </c>
      <c r="K97" s="166" t="s">
        <v>123</v>
      </c>
      <c r="L97" s="167"/>
      <c r="M97" s="81" t="s">
        <v>124</v>
      </c>
      <c r="N97" s="82" t="s">
        <v>42</v>
      </c>
      <c r="O97" s="82" t="s">
        <v>125</v>
      </c>
      <c r="P97" s="82" t="s">
        <v>126</v>
      </c>
      <c r="Q97" s="82" t="s">
        <v>127</v>
      </c>
      <c r="R97" s="82" t="s">
        <v>128</v>
      </c>
      <c r="S97" s="82" t="s">
        <v>129</v>
      </c>
      <c r="T97" s="83" t="s">
        <v>130</v>
      </c>
    </row>
    <row r="98" spans="2:63" s="1" customFormat="1" ht="29.25" customHeight="1">
      <c r="B98" s="41"/>
      <c r="C98" s="87" t="s">
        <v>93</v>
      </c>
      <c r="D98" s="63"/>
      <c r="E98" s="63"/>
      <c r="F98" s="63"/>
      <c r="G98" s="63"/>
      <c r="H98" s="63"/>
      <c r="I98" s="159"/>
      <c r="J98" s="168">
        <f>BK98</f>
        <v>0</v>
      </c>
      <c r="K98" s="63"/>
      <c r="L98" s="61"/>
      <c r="M98" s="84"/>
      <c r="N98" s="85"/>
      <c r="O98" s="85"/>
      <c r="P98" s="169">
        <f>P99+P612+P731</f>
        <v>0</v>
      </c>
      <c r="Q98" s="85"/>
      <c r="R98" s="169">
        <f>R99+R612+R731</f>
        <v>53.99198909</v>
      </c>
      <c r="S98" s="85"/>
      <c r="T98" s="170">
        <f>T99+T612+T731</f>
        <v>21.411282500000002</v>
      </c>
      <c r="AT98" s="24" t="s">
        <v>71</v>
      </c>
      <c r="AU98" s="24" t="s">
        <v>94</v>
      </c>
      <c r="BK98" s="171">
        <f>BK99+BK612+BK731</f>
        <v>0</v>
      </c>
    </row>
    <row r="99" spans="2:63" s="10" customFormat="1" ht="37.35" customHeight="1">
      <c r="B99" s="172"/>
      <c r="C99" s="173"/>
      <c r="D99" s="174" t="s">
        <v>71</v>
      </c>
      <c r="E99" s="175" t="s">
        <v>131</v>
      </c>
      <c r="F99" s="175" t="s">
        <v>132</v>
      </c>
      <c r="G99" s="173"/>
      <c r="H99" s="173"/>
      <c r="I99" s="176"/>
      <c r="J99" s="177">
        <f>BK99</f>
        <v>0</v>
      </c>
      <c r="K99" s="173"/>
      <c r="L99" s="178"/>
      <c r="M99" s="179"/>
      <c r="N99" s="180"/>
      <c r="O99" s="180"/>
      <c r="P99" s="181">
        <f>P100+P154+P166+P171+P176+P188+P522+P552+P577+P593+P610</f>
        <v>0</v>
      </c>
      <c r="Q99" s="180"/>
      <c r="R99" s="181">
        <f>R100+R154+R166+R171+R176+R188+R522+R552+R577+R593+R610</f>
        <v>53.024414609999994</v>
      </c>
      <c r="S99" s="180"/>
      <c r="T99" s="182">
        <f>T100+T154+T166+T171+T176+T188+T522+T552+T577+T593+T610</f>
        <v>21.08144</v>
      </c>
      <c r="AR99" s="183" t="s">
        <v>80</v>
      </c>
      <c r="AT99" s="184" t="s">
        <v>71</v>
      </c>
      <c r="AU99" s="184" t="s">
        <v>72</v>
      </c>
      <c r="AY99" s="183" t="s">
        <v>133</v>
      </c>
      <c r="BK99" s="185">
        <f>BK100+BK154+BK166+BK171+BK176+BK188+BK522+BK552+BK577+BK593+BK610</f>
        <v>0</v>
      </c>
    </row>
    <row r="100" spans="2:63" s="10" customFormat="1" ht="19.9" customHeight="1">
      <c r="B100" s="172"/>
      <c r="C100" s="173"/>
      <c r="D100" s="186" t="s">
        <v>71</v>
      </c>
      <c r="E100" s="187" t="s">
        <v>80</v>
      </c>
      <c r="F100" s="187" t="s">
        <v>134</v>
      </c>
      <c r="G100" s="173"/>
      <c r="H100" s="173"/>
      <c r="I100" s="176"/>
      <c r="J100" s="188">
        <f>BK100</f>
        <v>0</v>
      </c>
      <c r="K100" s="173"/>
      <c r="L100" s="178"/>
      <c r="M100" s="179"/>
      <c r="N100" s="180"/>
      <c r="O100" s="180"/>
      <c r="P100" s="181">
        <f>SUM(P101:P153)</f>
        <v>0</v>
      </c>
      <c r="Q100" s="180"/>
      <c r="R100" s="181">
        <f>SUM(R101:R153)</f>
        <v>0.4</v>
      </c>
      <c r="S100" s="180"/>
      <c r="T100" s="182">
        <f>SUM(T101:T153)</f>
        <v>15.671199999999999</v>
      </c>
      <c r="AR100" s="183" t="s">
        <v>80</v>
      </c>
      <c r="AT100" s="184" t="s">
        <v>71</v>
      </c>
      <c r="AU100" s="184" t="s">
        <v>80</v>
      </c>
      <c r="AY100" s="183" t="s">
        <v>133</v>
      </c>
      <c r="BK100" s="185">
        <f>SUM(BK101:BK153)</f>
        <v>0</v>
      </c>
    </row>
    <row r="101" spans="2:65" s="1" customFormat="1" ht="22.5" customHeight="1">
      <c r="B101" s="41"/>
      <c r="C101" s="189" t="s">
        <v>80</v>
      </c>
      <c r="D101" s="189" t="s">
        <v>135</v>
      </c>
      <c r="E101" s="190" t="s">
        <v>136</v>
      </c>
      <c r="F101" s="191" t="s">
        <v>137</v>
      </c>
      <c r="G101" s="192" t="s">
        <v>138</v>
      </c>
      <c r="H101" s="193">
        <v>31.605</v>
      </c>
      <c r="I101" s="194"/>
      <c r="J101" s="195">
        <f>ROUND(I101*H101,2)</f>
        <v>0</v>
      </c>
      <c r="K101" s="191" t="s">
        <v>139</v>
      </c>
      <c r="L101" s="61"/>
      <c r="M101" s="196" t="s">
        <v>22</v>
      </c>
      <c r="N101" s="197" t="s">
        <v>44</v>
      </c>
      <c r="O101" s="42"/>
      <c r="P101" s="198">
        <f>O101*H101</f>
        <v>0</v>
      </c>
      <c r="Q101" s="198">
        <v>0</v>
      </c>
      <c r="R101" s="198">
        <f>Q101*H101</f>
        <v>0</v>
      </c>
      <c r="S101" s="198">
        <v>0</v>
      </c>
      <c r="T101" s="199">
        <f>S101*H101</f>
        <v>0</v>
      </c>
      <c r="AR101" s="24" t="s">
        <v>140</v>
      </c>
      <c r="AT101" s="24" t="s">
        <v>135</v>
      </c>
      <c r="AU101" s="24" t="s">
        <v>141</v>
      </c>
      <c r="AY101" s="24" t="s">
        <v>133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24" t="s">
        <v>141</v>
      </c>
      <c r="BK101" s="200">
        <f>ROUND(I101*H101,2)</f>
        <v>0</v>
      </c>
      <c r="BL101" s="24" t="s">
        <v>140</v>
      </c>
      <c r="BM101" s="24" t="s">
        <v>142</v>
      </c>
    </row>
    <row r="102" spans="2:51" s="11" customFormat="1" ht="13.5">
      <c r="B102" s="201"/>
      <c r="C102" s="202"/>
      <c r="D102" s="203" t="s">
        <v>143</v>
      </c>
      <c r="E102" s="204" t="s">
        <v>22</v>
      </c>
      <c r="F102" s="205" t="s">
        <v>144</v>
      </c>
      <c r="G102" s="202"/>
      <c r="H102" s="206">
        <v>31.605</v>
      </c>
      <c r="I102" s="207"/>
      <c r="J102" s="202"/>
      <c r="K102" s="202"/>
      <c r="L102" s="208"/>
      <c r="M102" s="209"/>
      <c r="N102" s="210"/>
      <c r="O102" s="210"/>
      <c r="P102" s="210"/>
      <c r="Q102" s="210"/>
      <c r="R102" s="210"/>
      <c r="S102" s="210"/>
      <c r="T102" s="211"/>
      <c r="AT102" s="212" t="s">
        <v>143</v>
      </c>
      <c r="AU102" s="212" t="s">
        <v>141</v>
      </c>
      <c r="AV102" s="11" t="s">
        <v>141</v>
      </c>
      <c r="AW102" s="11" t="s">
        <v>36</v>
      </c>
      <c r="AX102" s="11" t="s">
        <v>72</v>
      </c>
      <c r="AY102" s="212" t="s">
        <v>133</v>
      </c>
    </row>
    <row r="103" spans="2:51" s="12" customFormat="1" ht="13.5">
      <c r="B103" s="213"/>
      <c r="C103" s="214"/>
      <c r="D103" s="215" t="s">
        <v>143</v>
      </c>
      <c r="E103" s="216" t="s">
        <v>22</v>
      </c>
      <c r="F103" s="217" t="s">
        <v>145</v>
      </c>
      <c r="G103" s="214"/>
      <c r="H103" s="218">
        <v>31.605</v>
      </c>
      <c r="I103" s="219"/>
      <c r="J103" s="214"/>
      <c r="K103" s="214"/>
      <c r="L103" s="220"/>
      <c r="M103" s="221"/>
      <c r="N103" s="222"/>
      <c r="O103" s="222"/>
      <c r="P103" s="222"/>
      <c r="Q103" s="222"/>
      <c r="R103" s="222"/>
      <c r="S103" s="222"/>
      <c r="T103" s="223"/>
      <c r="AT103" s="224" t="s">
        <v>143</v>
      </c>
      <c r="AU103" s="224" t="s">
        <v>141</v>
      </c>
      <c r="AV103" s="12" t="s">
        <v>140</v>
      </c>
      <c r="AW103" s="12" t="s">
        <v>36</v>
      </c>
      <c r="AX103" s="12" t="s">
        <v>80</v>
      </c>
      <c r="AY103" s="224" t="s">
        <v>133</v>
      </c>
    </row>
    <row r="104" spans="2:65" s="1" customFormat="1" ht="22.5" customHeight="1">
      <c r="B104" s="41"/>
      <c r="C104" s="189" t="s">
        <v>141</v>
      </c>
      <c r="D104" s="189" t="s">
        <v>135</v>
      </c>
      <c r="E104" s="190" t="s">
        <v>146</v>
      </c>
      <c r="F104" s="191" t="s">
        <v>147</v>
      </c>
      <c r="G104" s="192" t="s">
        <v>138</v>
      </c>
      <c r="H104" s="193">
        <v>43.88</v>
      </c>
      <c r="I104" s="194"/>
      <c r="J104" s="195">
        <f>ROUND(I104*H104,2)</f>
        <v>0</v>
      </c>
      <c r="K104" s="191" t="s">
        <v>139</v>
      </c>
      <c r="L104" s="61"/>
      <c r="M104" s="196" t="s">
        <v>22</v>
      </c>
      <c r="N104" s="197" t="s">
        <v>44</v>
      </c>
      <c r="O104" s="42"/>
      <c r="P104" s="198">
        <f>O104*H104</f>
        <v>0</v>
      </c>
      <c r="Q104" s="198">
        <v>0</v>
      </c>
      <c r="R104" s="198">
        <f>Q104*H104</f>
        <v>0</v>
      </c>
      <c r="S104" s="198">
        <v>0.29</v>
      </c>
      <c r="T104" s="199">
        <f>S104*H104</f>
        <v>12.7252</v>
      </c>
      <c r="AR104" s="24" t="s">
        <v>140</v>
      </c>
      <c r="AT104" s="24" t="s">
        <v>135</v>
      </c>
      <c r="AU104" s="24" t="s">
        <v>141</v>
      </c>
      <c r="AY104" s="24" t="s">
        <v>133</v>
      </c>
      <c r="BE104" s="200">
        <f>IF(N104="základní",J104,0)</f>
        <v>0</v>
      </c>
      <c r="BF104" s="200">
        <f>IF(N104="snížená",J104,0)</f>
        <v>0</v>
      </c>
      <c r="BG104" s="200">
        <f>IF(N104="zákl. přenesená",J104,0)</f>
        <v>0</v>
      </c>
      <c r="BH104" s="200">
        <f>IF(N104="sníž. přenesená",J104,0)</f>
        <v>0</v>
      </c>
      <c r="BI104" s="200">
        <f>IF(N104="nulová",J104,0)</f>
        <v>0</v>
      </c>
      <c r="BJ104" s="24" t="s">
        <v>141</v>
      </c>
      <c r="BK104" s="200">
        <f>ROUND(I104*H104,2)</f>
        <v>0</v>
      </c>
      <c r="BL104" s="24" t="s">
        <v>140</v>
      </c>
      <c r="BM104" s="24" t="s">
        <v>148</v>
      </c>
    </row>
    <row r="105" spans="2:51" s="11" customFormat="1" ht="13.5">
      <c r="B105" s="201"/>
      <c r="C105" s="202"/>
      <c r="D105" s="203" t="s">
        <v>143</v>
      </c>
      <c r="E105" s="204" t="s">
        <v>22</v>
      </c>
      <c r="F105" s="205" t="s">
        <v>149</v>
      </c>
      <c r="G105" s="202"/>
      <c r="H105" s="206">
        <v>43.88</v>
      </c>
      <c r="I105" s="207"/>
      <c r="J105" s="202"/>
      <c r="K105" s="202"/>
      <c r="L105" s="208"/>
      <c r="M105" s="209"/>
      <c r="N105" s="210"/>
      <c r="O105" s="210"/>
      <c r="P105" s="210"/>
      <c r="Q105" s="210"/>
      <c r="R105" s="210"/>
      <c r="S105" s="210"/>
      <c r="T105" s="211"/>
      <c r="AT105" s="212" t="s">
        <v>143</v>
      </c>
      <c r="AU105" s="212" t="s">
        <v>141</v>
      </c>
      <c r="AV105" s="11" t="s">
        <v>141</v>
      </c>
      <c r="AW105" s="11" t="s">
        <v>36</v>
      </c>
      <c r="AX105" s="11" t="s">
        <v>72</v>
      </c>
      <c r="AY105" s="212" t="s">
        <v>133</v>
      </c>
    </row>
    <row r="106" spans="2:51" s="12" customFormat="1" ht="13.5">
      <c r="B106" s="213"/>
      <c r="C106" s="214"/>
      <c r="D106" s="215" t="s">
        <v>143</v>
      </c>
      <c r="E106" s="216" t="s">
        <v>22</v>
      </c>
      <c r="F106" s="217" t="s">
        <v>145</v>
      </c>
      <c r="G106" s="214"/>
      <c r="H106" s="218">
        <v>43.88</v>
      </c>
      <c r="I106" s="219"/>
      <c r="J106" s="214"/>
      <c r="K106" s="214"/>
      <c r="L106" s="220"/>
      <c r="M106" s="221"/>
      <c r="N106" s="222"/>
      <c r="O106" s="222"/>
      <c r="P106" s="222"/>
      <c r="Q106" s="222"/>
      <c r="R106" s="222"/>
      <c r="S106" s="222"/>
      <c r="T106" s="223"/>
      <c r="AT106" s="224" t="s">
        <v>143</v>
      </c>
      <c r="AU106" s="224" t="s">
        <v>141</v>
      </c>
      <c r="AV106" s="12" t="s">
        <v>140</v>
      </c>
      <c r="AW106" s="12" t="s">
        <v>36</v>
      </c>
      <c r="AX106" s="12" t="s">
        <v>80</v>
      </c>
      <c r="AY106" s="224" t="s">
        <v>133</v>
      </c>
    </row>
    <row r="107" spans="2:65" s="1" customFormat="1" ht="22.5" customHeight="1">
      <c r="B107" s="41"/>
      <c r="C107" s="189" t="s">
        <v>150</v>
      </c>
      <c r="D107" s="189" t="s">
        <v>135</v>
      </c>
      <c r="E107" s="190" t="s">
        <v>151</v>
      </c>
      <c r="F107" s="191" t="s">
        <v>152</v>
      </c>
      <c r="G107" s="192" t="s">
        <v>138</v>
      </c>
      <c r="H107" s="193">
        <v>12.275</v>
      </c>
      <c r="I107" s="194"/>
      <c r="J107" s="195">
        <f>ROUND(I107*H107,2)</f>
        <v>0</v>
      </c>
      <c r="K107" s="191" t="s">
        <v>139</v>
      </c>
      <c r="L107" s="61"/>
      <c r="M107" s="196" t="s">
        <v>22</v>
      </c>
      <c r="N107" s="197" t="s">
        <v>44</v>
      </c>
      <c r="O107" s="42"/>
      <c r="P107" s="198">
        <f>O107*H107</f>
        <v>0</v>
      </c>
      <c r="Q107" s="198">
        <v>0</v>
      </c>
      <c r="R107" s="198">
        <f>Q107*H107</f>
        <v>0</v>
      </c>
      <c r="S107" s="198">
        <v>0.24</v>
      </c>
      <c r="T107" s="199">
        <f>S107*H107</f>
        <v>2.946</v>
      </c>
      <c r="AR107" s="24" t="s">
        <v>140</v>
      </c>
      <c r="AT107" s="24" t="s">
        <v>135</v>
      </c>
      <c r="AU107" s="24" t="s">
        <v>141</v>
      </c>
      <c r="AY107" s="24" t="s">
        <v>133</v>
      </c>
      <c r="BE107" s="200">
        <f>IF(N107="základní",J107,0)</f>
        <v>0</v>
      </c>
      <c r="BF107" s="200">
        <f>IF(N107="snížená",J107,0)</f>
        <v>0</v>
      </c>
      <c r="BG107" s="200">
        <f>IF(N107="zákl. přenesená",J107,0)</f>
        <v>0</v>
      </c>
      <c r="BH107" s="200">
        <f>IF(N107="sníž. přenesená",J107,0)</f>
        <v>0</v>
      </c>
      <c r="BI107" s="200">
        <f>IF(N107="nulová",J107,0)</f>
        <v>0</v>
      </c>
      <c r="BJ107" s="24" t="s">
        <v>141</v>
      </c>
      <c r="BK107" s="200">
        <f>ROUND(I107*H107,2)</f>
        <v>0</v>
      </c>
      <c r="BL107" s="24" t="s">
        <v>140</v>
      </c>
      <c r="BM107" s="24" t="s">
        <v>153</v>
      </c>
    </row>
    <row r="108" spans="2:51" s="13" customFormat="1" ht="13.5">
      <c r="B108" s="225"/>
      <c r="C108" s="226"/>
      <c r="D108" s="203" t="s">
        <v>143</v>
      </c>
      <c r="E108" s="227" t="s">
        <v>22</v>
      </c>
      <c r="F108" s="228" t="s">
        <v>154</v>
      </c>
      <c r="G108" s="226"/>
      <c r="H108" s="229" t="s">
        <v>22</v>
      </c>
      <c r="I108" s="230"/>
      <c r="J108" s="226"/>
      <c r="K108" s="226"/>
      <c r="L108" s="231"/>
      <c r="M108" s="232"/>
      <c r="N108" s="233"/>
      <c r="O108" s="233"/>
      <c r="P108" s="233"/>
      <c r="Q108" s="233"/>
      <c r="R108" s="233"/>
      <c r="S108" s="233"/>
      <c r="T108" s="234"/>
      <c r="AT108" s="235" t="s">
        <v>143</v>
      </c>
      <c r="AU108" s="235" t="s">
        <v>141</v>
      </c>
      <c r="AV108" s="13" t="s">
        <v>80</v>
      </c>
      <c r="AW108" s="13" t="s">
        <v>36</v>
      </c>
      <c r="AX108" s="13" t="s">
        <v>72</v>
      </c>
      <c r="AY108" s="235" t="s">
        <v>133</v>
      </c>
    </row>
    <row r="109" spans="2:51" s="11" customFormat="1" ht="13.5">
      <c r="B109" s="201"/>
      <c r="C109" s="202"/>
      <c r="D109" s="203" t="s">
        <v>143</v>
      </c>
      <c r="E109" s="204" t="s">
        <v>22</v>
      </c>
      <c r="F109" s="205" t="s">
        <v>155</v>
      </c>
      <c r="G109" s="202"/>
      <c r="H109" s="206">
        <v>2.875</v>
      </c>
      <c r="I109" s="207"/>
      <c r="J109" s="202"/>
      <c r="K109" s="202"/>
      <c r="L109" s="208"/>
      <c r="M109" s="209"/>
      <c r="N109" s="210"/>
      <c r="O109" s="210"/>
      <c r="P109" s="210"/>
      <c r="Q109" s="210"/>
      <c r="R109" s="210"/>
      <c r="S109" s="210"/>
      <c r="T109" s="211"/>
      <c r="AT109" s="212" t="s">
        <v>143</v>
      </c>
      <c r="AU109" s="212" t="s">
        <v>141</v>
      </c>
      <c r="AV109" s="11" t="s">
        <v>141</v>
      </c>
      <c r="AW109" s="11" t="s">
        <v>36</v>
      </c>
      <c r="AX109" s="11" t="s">
        <v>72</v>
      </c>
      <c r="AY109" s="212" t="s">
        <v>133</v>
      </c>
    </row>
    <row r="110" spans="2:51" s="11" customFormat="1" ht="13.5">
      <c r="B110" s="201"/>
      <c r="C110" s="202"/>
      <c r="D110" s="203" t="s">
        <v>143</v>
      </c>
      <c r="E110" s="204" t="s">
        <v>22</v>
      </c>
      <c r="F110" s="205" t="s">
        <v>156</v>
      </c>
      <c r="G110" s="202"/>
      <c r="H110" s="206">
        <v>9.4</v>
      </c>
      <c r="I110" s="207"/>
      <c r="J110" s="202"/>
      <c r="K110" s="202"/>
      <c r="L110" s="208"/>
      <c r="M110" s="209"/>
      <c r="N110" s="210"/>
      <c r="O110" s="210"/>
      <c r="P110" s="210"/>
      <c r="Q110" s="210"/>
      <c r="R110" s="210"/>
      <c r="S110" s="210"/>
      <c r="T110" s="211"/>
      <c r="AT110" s="212" t="s">
        <v>143</v>
      </c>
      <c r="AU110" s="212" t="s">
        <v>141</v>
      </c>
      <c r="AV110" s="11" t="s">
        <v>141</v>
      </c>
      <c r="AW110" s="11" t="s">
        <v>36</v>
      </c>
      <c r="AX110" s="11" t="s">
        <v>72</v>
      </c>
      <c r="AY110" s="212" t="s">
        <v>133</v>
      </c>
    </row>
    <row r="111" spans="2:51" s="12" customFormat="1" ht="13.5">
      <c r="B111" s="213"/>
      <c r="C111" s="214"/>
      <c r="D111" s="215" t="s">
        <v>143</v>
      </c>
      <c r="E111" s="216" t="s">
        <v>22</v>
      </c>
      <c r="F111" s="217" t="s">
        <v>145</v>
      </c>
      <c r="G111" s="214"/>
      <c r="H111" s="218">
        <v>12.275</v>
      </c>
      <c r="I111" s="219"/>
      <c r="J111" s="214"/>
      <c r="K111" s="214"/>
      <c r="L111" s="220"/>
      <c r="M111" s="221"/>
      <c r="N111" s="222"/>
      <c r="O111" s="222"/>
      <c r="P111" s="222"/>
      <c r="Q111" s="222"/>
      <c r="R111" s="222"/>
      <c r="S111" s="222"/>
      <c r="T111" s="223"/>
      <c r="AT111" s="224" t="s">
        <v>143</v>
      </c>
      <c r="AU111" s="224" t="s">
        <v>141</v>
      </c>
      <c r="AV111" s="12" t="s">
        <v>140</v>
      </c>
      <c r="AW111" s="12" t="s">
        <v>36</v>
      </c>
      <c r="AX111" s="12" t="s">
        <v>80</v>
      </c>
      <c r="AY111" s="224" t="s">
        <v>133</v>
      </c>
    </row>
    <row r="112" spans="2:65" s="1" customFormat="1" ht="22.5" customHeight="1">
      <c r="B112" s="41"/>
      <c r="C112" s="189" t="s">
        <v>140</v>
      </c>
      <c r="D112" s="189" t="s">
        <v>135</v>
      </c>
      <c r="E112" s="190" t="s">
        <v>157</v>
      </c>
      <c r="F112" s="191" t="s">
        <v>158</v>
      </c>
      <c r="G112" s="192" t="s">
        <v>159</v>
      </c>
      <c r="H112" s="193">
        <v>0.9</v>
      </c>
      <c r="I112" s="194"/>
      <c r="J112" s="195">
        <f>ROUND(I112*H112,2)</f>
        <v>0</v>
      </c>
      <c r="K112" s="191" t="s">
        <v>139</v>
      </c>
      <c r="L112" s="61"/>
      <c r="M112" s="196" t="s">
        <v>22</v>
      </c>
      <c r="N112" s="197" t="s">
        <v>44</v>
      </c>
      <c r="O112" s="42"/>
      <c r="P112" s="198">
        <f>O112*H112</f>
        <v>0</v>
      </c>
      <c r="Q112" s="198">
        <v>0</v>
      </c>
      <c r="R112" s="198">
        <f>Q112*H112</f>
        <v>0</v>
      </c>
      <c r="S112" s="198">
        <v>0</v>
      </c>
      <c r="T112" s="199">
        <f>S112*H112</f>
        <v>0</v>
      </c>
      <c r="AR112" s="24" t="s">
        <v>140</v>
      </c>
      <c r="AT112" s="24" t="s">
        <v>135</v>
      </c>
      <c r="AU112" s="24" t="s">
        <v>141</v>
      </c>
      <c r="AY112" s="24" t="s">
        <v>133</v>
      </c>
      <c r="BE112" s="200">
        <f>IF(N112="základní",J112,0)</f>
        <v>0</v>
      </c>
      <c r="BF112" s="200">
        <f>IF(N112="snížená",J112,0)</f>
        <v>0</v>
      </c>
      <c r="BG112" s="200">
        <f>IF(N112="zákl. přenesená",J112,0)</f>
        <v>0</v>
      </c>
      <c r="BH112" s="200">
        <f>IF(N112="sníž. přenesená",J112,0)</f>
        <v>0</v>
      </c>
      <c r="BI112" s="200">
        <f>IF(N112="nulová",J112,0)</f>
        <v>0</v>
      </c>
      <c r="BJ112" s="24" t="s">
        <v>141</v>
      </c>
      <c r="BK112" s="200">
        <f>ROUND(I112*H112,2)</f>
        <v>0</v>
      </c>
      <c r="BL112" s="24" t="s">
        <v>140</v>
      </c>
      <c r="BM112" s="24" t="s">
        <v>160</v>
      </c>
    </row>
    <row r="113" spans="2:51" s="13" customFormat="1" ht="13.5">
      <c r="B113" s="225"/>
      <c r="C113" s="226"/>
      <c r="D113" s="203" t="s">
        <v>143</v>
      </c>
      <c r="E113" s="227" t="s">
        <v>22</v>
      </c>
      <c r="F113" s="228" t="s">
        <v>161</v>
      </c>
      <c r="G113" s="226"/>
      <c r="H113" s="229" t="s">
        <v>22</v>
      </c>
      <c r="I113" s="230"/>
      <c r="J113" s="226"/>
      <c r="K113" s="226"/>
      <c r="L113" s="231"/>
      <c r="M113" s="232"/>
      <c r="N113" s="233"/>
      <c r="O113" s="233"/>
      <c r="P113" s="233"/>
      <c r="Q113" s="233"/>
      <c r="R113" s="233"/>
      <c r="S113" s="233"/>
      <c r="T113" s="234"/>
      <c r="AT113" s="235" t="s">
        <v>143</v>
      </c>
      <c r="AU113" s="235" t="s">
        <v>141</v>
      </c>
      <c r="AV113" s="13" t="s">
        <v>80</v>
      </c>
      <c r="AW113" s="13" t="s">
        <v>36</v>
      </c>
      <c r="AX113" s="13" t="s">
        <v>72</v>
      </c>
      <c r="AY113" s="235" t="s">
        <v>133</v>
      </c>
    </row>
    <row r="114" spans="2:51" s="11" customFormat="1" ht="13.5">
      <c r="B114" s="201"/>
      <c r="C114" s="202"/>
      <c r="D114" s="203" t="s">
        <v>143</v>
      </c>
      <c r="E114" s="204" t="s">
        <v>22</v>
      </c>
      <c r="F114" s="205" t="s">
        <v>162</v>
      </c>
      <c r="G114" s="202"/>
      <c r="H114" s="206">
        <v>0.9</v>
      </c>
      <c r="I114" s="207"/>
      <c r="J114" s="202"/>
      <c r="K114" s="202"/>
      <c r="L114" s="208"/>
      <c r="M114" s="209"/>
      <c r="N114" s="210"/>
      <c r="O114" s="210"/>
      <c r="P114" s="210"/>
      <c r="Q114" s="210"/>
      <c r="R114" s="210"/>
      <c r="S114" s="210"/>
      <c r="T114" s="211"/>
      <c r="AT114" s="212" t="s">
        <v>143</v>
      </c>
      <c r="AU114" s="212" t="s">
        <v>141</v>
      </c>
      <c r="AV114" s="11" t="s">
        <v>141</v>
      </c>
      <c r="AW114" s="11" t="s">
        <v>36</v>
      </c>
      <c r="AX114" s="11" t="s">
        <v>72</v>
      </c>
      <c r="AY114" s="212" t="s">
        <v>133</v>
      </c>
    </row>
    <row r="115" spans="2:51" s="12" customFormat="1" ht="13.5">
      <c r="B115" s="213"/>
      <c r="C115" s="214"/>
      <c r="D115" s="215" t="s">
        <v>143</v>
      </c>
      <c r="E115" s="216" t="s">
        <v>22</v>
      </c>
      <c r="F115" s="217" t="s">
        <v>145</v>
      </c>
      <c r="G115" s="214"/>
      <c r="H115" s="218">
        <v>0.9</v>
      </c>
      <c r="I115" s="219"/>
      <c r="J115" s="214"/>
      <c r="K115" s="214"/>
      <c r="L115" s="220"/>
      <c r="M115" s="221"/>
      <c r="N115" s="222"/>
      <c r="O115" s="222"/>
      <c r="P115" s="222"/>
      <c r="Q115" s="222"/>
      <c r="R115" s="222"/>
      <c r="S115" s="222"/>
      <c r="T115" s="223"/>
      <c r="AT115" s="224" t="s">
        <v>143</v>
      </c>
      <c r="AU115" s="224" t="s">
        <v>141</v>
      </c>
      <c r="AV115" s="12" t="s">
        <v>140</v>
      </c>
      <c r="AW115" s="12" t="s">
        <v>36</v>
      </c>
      <c r="AX115" s="12" t="s">
        <v>80</v>
      </c>
      <c r="AY115" s="224" t="s">
        <v>133</v>
      </c>
    </row>
    <row r="116" spans="2:65" s="1" customFormat="1" ht="31.5" customHeight="1">
      <c r="B116" s="41"/>
      <c r="C116" s="189" t="s">
        <v>163</v>
      </c>
      <c r="D116" s="189" t="s">
        <v>135</v>
      </c>
      <c r="E116" s="190" t="s">
        <v>164</v>
      </c>
      <c r="F116" s="191" t="s">
        <v>165</v>
      </c>
      <c r="G116" s="192" t="s">
        <v>159</v>
      </c>
      <c r="H116" s="193">
        <v>0.9</v>
      </c>
      <c r="I116" s="194"/>
      <c r="J116" s="195">
        <f>ROUND(I116*H116,2)</f>
        <v>0</v>
      </c>
      <c r="K116" s="191" t="s">
        <v>166</v>
      </c>
      <c r="L116" s="61"/>
      <c r="M116" s="196" t="s">
        <v>22</v>
      </c>
      <c r="N116" s="197" t="s">
        <v>44</v>
      </c>
      <c r="O116" s="42"/>
      <c r="P116" s="198">
        <f>O116*H116</f>
        <v>0</v>
      </c>
      <c r="Q116" s="198">
        <v>0</v>
      </c>
      <c r="R116" s="198">
        <f>Q116*H116</f>
        <v>0</v>
      </c>
      <c r="S116" s="198">
        <v>0</v>
      </c>
      <c r="T116" s="199">
        <f>S116*H116</f>
        <v>0</v>
      </c>
      <c r="AR116" s="24" t="s">
        <v>140</v>
      </c>
      <c r="AT116" s="24" t="s">
        <v>135</v>
      </c>
      <c r="AU116" s="24" t="s">
        <v>141</v>
      </c>
      <c r="AY116" s="24" t="s">
        <v>133</v>
      </c>
      <c r="BE116" s="200">
        <f>IF(N116="základní",J116,0)</f>
        <v>0</v>
      </c>
      <c r="BF116" s="200">
        <f>IF(N116="snížená",J116,0)</f>
        <v>0</v>
      </c>
      <c r="BG116" s="200">
        <f>IF(N116="zákl. přenesená",J116,0)</f>
        <v>0</v>
      </c>
      <c r="BH116" s="200">
        <f>IF(N116="sníž. přenesená",J116,0)</f>
        <v>0</v>
      </c>
      <c r="BI116" s="200">
        <f>IF(N116="nulová",J116,0)</f>
        <v>0</v>
      </c>
      <c r="BJ116" s="24" t="s">
        <v>141</v>
      </c>
      <c r="BK116" s="200">
        <f>ROUND(I116*H116,2)</f>
        <v>0</v>
      </c>
      <c r="BL116" s="24" t="s">
        <v>140</v>
      </c>
      <c r="BM116" s="24" t="s">
        <v>167</v>
      </c>
    </row>
    <row r="117" spans="2:65" s="1" customFormat="1" ht="31.5" customHeight="1">
      <c r="B117" s="41"/>
      <c r="C117" s="189" t="s">
        <v>168</v>
      </c>
      <c r="D117" s="189" t="s">
        <v>135</v>
      </c>
      <c r="E117" s="190" t="s">
        <v>169</v>
      </c>
      <c r="F117" s="191" t="s">
        <v>170</v>
      </c>
      <c r="G117" s="192" t="s">
        <v>159</v>
      </c>
      <c r="H117" s="193">
        <v>27.88</v>
      </c>
      <c r="I117" s="194"/>
      <c r="J117" s="195">
        <f>ROUND(I117*H117,2)</f>
        <v>0</v>
      </c>
      <c r="K117" s="191" t="s">
        <v>139</v>
      </c>
      <c r="L117" s="61"/>
      <c r="M117" s="196" t="s">
        <v>22</v>
      </c>
      <c r="N117" s="197" t="s">
        <v>44</v>
      </c>
      <c r="O117" s="42"/>
      <c r="P117" s="198">
        <f>O117*H117</f>
        <v>0</v>
      </c>
      <c r="Q117" s="198">
        <v>0</v>
      </c>
      <c r="R117" s="198">
        <f>Q117*H117</f>
        <v>0</v>
      </c>
      <c r="S117" s="198">
        <v>0</v>
      </c>
      <c r="T117" s="199">
        <f>S117*H117</f>
        <v>0</v>
      </c>
      <c r="AR117" s="24" t="s">
        <v>140</v>
      </c>
      <c r="AT117" s="24" t="s">
        <v>135</v>
      </c>
      <c r="AU117" s="24" t="s">
        <v>141</v>
      </c>
      <c r="AY117" s="24" t="s">
        <v>133</v>
      </c>
      <c r="BE117" s="200">
        <f>IF(N117="základní",J117,0)</f>
        <v>0</v>
      </c>
      <c r="BF117" s="200">
        <f>IF(N117="snížená",J117,0)</f>
        <v>0</v>
      </c>
      <c r="BG117" s="200">
        <f>IF(N117="zákl. přenesená",J117,0)</f>
        <v>0</v>
      </c>
      <c r="BH117" s="200">
        <f>IF(N117="sníž. přenesená",J117,0)</f>
        <v>0</v>
      </c>
      <c r="BI117" s="200">
        <f>IF(N117="nulová",J117,0)</f>
        <v>0</v>
      </c>
      <c r="BJ117" s="24" t="s">
        <v>141</v>
      </c>
      <c r="BK117" s="200">
        <f>ROUND(I117*H117,2)</f>
        <v>0</v>
      </c>
      <c r="BL117" s="24" t="s">
        <v>140</v>
      </c>
      <c r="BM117" s="24" t="s">
        <v>171</v>
      </c>
    </row>
    <row r="118" spans="2:51" s="13" customFormat="1" ht="13.5">
      <c r="B118" s="225"/>
      <c r="C118" s="226"/>
      <c r="D118" s="203" t="s">
        <v>143</v>
      </c>
      <c r="E118" s="227" t="s">
        <v>22</v>
      </c>
      <c r="F118" s="228" t="s">
        <v>172</v>
      </c>
      <c r="G118" s="226"/>
      <c r="H118" s="229" t="s">
        <v>22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4"/>
      <c r="AT118" s="235" t="s">
        <v>143</v>
      </c>
      <c r="AU118" s="235" t="s">
        <v>141</v>
      </c>
      <c r="AV118" s="13" t="s">
        <v>80</v>
      </c>
      <c r="AW118" s="13" t="s">
        <v>36</v>
      </c>
      <c r="AX118" s="13" t="s">
        <v>72</v>
      </c>
      <c r="AY118" s="235" t="s">
        <v>133</v>
      </c>
    </row>
    <row r="119" spans="2:51" s="11" customFormat="1" ht="13.5">
      <c r="B119" s="201"/>
      <c r="C119" s="202"/>
      <c r="D119" s="203" t="s">
        <v>143</v>
      </c>
      <c r="E119" s="204" t="s">
        <v>22</v>
      </c>
      <c r="F119" s="205" t="s">
        <v>173</v>
      </c>
      <c r="G119" s="202"/>
      <c r="H119" s="206">
        <v>38.85</v>
      </c>
      <c r="I119" s="207"/>
      <c r="J119" s="202"/>
      <c r="K119" s="202"/>
      <c r="L119" s="208"/>
      <c r="M119" s="209"/>
      <c r="N119" s="210"/>
      <c r="O119" s="210"/>
      <c r="P119" s="210"/>
      <c r="Q119" s="210"/>
      <c r="R119" s="210"/>
      <c r="S119" s="210"/>
      <c r="T119" s="211"/>
      <c r="AT119" s="212" t="s">
        <v>143</v>
      </c>
      <c r="AU119" s="212" t="s">
        <v>141</v>
      </c>
      <c r="AV119" s="11" t="s">
        <v>141</v>
      </c>
      <c r="AW119" s="11" t="s">
        <v>36</v>
      </c>
      <c r="AX119" s="11" t="s">
        <v>72</v>
      </c>
      <c r="AY119" s="212" t="s">
        <v>133</v>
      </c>
    </row>
    <row r="120" spans="2:51" s="11" customFormat="1" ht="13.5">
      <c r="B120" s="201"/>
      <c r="C120" s="202"/>
      <c r="D120" s="203" t="s">
        <v>143</v>
      </c>
      <c r="E120" s="204" t="s">
        <v>22</v>
      </c>
      <c r="F120" s="205" t="s">
        <v>174</v>
      </c>
      <c r="G120" s="202"/>
      <c r="H120" s="206">
        <v>-10.97</v>
      </c>
      <c r="I120" s="207"/>
      <c r="J120" s="202"/>
      <c r="K120" s="202"/>
      <c r="L120" s="208"/>
      <c r="M120" s="209"/>
      <c r="N120" s="210"/>
      <c r="O120" s="210"/>
      <c r="P120" s="210"/>
      <c r="Q120" s="210"/>
      <c r="R120" s="210"/>
      <c r="S120" s="210"/>
      <c r="T120" s="211"/>
      <c r="AT120" s="212" t="s">
        <v>143</v>
      </c>
      <c r="AU120" s="212" t="s">
        <v>141</v>
      </c>
      <c r="AV120" s="11" t="s">
        <v>141</v>
      </c>
      <c r="AW120" s="11" t="s">
        <v>36</v>
      </c>
      <c r="AX120" s="11" t="s">
        <v>72</v>
      </c>
      <c r="AY120" s="212" t="s">
        <v>133</v>
      </c>
    </row>
    <row r="121" spans="2:51" s="12" customFormat="1" ht="13.5">
      <c r="B121" s="213"/>
      <c r="C121" s="214"/>
      <c r="D121" s="215" t="s">
        <v>143</v>
      </c>
      <c r="E121" s="216" t="s">
        <v>22</v>
      </c>
      <c r="F121" s="217" t="s">
        <v>145</v>
      </c>
      <c r="G121" s="214"/>
      <c r="H121" s="218">
        <v>27.88</v>
      </c>
      <c r="I121" s="219"/>
      <c r="J121" s="214"/>
      <c r="K121" s="214"/>
      <c r="L121" s="220"/>
      <c r="M121" s="221"/>
      <c r="N121" s="222"/>
      <c r="O121" s="222"/>
      <c r="P121" s="222"/>
      <c r="Q121" s="222"/>
      <c r="R121" s="222"/>
      <c r="S121" s="222"/>
      <c r="T121" s="223"/>
      <c r="AT121" s="224" t="s">
        <v>143</v>
      </c>
      <c r="AU121" s="224" t="s">
        <v>141</v>
      </c>
      <c r="AV121" s="12" t="s">
        <v>140</v>
      </c>
      <c r="AW121" s="12" t="s">
        <v>36</v>
      </c>
      <c r="AX121" s="12" t="s">
        <v>80</v>
      </c>
      <c r="AY121" s="224" t="s">
        <v>133</v>
      </c>
    </row>
    <row r="122" spans="2:65" s="1" customFormat="1" ht="31.5" customHeight="1">
      <c r="B122" s="41"/>
      <c r="C122" s="189" t="s">
        <v>175</v>
      </c>
      <c r="D122" s="189" t="s">
        <v>135</v>
      </c>
      <c r="E122" s="190" t="s">
        <v>176</v>
      </c>
      <c r="F122" s="191" t="s">
        <v>177</v>
      </c>
      <c r="G122" s="192" t="s">
        <v>159</v>
      </c>
      <c r="H122" s="193">
        <v>8</v>
      </c>
      <c r="I122" s="194"/>
      <c r="J122" s="195">
        <f>ROUND(I122*H122,2)</f>
        <v>0</v>
      </c>
      <c r="K122" s="191" t="s">
        <v>166</v>
      </c>
      <c r="L122" s="61"/>
      <c r="M122" s="196" t="s">
        <v>22</v>
      </c>
      <c r="N122" s="197" t="s">
        <v>44</v>
      </c>
      <c r="O122" s="42"/>
      <c r="P122" s="198">
        <f>O122*H122</f>
        <v>0</v>
      </c>
      <c r="Q122" s="198">
        <v>0</v>
      </c>
      <c r="R122" s="198">
        <f>Q122*H122</f>
        <v>0</v>
      </c>
      <c r="S122" s="198">
        <v>0</v>
      </c>
      <c r="T122" s="199">
        <f>S122*H122</f>
        <v>0</v>
      </c>
      <c r="AR122" s="24" t="s">
        <v>140</v>
      </c>
      <c r="AT122" s="24" t="s">
        <v>135</v>
      </c>
      <c r="AU122" s="24" t="s">
        <v>141</v>
      </c>
      <c r="AY122" s="24" t="s">
        <v>133</v>
      </c>
      <c r="BE122" s="200">
        <f>IF(N122="základní",J122,0)</f>
        <v>0</v>
      </c>
      <c r="BF122" s="200">
        <f>IF(N122="snížená",J122,0)</f>
        <v>0</v>
      </c>
      <c r="BG122" s="200">
        <f>IF(N122="zákl. přenesená",J122,0)</f>
        <v>0</v>
      </c>
      <c r="BH122" s="200">
        <f>IF(N122="sníž. přenesená",J122,0)</f>
        <v>0</v>
      </c>
      <c r="BI122" s="200">
        <f>IF(N122="nulová",J122,0)</f>
        <v>0</v>
      </c>
      <c r="BJ122" s="24" t="s">
        <v>141</v>
      </c>
      <c r="BK122" s="200">
        <f>ROUND(I122*H122,2)</f>
        <v>0</v>
      </c>
      <c r="BL122" s="24" t="s">
        <v>140</v>
      </c>
      <c r="BM122" s="24" t="s">
        <v>178</v>
      </c>
    </row>
    <row r="123" spans="2:51" s="13" customFormat="1" ht="13.5">
      <c r="B123" s="225"/>
      <c r="C123" s="226"/>
      <c r="D123" s="203" t="s">
        <v>143</v>
      </c>
      <c r="E123" s="227" t="s">
        <v>22</v>
      </c>
      <c r="F123" s="228" t="s">
        <v>179</v>
      </c>
      <c r="G123" s="226"/>
      <c r="H123" s="229" t="s">
        <v>22</v>
      </c>
      <c r="I123" s="230"/>
      <c r="J123" s="226"/>
      <c r="K123" s="226"/>
      <c r="L123" s="231"/>
      <c r="M123" s="232"/>
      <c r="N123" s="233"/>
      <c r="O123" s="233"/>
      <c r="P123" s="233"/>
      <c r="Q123" s="233"/>
      <c r="R123" s="233"/>
      <c r="S123" s="233"/>
      <c r="T123" s="234"/>
      <c r="AT123" s="235" t="s">
        <v>143</v>
      </c>
      <c r="AU123" s="235" t="s">
        <v>141</v>
      </c>
      <c r="AV123" s="13" t="s">
        <v>80</v>
      </c>
      <c r="AW123" s="13" t="s">
        <v>36</v>
      </c>
      <c r="AX123" s="13" t="s">
        <v>72</v>
      </c>
      <c r="AY123" s="235" t="s">
        <v>133</v>
      </c>
    </row>
    <row r="124" spans="2:51" s="11" customFormat="1" ht="13.5">
      <c r="B124" s="201"/>
      <c r="C124" s="202"/>
      <c r="D124" s="203" t="s">
        <v>143</v>
      </c>
      <c r="E124" s="204" t="s">
        <v>22</v>
      </c>
      <c r="F124" s="205" t="s">
        <v>180</v>
      </c>
      <c r="G124" s="202"/>
      <c r="H124" s="206">
        <v>8</v>
      </c>
      <c r="I124" s="207"/>
      <c r="J124" s="202"/>
      <c r="K124" s="202"/>
      <c r="L124" s="208"/>
      <c r="M124" s="209"/>
      <c r="N124" s="210"/>
      <c r="O124" s="210"/>
      <c r="P124" s="210"/>
      <c r="Q124" s="210"/>
      <c r="R124" s="210"/>
      <c r="S124" s="210"/>
      <c r="T124" s="211"/>
      <c r="AT124" s="212" t="s">
        <v>143</v>
      </c>
      <c r="AU124" s="212" t="s">
        <v>141</v>
      </c>
      <c r="AV124" s="11" t="s">
        <v>141</v>
      </c>
      <c r="AW124" s="11" t="s">
        <v>36</v>
      </c>
      <c r="AX124" s="11" t="s">
        <v>72</v>
      </c>
      <c r="AY124" s="212" t="s">
        <v>133</v>
      </c>
    </row>
    <row r="125" spans="2:51" s="12" customFormat="1" ht="13.5">
      <c r="B125" s="213"/>
      <c r="C125" s="214"/>
      <c r="D125" s="215" t="s">
        <v>143</v>
      </c>
      <c r="E125" s="216" t="s">
        <v>22</v>
      </c>
      <c r="F125" s="217" t="s">
        <v>145</v>
      </c>
      <c r="G125" s="214"/>
      <c r="H125" s="218">
        <v>8</v>
      </c>
      <c r="I125" s="219"/>
      <c r="J125" s="214"/>
      <c r="K125" s="214"/>
      <c r="L125" s="220"/>
      <c r="M125" s="221"/>
      <c r="N125" s="222"/>
      <c r="O125" s="222"/>
      <c r="P125" s="222"/>
      <c r="Q125" s="222"/>
      <c r="R125" s="222"/>
      <c r="S125" s="222"/>
      <c r="T125" s="223"/>
      <c r="AT125" s="224" t="s">
        <v>143</v>
      </c>
      <c r="AU125" s="224" t="s">
        <v>141</v>
      </c>
      <c r="AV125" s="12" t="s">
        <v>140</v>
      </c>
      <c r="AW125" s="12" t="s">
        <v>36</v>
      </c>
      <c r="AX125" s="12" t="s">
        <v>80</v>
      </c>
      <c r="AY125" s="224" t="s">
        <v>133</v>
      </c>
    </row>
    <row r="126" spans="2:65" s="1" customFormat="1" ht="22.5" customHeight="1">
      <c r="B126" s="41"/>
      <c r="C126" s="189" t="s">
        <v>181</v>
      </c>
      <c r="D126" s="189" t="s">
        <v>135</v>
      </c>
      <c r="E126" s="190" t="s">
        <v>182</v>
      </c>
      <c r="F126" s="191" t="s">
        <v>183</v>
      </c>
      <c r="G126" s="192" t="s">
        <v>159</v>
      </c>
      <c r="H126" s="193">
        <v>8</v>
      </c>
      <c r="I126" s="194"/>
      <c r="J126" s="195">
        <f>ROUND(I126*H126,2)</f>
        <v>0</v>
      </c>
      <c r="K126" s="191" t="s">
        <v>166</v>
      </c>
      <c r="L126" s="61"/>
      <c r="M126" s="196" t="s">
        <v>22</v>
      </c>
      <c r="N126" s="197" t="s">
        <v>44</v>
      </c>
      <c r="O126" s="42"/>
      <c r="P126" s="198">
        <f>O126*H126</f>
        <v>0</v>
      </c>
      <c r="Q126" s="198">
        <v>0</v>
      </c>
      <c r="R126" s="198">
        <f>Q126*H126</f>
        <v>0</v>
      </c>
      <c r="S126" s="198">
        <v>0</v>
      </c>
      <c r="T126" s="199">
        <f>S126*H126</f>
        <v>0</v>
      </c>
      <c r="AR126" s="24" t="s">
        <v>140</v>
      </c>
      <c r="AT126" s="24" t="s">
        <v>135</v>
      </c>
      <c r="AU126" s="24" t="s">
        <v>141</v>
      </c>
      <c r="AY126" s="24" t="s">
        <v>133</v>
      </c>
      <c r="BE126" s="200">
        <f>IF(N126="základní",J126,0)</f>
        <v>0</v>
      </c>
      <c r="BF126" s="200">
        <f>IF(N126="snížená",J126,0)</f>
        <v>0</v>
      </c>
      <c r="BG126" s="200">
        <f>IF(N126="zákl. přenesená",J126,0)</f>
        <v>0</v>
      </c>
      <c r="BH126" s="200">
        <f>IF(N126="sníž. přenesená",J126,0)</f>
        <v>0</v>
      </c>
      <c r="BI126" s="200">
        <f>IF(N126="nulová",J126,0)</f>
        <v>0</v>
      </c>
      <c r="BJ126" s="24" t="s">
        <v>141</v>
      </c>
      <c r="BK126" s="200">
        <f>ROUND(I126*H126,2)</f>
        <v>0</v>
      </c>
      <c r="BL126" s="24" t="s">
        <v>140</v>
      </c>
      <c r="BM126" s="24" t="s">
        <v>184</v>
      </c>
    </row>
    <row r="127" spans="2:65" s="1" customFormat="1" ht="22.5" customHeight="1">
      <c r="B127" s="41"/>
      <c r="C127" s="189" t="s">
        <v>185</v>
      </c>
      <c r="D127" s="189" t="s">
        <v>135</v>
      </c>
      <c r="E127" s="190" t="s">
        <v>186</v>
      </c>
      <c r="F127" s="191" t="s">
        <v>187</v>
      </c>
      <c r="G127" s="192" t="s">
        <v>159</v>
      </c>
      <c r="H127" s="193">
        <v>12.148</v>
      </c>
      <c r="I127" s="194"/>
      <c r="J127" s="195">
        <f>ROUND(I127*H127,2)</f>
        <v>0</v>
      </c>
      <c r="K127" s="191" t="s">
        <v>139</v>
      </c>
      <c r="L127" s="61"/>
      <c r="M127" s="196" t="s">
        <v>22</v>
      </c>
      <c r="N127" s="197" t="s">
        <v>44</v>
      </c>
      <c r="O127" s="42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AR127" s="24" t="s">
        <v>140</v>
      </c>
      <c r="AT127" s="24" t="s">
        <v>135</v>
      </c>
      <c r="AU127" s="24" t="s">
        <v>141</v>
      </c>
      <c r="AY127" s="24" t="s">
        <v>133</v>
      </c>
      <c r="BE127" s="200">
        <f>IF(N127="základní",J127,0)</f>
        <v>0</v>
      </c>
      <c r="BF127" s="200">
        <f>IF(N127="snížená",J127,0)</f>
        <v>0</v>
      </c>
      <c r="BG127" s="200">
        <f>IF(N127="zákl. přenesená",J127,0)</f>
        <v>0</v>
      </c>
      <c r="BH127" s="200">
        <f>IF(N127="sníž. přenesená",J127,0)</f>
        <v>0</v>
      </c>
      <c r="BI127" s="200">
        <f>IF(N127="nulová",J127,0)</f>
        <v>0</v>
      </c>
      <c r="BJ127" s="24" t="s">
        <v>141</v>
      </c>
      <c r="BK127" s="200">
        <f>ROUND(I127*H127,2)</f>
        <v>0</v>
      </c>
      <c r="BL127" s="24" t="s">
        <v>140</v>
      </c>
      <c r="BM127" s="24" t="s">
        <v>188</v>
      </c>
    </row>
    <row r="128" spans="2:51" s="11" customFormat="1" ht="13.5">
      <c r="B128" s="201"/>
      <c r="C128" s="202"/>
      <c r="D128" s="203" t="s">
        <v>143</v>
      </c>
      <c r="E128" s="204" t="s">
        <v>22</v>
      </c>
      <c r="F128" s="205" t="s">
        <v>189</v>
      </c>
      <c r="G128" s="202"/>
      <c r="H128" s="206">
        <v>5.048</v>
      </c>
      <c r="I128" s="207"/>
      <c r="J128" s="202"/>
      <c r="K128" s="202"/>
      <c r="L128" s="208"/>
      <c r="M128" s="209"/>
      <c r="N128" s="210"/>
      <c r="O128" s="210"/>
      <c r="P128" s="210"/>
      <c r="Q128" s="210"/>
      <c r="R128" s="210"/>
      <c r="S128" s="210"/>
      <c r="T128" s="211"/>
      <c r="AT128" s="212" t="s">
        <v>143</v>
      </c>
      <c r="AU128" s="212" t="s">
        <v>141</v>
      </c>
      <c r="AV128" s="11" t="s">
        <v>141</v>
      </c>
      <c r="AW128" s="11" t="s">
        <v>36</v>
      </c>
      <c r="AX128" s="11" t="s">
        <v>72</v>
      </c>
      <c r="AY128" s="212" t="s">
        <v>133</v>
      </c>
    </row>
    <row r="129" spans="2:51" s="11" customFormat="1" ht="13.5">
      <c r="B129" s="201"/>
      <c r="C129" s="202"/>
      <c r="D129" s="203" t="s">
        <v>143</v>
      </c>
      <c r="E129" s="204" t="s">
        <v>22</v>
      </c>
      <c r="F129" s="205" t="s">
        <v>190</v>
      </c>
      <c r="G129" s="202"/>
      <c r="H129" s="206">
        <v>6.8</v>
      </c>
      <c r="I129" s="207"/>
      <c r="J129" s="202"/>
      <c r="K129" s="202"/>
      <c r="L129" s="208"/>
      <c r="M129" s="209"/>
      <c r="N129" s="210"/>
      <c r="O129" s="210"/>
      <c r="P129" s="210"/>
      <c r="Q129" s="210"/>
      <c r="R129" s="210"/>
      <c r="S129" s="210"/>
      <c r="T129" s="211"/>
      <c r="AT129" s="212" t="s">
        <v>143</v>
      </c>
      <c r="AU129" s="212" t="s">
        <v>141</v>
      </c>
      <c r="AV129" s="11" t="s">
        <v>141</v>
      </c>
      <c r="AW129" s="11" t="s">
        <v>36</v>
      </c>
      <c r="AX129" s="11" t="s">
        <v>72</v>
      </c>
      <c r="AY129" s="212" t="s">
        <v>133</v>
      </c>
    </row>
    <row r="130" spans="2:51" s="11" customFormat="1" ht="13.5">
      <c r="B130" s="201"/>
      <c r="C130" s="202"/>
      <c r="D130" s="203" t="s">
        <v>143</v>
      </c>
      <c r="E130" s="204" t="s">
        <v>22</v>
      </c>
      <c r="F130" s="205" t="s">
        <v>191</v>
      </c>
      <c r="G130" s="202"/>
      <c r="H130" s="206">
        <v>0.3</v>
      </c>
      <c r="I130" s="207"/>
      <c r="J130" s="202"/>
      <c r="K130" s="202"/>
      <c r="L130" s="208"/>
      <c r="M130" s="209"/>
      <c r="N130" s="210"/>
      <c r="O130" s="210"/>
      <c r="P130" s="210"/>
      <c r="Q130" s="210"/>
      <c r="R130" s="210"/>
      <c r="S130" s="210"/>
      <c r="T130" s="211"/>
      <c r="AT130" s="212" t="s">
        <v>143</v>
      </c>
      <c r="AU130" s="212" t="s">
        <v>141</v>
      </c>
      <c r="AV130" s="11" t="s">
        <v>141</v>
      </c>
      <c r="AW130" s="11" t="s">
        <v>36</v>
      </c>
      <c r="AX130" s="11" t="s">
        <v>72</v>
      </c>
      <c r="AY130" s="212" t="s">
        <v>133</v>
      </c>
    </row>
    <row r="131" spans="2:51" s="12" customFormat="1" ht="13.5">
      <c r="B131" s="213"/>
      <c r="C131" s="214"/>
      <c r="D131" s="215" t="s">
        <v>143</v>
      </c>
      <c r="E131" s="216" t="s">
        <v>22</v>
      </c>
      <c r="F131" s="217" t="s">
        <v>145</v>
      </c>
      <c r="G131" s="214"/>
      <c r="H131" s="218">
        <v>12.148</v>
      </c>
      <c r="I131" s="219"/>
      <c r="J131" s="214"/>
      <c r="K131" s="214"/>
      <c r="L131" s="220"/>
      <c r="M131" s="221"/>
      <c r="N131" s="222"/>
      <c r="O131" s="222"/>
      <c r="P131" s="222"/>
      <c r="Q131" s="222"/>
      <c r="R131" s="222"/>
      <c r="S131" s="222"/>
      <c r="T131" s="223"/>
      <c r="AT131" s="224" t="s">
        <v>143</v>
      </c>
      <c r="AU131" s="224" t="s">
        <v>141</v>
      </c>
      <c r="AV131" s="12" t="s">
        <v>140</v>
      </c>
      <c r="AW131" s="12" t="s">
        <v>36</v>
      </c>
      <c r="AX131" s="12" t="s">
        <v>80</v>
      </c>
      <c r="AY131" s="224" t="s">
        <v>133</v>
      </c>
    </row>
    <row r="132" spans="2:65" s="1" customFormat="1" ht="22.5" customHeight="1">
      <c r="B132" s="41"/>
      <c r="C132" s="189" t="s">
        <v>192</v>
      </c>
      <c r="D132" s="189" t="s">
        <v>135</v>
      </c>
      <c r="E132" s="190" t="s">
        <v>193</v>
      </c>
      <c r="F132" s="191" t="s">
        <v>194</v>
      </c>
      <c r="G132" s="192" t="s">
        <v>159</v>
      </c>
      <c r="H132" s="193">
        <v>12.148</v>
      </c>
      <c r="I132" s="194"/>
      <c r="J132" s="195">
        <f>ROUND(I132*H132,2)</f>
        <v>0</v>
      </c>
      <c r="K132" s="191" t="s">
        <v>139</v>
      </c>
      <c r="L132" s="61"/>
      <c r="M132" s="196" t="s">
        <v>22</v>
      </c>
      <c r="N132" s="197" t="s">
        <v>44</v>
      </c>
      <c r="O132" s="42"/>
      <c r="P132" s="198">
        <f>O132*H132</f>
        <v>0</v>
      </c>
      <c r="Q132" s="198">
        <v>0</v>
      </c>
      <c r="R132" s="198">
        <f>Q132*H132</f>
        <v>0</v>
      </c>
      <c r="S132" s="198">
        <v>0</v>
      </c>
      <c r="T132" s="199">
        <f>S132*H132</f>
        <v>0</v>
      </c>
      <c r="AR132" s="24" t="s">
        <v>140</v>
      </c>
      <c r="AT132" s="24" t="s">
        <v>135</v>
      </c>
      <c r="AU132" s="24" t="s">
        <v>141</v>
      </c>
      <c r="AY132" s="24" t="s">
        <v>133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24" t="s">
        <v>141</v>
      </c>
      <c r="BK132" s="200">
        <f>ROUND(I132*H132,2)</f>
        <v>0</v>
      </c>
      <c r="BL132" s="24" t="s">
        <v>140</v>
      </c>
      <c r="BM132" s="24" t="s">
        <v>195</v>
      </c>
    </row>
    <row r="133" spans="2:65" s="1" customFormat="1" ht="22.5" customHeight="1">
      <c r="B133" s="41"/>
      <c r="C133" s="189" t="s">
        <v>196</v>
      </c>
      <c r="D133" s="189" t="s">
        <v>135</v>
      </c>
      <c r="E133" s="190" t="s">
        <v>197</v>
      </c>
      <c r="F133" s="191" t="s">
        <v>198</v>
      </c>
      <c r="G133" s="192" t="s">
        <v>159</v>
      </c>
      <c r="H133" s="193">
        <v>12.148</v>
      </c>
      <c r="I133" s="194"/>
      <c r="J133" s="195">
        <f>ROUND(I133*H133,2)</f>
        <v>0</v>
      </c>
      <c r="K133" s="191" t="s">
        <v>139</v>
      </c>
      <c r="L133" s="61"/>
      <c r="M133" s="196" t="s">
        <v>22</v>
      </c>
      <c r="N133" s="197" t="s">
        <v>44</v>
      </c>
      <c r="O133" s="42"/>
      <c r="P133" s="198">
        <f>O133*H133</f>
        <v>0</v>
      </c>
      <c r="Q133" s="198">
        <v>0</v>
      </c>
      <c r="R133" s="198">
        <f>Q133*H133</f>
        <v>0</v>
      </c>
      <c r="S133" s="198">
        <v>0</v>
      </c>
      <c r="T133" s="199">
        <f>S133*H133</f>
        <v>0</v>
      </c>
      <c r="AR133" s="24" t="s">
        <v>140</v>
      </c>
      <c r="AT133" s="24" t="s">
        <v>135</v>
      </c>
      <c r="AU133" s="24" t="s">
        <v>141</v>
      </c>
      <c r="AY133" s="24" t="s">
        <v>133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24" t="s">
        <v>141</v>
      </c>
      <c r="BK133" s="200">
        <f>ROUND(I133*H133,2)</f>
        <v>0</v>
      </c>
      <c r="BL133" s="24" t="s">
        <v>140</v>
      </c>
      <c r="BM133" s="24" t="s">
        <v>199</v>
      </c>
    </row>
    <row r="134" spans="2:65" s="1" customFormat="1" ht="22.5" customHeight="1">
      <c r="B134" s="41"/>
      <c r="C134" s="189" t="s">
        <v>200</v>
      </c>
      <c r="D134" s="189" t="s">
        <v>135</v>
      </c>
      <c r="E134" s="190" t="s">
        <v>201</v>
      </c>
      <c r="F134" s="191" t="s">
        <v>202</v>
      </c>
      <c r="G134" s="192" t="s">
        <v>203</v>
      </c>
      <c r="H134" s="193">
        <v>22.474</v>
      </c>
      <c r="I134" s="194"/>
      <c r="J134" s="195">
        <f>ROUND(I134*H134,2)</f>
        <v>0</v>
      </c>
      <c r="K134" s="191" t="s">
        <v>139</v>
      </c>
      <c r="L134" s="61"/>
      <c r="M134" s="196" t="s">
        <v>22</v>
      </c>
      <c r="N134" s="197" t="s">
        <v>44</v>
      </c>
      <c r="O134" s="42"/>
      <c r="P134" s="198">
        <f>O134*H134</f>
        <v>0</v>
      </c>
      <c r="Q134" s="198">
        <v>0</v>
      </c>
      <c r="R134" s="198">
        <f>Q134*H134</f>
        <v>0</v>
      </c>
      <c r="S134" s="198">
        <v>0</v>
      </c>
      <c r="T134" s="199">
        <f>S134*H134</f>
        <v>0</v>
      </c>
      <c r="AR134" s="24" t="s">
        <v>140</v>
      </c>
      <c r="AT134" s="24" t="s">
        <v>135</v>
      </c>
      <c r="AU134" s="24" t="s">
        <v>141</v>
      </c>
      <c r="AY134" s="24" t="s">
        <v>133</v>
      </c>
      <c r="BE134" s="200">
        <f>IF(N134="základní",J134,0)</f>
        <v>0</v>
      </c>
      <c r="BF134" s="200">
        <f>IF(N134="snížená",J134,0)</f>
        <v>0</v>
      </c>
      <c r="BG134" s="200">
        <f>IF(N134="zákl. přenesená",J134,0)</f>
        <v>0</v>
      </c>
      <c r="BH134" s="200">
        <f>IF(N134="sníž. přenesená",J134,0)</f>
        <v>0</v>
      </c>
      <c r="BI134" s="200">
        <f>IF(N134="nulová",J134,0)</f>
        <v>0</v>
      </c>
      <c r="BJ134" s="24" t="s">
        <v>141</v>
      </c>
      <c r="BK134" s="200">
        <f>ROUND(I134*H134,2)</f>
        <v>0</v>
      </c>
      <c r="BL134" s="24" t="s">
        <v>140</v>
      </c>
      <c r="BM134" s="24" t="s">
        <v>204</v>
      </c>
    </row>
    <row r="135" spans="2:51" s="11" customFormat="1" ht="13.5">
      <c r="B135" s="201"/>
      <c r="C135" s="202"/>
      <c r="D135" s="203" t="s">
        <v>143</v>
      </c>
      <c r="E135" s="204" t="s">
        <v>22</v>
      </c>
      <c r="F135" s="205" t="s">
        <v>205</v>
      </c>
      <c r="G135" s="202"/>
      <c r="H135" s="206">
        <v>22.474</v>
      </c>
      <c r="I135" s="207"/>
      <c r="J135" s="202"/>
      <c r="K135" s="202"/>
      <c r="L135" s="208"/>
      <c r="M135" s="209"/>
      <c r="N135" s="210"/>
      <c r="O135" s="210"/>
      <c r="P135" s="210"/>
      <c r="Q135" s="210"/>
      <c r="R135" s="210"/>
      <c r="S135" s="210"/>
      <c r="T135" s="211"/>
      <c r="AT135" s="212" t="s">
        <v>143</v>
      </c>
      <c r="AU135" s="212" t="s">
        <v>141</v>
      </c>
      <c r="AV135" s="11" t="s">
        <v>141</v>
      </c>
      <c r="AW135" s="11" t="s">
        <v>36</v>
      </c>
      <c r="AX135" s="11" t="s">
        <v>72</v>
      </c>
      <c r="AY135" s="212" t="s">
        <v>133</v>
      </c>
    </row>
    <row r="136" spans="2:51" s="12" customFormat="1" ht="13.5">
      <c r="B136" s="213"/>
      <c r="C136" s="214"/>
      <c r="D136" s="215" t="s">
        <v>143</v>
      </c>
      <c r="E136" s="216" t="s">
        <v>22</v>
      </c>
      <c r="F136" s="217" t="s">
        <v>145</v>
      </c>
      <c r="G136" s="214"/>
      <c r="H136" s="218">
        <v>22.474</v>
      </c>
      <c r="I136" s="219"/>
      <c r="J136" s="214"/>
      <c r="K136" s="214"/>
      <c r="L136" s="220"/>
      <c r="M136" s="221"/>
      <c r="N136" s="222"/>
      <c r="O136" s="222"/>
      <c r="P136" s="222"/>
      <c r="Q136" s="222"/>
      <c r="R136" s="222"/>
      <c r="S136" s="222"/>
      <c r="T136" s="223"/>
      <c r="AT136" s="224" t="s">
        <v>143</v>
      </c>
      <c r="AU136" s="224" t="s">
        <v>141</v>
      </c>
      <c r="AV136" s="12" t="s">
        <v>140</v>
      </c>
      <c r="AW136" s="12" t="s">
        <v>36</v>
      </c>
      <c r="AX136" s="12" t="s">
        <v>80</v>
      </c>
      <c r="AY136" s="224" t="s">
        <v>133</v>
      </c>
    </row>
    <row r="137" spans="2:65" s="1" customFormat="1" ht="22.5" customHeight="1">
      <c r="B137" s="41"/>
      <c r="C137" s="189" t="s">
        <v>206</v>
      </c>
      <c r="D137" s="189" t="s">
        <v>135</v>
      </c>
      <c r="E137" s="190" t="s">
        <v>207</v>
      </c>
      <c r="F137" s="191" t="s">
        <v>208</v>
      </c>
      <c r="G137" s="192" t="s">
        <v>159</v>
      </c>
      <c r="H137" s="193">
        <v>1.8</v>
      </c>
      <c r="I137" s="194"/>
      <c r="J137" s="195">
        <f>ROUND(I137*H137,2)</f>
        <v>0</v>
      </c>
      <c r="K137" s="191" t="s">
        <v>139</v>
      </c>
      <c r="L137" s="61"/>
      <c r="M137" s="196" t="s">
        <v>22</v>
      </c>
      <c r="N137" s="197" t="s">
        <v>44</v>
      </c>
      <c r="O137" s="42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AR137" s="24" t="s">
        <v>140</v>
      </c>
      <c r="AT137" s="24" t="s">
        <v>135</v>
      </c>
      <c r="AU137" s="24" t="s">
        <v>141</v>
      </c>
      <c r="AY137" s="24" t="s">
        <v>133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24" t="s">
        <v>141</v>
      </c>
      <c r="BK137" s="200">
        <f>ROUND(I137*H137,2)</f>
        <v>0</v>
      </c>
      <c r="BL137" s="24" t="s">
        <v>140</v>
      </c>
      <c r="BM137" s="24" t="s">
        <v>209</v>
      </c>
    </row>
    <row r="138" spans="2:51" s="13" customFormat="1" ht="13.5">
      <c r="B138" s="225"/>
      <c r="C138" s="226"/>
      <c r="D138" s="203" t="s">
        <v>143</v>
      </c>
      <c r="E138" s="227" t="s">
        <v>22</v>
      </c>
      <c r="F138" s="228" t="s">
        <v>179</v>
      </c>
      <c r="G138" s="226"/>
      <c r="H138" s="229" t="s">
        <v>22</v>
      </c>
      <c r="I138" s="230"/>
      <c r="J138" s="226"/>
      <c r="K138" s="226"/>
      <c r="L138" s="231"/>
      <c r="M138" s="232"/>
      <c r="N138" s="233"/>
      <c r="O138" s="233"/>
      <c r="P138" s="233"/>
      <c r="Q138" s="233"/>
      <c r="R138" s="233"/>
      <c r="S138" s="233"/>
      <c r="T138" s="234"/>
      <c r="AT138" s="235" t="s">
        <v>143</v>
      </c>
      <c r="AU138" s="235" t="s">
        <v>141</v>
      </c>
      <c r="AV138" s="13" t="s">
        <v>80</v>
      </c>
      <c r="AW138" s="13" t="s">
        <v>36</v>
      </c>
      <c r="AX138" s="13" t="s">
        <v>72</v>
      </c>
      <c r="AY138" s="235" t="s">
        <v>133</v>
      </c>
    </row>
    <row r="139" spans="2:51" s="11" customFormat="1" ht="13.5">
      <c r="B139" s="201"/>
      <c r="C139" s="202"/>
      <c r="D139" s="203" t="s">
        <v>143</v>
      </c>
      <c r="E139" s="204" t="s">
        <v>22</v>
      </c>
      <c r="F139" s="205" t="s">
        <v>210</v>
      </c>
      <c r="G139" s="202"/>
      <c r="H139" s="206">
        <v>1.2</v>
      </c>
      <c r="I139" s="207"/>
      <c r="J139" s="202"/>
      <c r="K139" s="202"/>
      <c r="L139" s="208"/>
      <c r="M139" s="209"/>
      <c r="N139" s="210"/>
      <c r="O139" s="210"/>
      <c r="P139" s="210"/>
      <c r="Q139" s="210"/>
      <c r="R139" s="210"/>
      <c r="S139" s="210"/>
      <c r="T139" s="211"/>
      <c r="AT139" s="212" t="s">
        <v>143</v>
      </c>
      <c r="AU139" s="212" t="s">
        <v>141</v>
      </c>
      <c r="AV139" s="11" t="s">
        <v>141</v>
      </c>
      <c r="AW139" s="11" t="s">
        <v>36</v>
      </c>
      <c r="AX139" s="11" t="s">
        <v>72</v>
      </c>
      <c r="AY139" s="212" t="s">
        <v>133</v>
      </c>
    </row>
    <row r="140" spans="2:51" s="13" customFormat="1" ht="13.5">
      <c r="B140" s="225"/>
      <c r="C140" s="226"/>
      <c r="D140" s="203" t="s">
        <v>143</v>
      </c>
      <c r="E140" s="227" t="s">
        <v>22</v>
      </c>
      <c r="F140" s="228" t="s">
        <v>211</v>
      </c>
      <c r="G140" s="226"/>
      <c r="H140" s="229" t="s">
        <v>22</v>
      </c>
      <c r="I140" s="230"/>
      <c r="J140" s="226"/>
      <c r="K140" s="226"/>
      <c r="L140" s="231"/>
      <c r="M140" s="232"/>
      <c r="N140" s="233"/>
      <c r="O140" s="233"/>
      <c r="P140" s="233"/>
      <c r="Q140" s="233"/>
      <c r="R140" s="233"/>
      <c r="S140" s="233"/>
      <c r="T140" s="234"/>
      <c r="AT140" s="235" t="s">
        <v>143</v>
      </c>
      <c r="AU140" s="235" t="s">
        <v>141</v>
      </c>
      <c r="AV140" s="13" t="s">
        <v>80</v>
      </c>
      <c r="AW140" s="13" t="s">
        <v>36</v>
      </c>
      <c r="AX140" s="13" t="s">
        <v>72</v>
      </c>
      <c r="AY140" s="235" t="s">
        <v>133</v>
      </c>
    </row>
    <row r="141" spans="2:51" s="11" customFormat="1" ht="13.5">
      <c r="B141" s="201"/>
      <c r="C141" s="202"/>
      <c r="D141" s="203" t="s">
        <v>143</v>
      </c>
      <c r="E141" s="204" t="s">
        <v>22</v>
      </c>
      <c r="F141" s="205" t="s">
        <v>212</v>
      </c>
      <c r="G141" s="202"/>
      <c r="H141" s="206">
        <v>0.6</v>
      </c>
      <c r="I141" s="207"/>
      <c r="J141" s="202"/>
      <c r="K141" s="202"/>
      <c r="L141" s="208"/>
      <c r="M141" s="209"/>
      <c r="N141" s="210"/>
      <c r="O141" s="210"/>
      <c r="P141" s="210"/>
      <c r="Q141" s="210"/>
      <c r="R141" s="210"/>
      <c r="S141" s="210"/>
      <c r="T141" s="211"/>
      <c r="AT141" s="212" t="s">
        <v>143</v>
      </c>
      <c r="AU141" s="212" t="s">
        <v>141</v>
      </c>
      <c r="AV141" s="11" t="s">
        <v>141</v>
      </c>
      <c r="AW141" s="11" t="s">
        <v>36</v>
      </c>
      <c r="AX141" s="11" t="s">
        <v>72</v>
      </c>
      <c r="AY141" s="212" t="s">
        <v>133</v>
      </c>
    </row>
    <row r="142" spans="2:51" s="12" customFormat="1" ht="13.5">
      <c r="B142" s="213"/>
      <c r="C142" s="214"/>
      <c r="D142" s="215" t="s">
        <v>143</v>
      </c>
      <c r="E142" s="216" t="s">
        <v>22</v>
      </c>
      <c r="F142" s="217" t="s">
        <v>145</v>
      </c>
      <c r="G142" s="214"/>
      <c r="H142" s="218">
        <v>1.8</v>
      </c>
      <c r="I142" s="219"/>
      <c r="J142" s="214"/>
      <c r="K142" s="214"/>
      <c r="L142" s="220"/>
      <c r="M142" s="221"/>
      <c r="N142" s="222"/>
      <c r="O142" s="222"/>
      <c r="P142" s="222"/>
      <c r="Q142" s="222"/>
      <c r="R142" s="222"/>
      <c r="S142" s="222"/>
      <c r="T142" s="223"/>
      <c r="AT142" s="224" t="s">
        <v>143</v>
      </c>
      <c r="AU142" s="224" t="s">
        <v>141</v>
      </c>
      <c r="AV142" s="12" t="s">
        <v>140</v>
      </c>
      <c r="AW142" s="12" t="s">
        <v>36</v>
      </c>
      <c r="AX142" s="12" t="s">
        <v>80</v>
      </c>
      <c r="AY142" s="224" t="s">
        <v>133</v>
      </c>
    </row>
    <row r="143" spans="2:65" s="1" customFormat="1" ht="22.5" customHeight="1">
      <c r="B143" s="41"/>
      <c r="C143" s="189" t="s">
        <v>213</v>
      </c>
      <c r="D143" s="189" t="s">
        <v>135</v>
      </c>
      <c r="E143" s="190" t="s">
        <v>214</v>
      </c>
      <c r="F143" s="191" t="s">
        <v>215</v>
      </c>
      <c r="G143" s="192" t="s">
        <v>159</v>
      </c>
      <c r="H143" s="193">
        <v>22.833</v>
      </c>
      <c r="I143" s="194"/>
      <c r="J143" s="195">
        <f>ROUND(I143*H143,2)</f>
        <v>0</v>
      </c>
      <c r="K143" s="191" t="s">
        <v>139</v>
      </c>
      <c r="L143" s="61"/>
      <c r="M143" s="196" t="s">
        <v>22</v>
      </c>
      <c r="N143" s="197" t="s">
        <v>44</v>
      </c>
      <c r="O143" s="42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AR143" s="24" t="s">
        <v>140</v>
      </c>
      <c r="AT143" s="24" t="s">
        <v>135</v>
      </c>
      <c r="AU143" s="24" t="s">
        <v>141</v>
      </c>
      <c r="AY143" s="24" t="s">
        <v>133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24" t="s">
        <v>141</v>
      </c>
      <c r="BK143" s="200">
        <f>ROUND(I143*H143,2)</f>
        <v>0</v>
      </c>
      <c r="BL143" s="24" t="s">
        <v>140</v>
      </c>
      <c r="BM143" s="24" t="s">
        <v>216</v>
      </c>
    </row>
    <row r="144" spans="2:51" s="11" customFormat="1" ht="13.5">
      <c r="B144" s="201"/>
      <c r="C144" s="202"/>
      <c r="D144" s="203" t="s">
        <v>143</v>
      </c>
      <c r="E144" s="204" t="s">
        <v>22</v>
      </c>
      <c r="F144" s="205" t="s">
        <v>217</v>
      </c>
      <c r="G144" s="202"/>
      <c r="H144" s="206">
        <v>27.88</v>
      </c>
      <c r="I144" s="207"/>
      <c r="J144" s="202"/>
      <c r="K144" s="202"/>
      <c r="L144" s="208"/>
      <c r="M144" s="209"/>
      <c r="N144" s="210"/>
      <c r="O144" s="210"/>
      <c r="P144" s="210"/>
      <c r="Q144" s="210"/>
      <c r="R144" s="210"/>
      <c r="S144" s="210"/>
      <c r="T144" s="211"/>
      <c r="AT144" s="212" t="s">
        <v>143</v>
      </c>
      <c r="AU144" s="212" t="s">
        <v>141</v>
      </c>
      <c r="AV144" s="11" t="s">
        <v>141</v>
      </c>
      <c r="AW144" s="11" t="s">
        <v>36</v>
      </c>
      <c r="AX144" s="11" t="s">
        <v>72</v>
      </c>
      <c r="AY144" s="212" t="s">
        <v>133</v>
      </c>
    </row>
    <row r="145" spans="2:51" s="11" customFormat="1" ht="13.5">
      <c r="B145" s="201"/>
      <c r="C145" s="202"/>
      <c r="D145" s="203" t="s">
        <v>143</v>
      </c>
      <c r="E145" s="204" t="s">
        <v>22</v>
      </c>
      <c r="F145" s="205" t="s">
        <v>218</v>
      </c>
      <c r="G145" s="202"/>
      <c r="H145" s="206">
        <v>-5.047</v>
      </c>
      <c r="I145" s="207"/>
      <c r="J145" s="202"/>
      <c r="K145" s="202"/>
      <c r="L145" s="208"/>
      <c r="M145" s="209"/>
      <c r="N145" s="210"/>
      <c r="O145" s="210"/>
      <c r="P145" s="210"/>
      <c r="Q145" s="210"/>
      <c r="R145" s="210"/>
      <c r="S145" s="210"/>
      <c r="T145" s="211"/>
      <c r="AT145" s="212" t="s">
        <v>143</v>
      </c>
      <c r="AU145" s="212" t="s">
        <v>141</v>
      </c>
      <c r="AV145" s="11" t="s">
        <v>141</v>
      </c>
      <c r="AW145" s="11" t="s">
        <v>36</v>
      </c>
      <c r="AX145" s="11" t="s">
        <v>72</v>
      </c>
      <c r="AY145" s="212" t="s">
        <v>133</v>
      </c>
    </row>
    <row r="146" spans="2:51" s="12" customFormat="1" ht="13.5">
      <c r="B146" s="213"/>
      <c r="C146" s="214"/>
      <c r="D146" s="215" t="s">
        <v>143</v>
      </c>
      <c r="E146" s="216" t="s">
        <v>22</v>
      </c>
      <c r="F146" s="217" t="s">
        <v>145</v>
      </c>
      <c r="G146" s="214"/>
      <c r="H146" s="218">
        <v>22.833</v>
      </c>
      <c r="I146" s="219"/>
      <c r="J146" s="214"/>
      <c r="K146" s="214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143</v>
      </c>
      <c r="AU146" s="224" t="s">
        <v>141</v>
      </c>
      <c r="AV146" s="12" t="s">
        <v>140</v>
      </c>
      <c r="AW146" s="12" t="s">
        <v>36</v>
      </c>
      <c r="AX146" s="12" t="s">
        <v>80</v>
      </c>
      <c r="AY146" s="224" t="s">
        <v>133</v>
      </c>
    </row>
    <row r="147" spans="2:65" s="1" customFormat="1" ht="22.5" customHeight="1">
      <c r="B147" s="41"/>
      <c r="C147" s="189" t="s">
        <v>10</v>
      </c>
      <c r="D147" s="189" t="s">
        <v>135</v>
      </c>
      <c r="E147" s="190" t="s">
        <v>219</v>
      </c>
      <c r="F147" s="191" t="s">
        <v>220</v>
      </c>
      <c r="G147" s="192" t="s">
        <v>159</v>
      </c>
      <c r="H147" s="193">
        <v>22.833</v>
      </c>
      <c r="I147" s="194"/>
      <c r="J147" s="195">
        <f>ROUND(I147*H147,2)</f>
        <v>0</v>
      </c>
      <c r="K147" s="191" t="s">
        <v>139</v>
      </c>
      <c r="L147" s="61"/>
      <c r="M147" s="196" t="s">
        <v>22</v>
      </c>
      <c r="N147" s="197" t="s">
        <v>44</v>
      </c>
      <c r="O147" s="42"/>
      <c r="P147" s="198">
        <f>O147*H147</f>
        <v>0</v>
      </c>
      <c r="Q147" s="198">
        <v>0</v>
      </c>
      <c r="R147" s="198">
        <f>Q147*H147</f>
        <v>0</v>
      </c>
      <c r="S147" s="198">
        <v>0</v>
      </c>
      <c r="T147" s="199">
        <f>S147*H147</f>
        <v>0</v>
      </c>
      <c r="AR147" s="24" t="s">
        <v>140</v>
      </c>
      <c r="AT147" s="24" t="s">
        <v>135</v>
      </c>
      <c r="AU147" s="24" t="s">
        <v>141</v>
      </c>
      <c r="AY147" s="24" t="s">
        <v>133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24" t="s">
        <v>141</v>
      </c>
      <c r="BK147" s="200">
        <f>ROUND(I147*H147,2)</f>
        <v>0</v>
      </c>
      <c r="BL147" s="24" t="s">
        <v>140</v>
      </c>
      <c r="BM147" s="24" t="s">
        <v>221</v>
      </c>
    </row>
    <row r="148" spans="2:65" s="1" customFormat="1" ht="22.5" customHeight="1">
      <c r="B148" s="41"/>
      <c r="C148" s="189" t="s">
        <v>222</v>
      </c>
      <c r="D148" s="189" t="s">
        <v>135</v>
      </c>
      <c r="E148" s="190" t="s">
        <v>223</v>
      </c>
      <c r="F148" s="191" t="s">
        <v>224</v>
      </c>
      <c r="G148" s="192" t="s">
        <v>159</v>
      </c>
      <c r="H148" s="193">
        <v>0.2</v>
      </c>
      <c r="I148" s="194"/>
      <c r="J148" s="195">
        <f>ROUND(I148*H148,2)</f>
        <v>0</v>
      </c>
      <c r="K148" s="191" t="s">
        <v>139</v>
      </c>
      <c r="L148" s="61"/>
      <c r="M148" s="196" t="s">
        <v>22</v>
      </c>
      <c r="N148" s="197" t="s">
        <v>44</v>
      </c>
      <c r="O148" s="42"/>
      <c r="P148" s="198">
        <f>O148*H148</f>
        <v>0</v>
      </c>
      <c r="Q148" s="198">
        <v>0</v>
      </c>
      <c r="R148" s="198">
        <f>Q148*H148</f>
        <v>0</v>
      </c>
      <c r="S148" s="198">
        <v>0</v>
      </c>
      <c r="T148" s="199">
        <f>S148*H148</f>
        <v>0</v>
      </c>
      <c r="AR148" s="24" t="s">
        <v>140</v>
      </c>
      <c r="AT148" s="24" t="s">
        <v>135</v>
      </c>
      <c r="AU148" s="24" t="s">
        <v>141</v>
      </c>
      <c r="AY148" s="24" t="s">
        <v>133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24" t="s">
        <v>141</v>
      </c>
      <c r="BK148" s="200">
        <f>ROUND(I148*H148,2)</f>
        <v>0</v>
      </c>
      <c r="BL148" s="24" t="s">
        <v>140</v>
      </c>
      <c r="BM148" s="24" t="s">
        <v>225</v>
      </c>
    </row>
    <row r="149" spans="2:51" s="13" customFormat="1" ht="13.5">
      <c r="B149" s="225"/>
      <c r="C149" s="226"/>
      <c r="D149" s="203" t="s">
        <v>143</v>
      </c>
      <c r="E149" s="227" t="s">
        <v>22</v>
      </c>
      <c r="F149" s="228" t="s">
        <v>211</v>
      </c>
      <c r="G149" s="226"/>
      <c r="H149" s="229" t="s">
        <v>22</v>
      </c>
      <c r="I149" s="230"/>
      <c r="J149" s="226"/>
      <c r="K149" s="226"/>
      <c r="L149" s="231"/>
      <c r="M149" s="232"/>
      <c r="N149" s="233"/>
      <c r="O149" s="233"/>
      <c r="P149" s="233"/>
      <c r="Q149" s="233"/>
      <c r="R149" s="233"/>
      <c r="S149" s="233"/>
      <c r="T149" s="234"/>
      <c r="AT149" s="235" t="s">
        <v>143</v>
      </c>
      <c r="AU149" s="235" t="s">
        <v>141</v>
      </c>
      <c r="AV149" s="13" t="s">
        <v>80</v>
      </c>
      <c r="AW149" s="13" t="s">
        <v>36</v>
      </c>
      <c r="AX149" s="13" t="s">
        <v>72</v>
      </c>
      <c r="AY149" s="235" t="s">
        <v>133</v>
      </c>
    </row>
    <row r="150" spans="2:51" s="11" customFormat="1" ht="13.5">
      <c r="B150" s="201"/>
      <c r="C150" s="202"/>
      <c r="D150" s="203" t="s">
        <v>143</v>
      </c>
      <c r="E150" s="204" t="s">
        <v>22</v>
      </c>
      <c r="F150" s="205" t="s">
        <v>226</v>
      </c>
      <c r="G150" s="202"/>
      <c r="H150" s="206">
        <v>0.2</v>
      </c>
      <c r="I150" s="207"/>
      <c r="J150" s="202"/>
      <c r="K150" s="202"/>
      <c r="L150" s="208"/>
      <c r="M150" s="209"/>
      <c r="N150" s="210"/>
      <c r="O150" s="210"/>
      <c r="P150" s="210"/>
      <c r="Q150" s="210"/>
      <c r="R150" s="210"/>
      <c r="S150" s="210"/>
      <c r="T150" s="211"/>
      <c r="AT150" s="212" t="s">
        <v>143</v>
      </c>
      <c r="AU150" s="212" t="s">
        <v>141</v>
      </c>
      <c r="AV150" s="11" t="s">
        <v>141</v>
      </c>
      <c r="AW150" s="11" t="s">
        <v>36</v>
      </c>
      <c r="AX150" s="11" t="s">
        <v>72</v>
      </c>
      <c r="AY150" s="212" t="s">
        <v>133</v>
      </c>
    </row>
    <row r="151" spans="2:51" s="12" customFormat="1" ht="13.5">
      <c r="B151" s="213"/>
      <c r="C151" s="214"/>
      <c r="D151" s="215" t="s">
        <v>143</v>
      </c>
      <c r="E151" s="216" t="s">
        <v>22</v>
      </c>
      <c r="F151" s="217" t="s">
        <v>145</v>
      </c>
      <c r="G151" s="214"/>
      <c r="H151" s="218">
        <v>0.2</v>
      </c>
      <c r="I151" s="219"/>
      <c r="J151" s="214"/>
      <c r="K151" s="214"/>
      <c r="L151" s="220"/>
      <c r="M151" s="221"/>
      <c r="N151" s="222"/>
      <c r="O151" s="222"/>
      <c r="P151" s="222"/>
      <c r="Q151" s="222"/>
      <c r="R151" s="222"/>
      <c r="S151" s="222"/>
      <c r="T151" s="223"/>
      <c r="AT151" s="224" t="s">
        <v>143</v>
      </c>
      <c r="AU151" s="224" t="s">
        <v>141</v>
      </c>
      <c r="AV151" s="12" t="s">
        <v>140</v>
      </c>
      <c r="AW151" s="12" t="s">
        <v>36</v>
      </c>
      <c r="AX151" s="12" t="s">
        <v>80</v>
      </c>
      <c r="AY151" s="224" t="s">
        <v>133</v>
      </c>
    </row>
    <row r="152" spans="2:65" s="1" customFormat="1" ht="22.5" customHeight="1">
      <c r="B152" s="41"/>
      <c r="C152" s="236" t="s">
        <v>227</v>
      </c>
      <c r="D152" s="236" t="s">
        <v>228</v>
      </c>
      <c r="E152" s="237" t="s">
        <v>229</v>
      </c>
      <c r="F152" s="238" t="s">
        <v>230</v>
      </c>
      <c r="G152" s="239" t="s">
        <v>203</v>
      </c>
      <c r="H152" s="240">
        <v>0.4</v>
      </c>
      <c r="I152" s="241"/>
      <c r="J152" s="242">
        <f>ROUND(I152*H152,2)</f>
        <v>0</v>
      </c>
      <c r="K152" s="238" t="s">
        <v>22</v>
      </c>
      <c r="L152" s="243"/>
      <c r="M152" s="244" t="s">
        <v>22</v>
      </c>
      <c r="N152" s="245" t="s">
        <v>44</v>
      </c>
      <c r="O152" s="42"/>
      <c r="P152" s="198">
        <f>O152*H152</f>
        <v>0</v>
      </c>
      <c r="Q152" s="198">
        <v>1</v>
      </c>
      <c r="R152" s="198">
        <f>Q152*H152</f>
        <v>0.4</v>
      </c>
      <c r="S152" s="198">
        <v>0</v>
      </c>
      <c r="T152" s="199">
        <f>S152*H152</f>
        <v>0</v>
      </c>
      <c r="AR152" s="24" t="s">
        <v>181</v>
      </c>
      <c r="AT152" s="24" t="s">
        <v>228</v>
      </c>
      <c r="AU152" s="24" t="s">
        <v>141</v>
      </c>
      <c r="AY152" s="24" t="s">
        <v>133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24" t="s">
        <v>141</v>
      </c>
      <c r="BK152" s="200">
        <f>ROUND(I152*H152,2)</f>
        <v>0</v>
      </c>
      <c r="BL152" s="24" t="s">
        <v>140</v>
      </c>
      <c r="BM152" s="24" t="s">
        <v>231</v>
      </c>
    </row>
    <row r="153" spans="2:51" s="11" customFormat="1" ht="13.5">
      <c r="B153" s="201"/>
      <c r="C153" s="202"/>
      <c r="D153" s="203" t="s">
        <v>143</v>
      </c>
      <c r="E153" s="202"/>
      <c r="F153" s="205" t="s">
        <v>232</v>
      </c>
      <c r="G153" s="202"/>
      <c r="H153" s="206">
        <v>0.4</v>
      </c>
      <c r="I153" s="207"/>
      <c r="J153" s="202"/>
      <c r="K153" s="202"/>
      <c r="L153" s="208"/>
      <c r="M153" s="209"/>
      <c r="N153" s="210"/>
      <c r="O153" s="210"/>
      <c r="P153" s="210"/>
      <c r="Q153" s="210"/>
      <c r="R153" s="210"/>
      <c r="S153" s="210"/>
      <c r="T153" s="211"/>
      <c r="AT153" s="212" t="s">
        <v>143</v>
      </c>
      <c r="AU153" s="212" t="s">
        <v>141</v>
      </c>
      <c r="AV153" s="11" t="s">
        <v>141</v>
      </c>
      <c r="AW153" s="11" t="s">
        <v>6</v>
      </c>
      <c r="AX153" s="11" t="s">
        <v>80</v>
      </c>
      <c r="AY153" s="212" t="s">
        <v>133</v>
      </c>
    </row>
    <row r="154" spans="2:63" s="10" customFormat="1" ht="29.85" customHeight="1">
      <c r="B154" s="172"/>
      <c r="C154" s="173"/>
      <c r="D154" s="186" t="s">
        <v>71</v>
      </c>
      <c r="E154" s="187" t="s">
        <v>141</v>
      </c>
      <c r="F154" s="187" t="s">
        <v>233</v>
      </c>
      <c r="G154" s="173"/>
      <c r="H154" s="173"/>
      <c r="I154" s="176"/>
      <c r="J154" s="188">
        <f>BK154</f>
        <v>0</v>
      </c>
      <c r="K154" s="173"/>
      <c r="L154" s="178"/>
      <c r="M154" s="179"/>
      <c r="N154" s="180"/>
      <c r="O154" s="180"/>
      <c r="P154" s="181">
        <f>SUM(P155:P165)</f>
        <v>0</v>
      </c>
      <c r="Q154" s="180"/>
      <c r="R154" s="181">
        <f>SUM(R155:R165)</f>
        <v>11.095772</v>
      </c>
      <c r="S154" s="180"/>
      <c r="T154" s="182">
        <f>SUM(T155:T165)</f>
        <v>0</v>
      </c>
      <c r="AR154" s="183" t="s">
        <v>80</v>
      </c>
      <c r="AT154" s="184" t="s">
        <v>71</v>
      </c>
      <c r="AU154" s="184" t="s">
        <v>80</v>
      </c>
      <c r="AY154" s="183" t="s">
        <v>133</v>
      </c>
      <c r="BK154" s="185">
        <f>SUM(BK155:BK165)</f>
        <v>0</v>
      </c>
    </row>
    <row r="155" spans="2:65" s="1" customFormat="1" ht="31.5" customHeight="1">
      <c r="B155" s="41"/>
      <c r="C155" s="189" t="s">
        <v>234</v>
      </c>
      <c r="D155" s="189" t="s">
        <v>135</v>
      </c>
      <c r="E155" s="190" t="s">
        <v>235</v>
      </c>
      <c r="F155" s="191" t="s">
        <v>236</v>
      </c>
      <c r="G155" s="192" t="s">
        <v>159</v>
      </c>
      <c r="H155" s="193">
        <v>6.8</v>
      </c>
      <c r="I155" s="194"/>
      <c r="J155" s="195">
        <f>ROUND(I155*H155,2)</f>
        <v>0</v>
      </c>
      <c r="K155" s="191" t="s">
        <v>139</v>
      </c>
      <c r="L155" s="61"/>
      <c r="M155" s="196" t="s">
        <v>22</v>
      </c>
      <c r="N155" s="197" t="s">
        <v>44</v>
      </c>
      <c r="O155" s="42"/>
      <c r="P155" s="198">
        <f>O155*H155</f>
        <v>0</v>
      </c>
      <c r="Q155" s="198">
        <v>1.63</v>
      </c>
      <c r="R155" s="198">
        <f>Q155*H155</f>
        <v>11.084</v>
      </c>
      <c r="S155" s="198">
        <v>0</v>
      </c>
      <c r="T155" s="199">
        <f>S155*H155</f>
        <v>0</v>
      </c>
      <c r="AR155" s="24" t="s">
        <v>140</v>
      </c>
      <c r="AT155" s="24" t="s">
        <v>135</v>
      </c>
      <c r="AU155" s="24" t="s">
        <v>141</v>
      </c>
      <c r="AY155" s="24" t="s">
        <v>133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24" t="s">
        <v>141</v>
      </c>
      <c r="BK155" s="200">
        <f>ROUND(I155*H155,2)</f>
        <v>0</v>
      </c>
      <c r="BL155" s="24" t="s">
        <v>140</v>
      </c>
      <c r="BM155" s="24" t="s">
        <v>237</v>
      </c>
    </row>
    <row r="156" spans="2:51" s="13" customFormat="1" ht="13.5">
      <c r="B156" s="225"/>
      <c r="C156" s="226"/>
      <c r="D156" s="203" t="s">
        <v>143</v>
      </c>
      <c r="E156" s="227" t="s">
        <v>22</v>
      </c>
      <c r="F156" s="228" t="s">
        <v>179</v>
      </c>
      <c r="G156" s="226"/>
      <c r="H156" s="229" t="s">
        <v>22</v>
      </c>
      <c r="I156" s="230"/>
      <c r="J156" s="226"/>
      <c r="K156" s="226"/>
      <c r="L156" s="231"/>
      <c r="M156" s="232"/>
      <c r="N156" s="233"/>
      <c r="O156" s="233"/>
      <c r="P156" s="233"/>
      <c r="Q156" s="233"/>
      <c r="R156" s="233"/>
      <c r="S156" s="233"/>
      <c r="T156" s="234"/>
      <c r="AT156" s="235" t="s">
        <v>143</v>
      </c>
      <c r="AU156" s="235" t="s">
        <v>141</v>
      </c>
      <c r="AV156" s="13" t="s">
        <v>80</v>
      </c>
      <c r="AW156" s="13" t="s">
        <v>36</v>
      </c>
      <c r="AX156" s="13" t="s">
        <v>72</v>
      </c>
      <c r="AY156" s="235" t="s">
        <v>133</v>
      </c>
    </row>
    <row r="157" spans="2:51" s="11" customFormat="1" ht="13.5">
      <c r="B157" s="201"/>
      <c r="C157" s="202"/>
      <c r="D157" s="203" t="s">
        <v>143</v>
      </c>
      <c r="E157" s="204" t="s">
        <v>22</v>
      </c>
      <c r="F157" s="205" t="s">
        <v>190</v>
      </c>
      <c r="G157" s="202"/>
      <c r="H157" s="206">
        <v>6.8</v>
      </c>
      <c r="I157" s="207"/>
      <c r="J157" s="202"/>
      <c r="K157" s="202"/>
      <c r="L157" s="208"/>
      <c r="M157" s="209"/>
      <c r="N157" s="210"/>
      <c r="O157" s="210"/>
      <c r="P157" s="210"/>
      <c r="Q157" s="210"/>
      <c r="R157" s="210"/>
      <c r="S157" s="210"/>
      <c r="T157" s="211"/>
      <c r="AT157" s="212" t="s">
        <v>143</v>
      </c>
      <c r="AU157" s="212" t="s">
        <v>141</v>
      </c>
      <c r="AV157" s="11" t="s">
        <v>141</v>
      </c>
      <c r="AW157" s="11" t="s">
        <v>36</v>
      </c>
      <c r="AX157" s="11" t="s">
        <v>72</v>
      </c>
      <c r="AY157" s="212" t="s">
        <v>133</v>
      </c>
    </row>
    <row r="158" spans="2:51" s="12" customFormat="1" ht="13.5">
      <c r="B158" s="213"/>
      <c r="C158" s="214"/>
      <c r="D158" s="215" t="s">
        <v>143</v>
      </c>
      <c r="E158" s="216" t="s">
        <v>22</v>
      </c>
      <c r="F158" s="217" t="s">
        <v>145</v>
      </c>
      <c r="G158" s="214"/>
      <c r="H158" s="218">
        <v>6.8</v>
      </c>
      <c r="I158" s="219"/>
      <c r="J158" s="214"/>
      <c r="K158" s="214"/>
      <c r="L158" s="220"/>
      <c r="M158" s="221"/>
      <c r="N158" s="222"/>
      <c r="O158" s="222"/>
      <c r="P158" s="222"/>
      <c r="Q158" s="222"/>
      <c r="R158" s="222"/>
      <c r="S158" s="222"/>
      <c r="T158" s="223"/>
      <c r="AT158" s="224" t="s">
        <v>143</v>
      </c>
      <c r="AU158" s="224" t="s">
        <v>141</v>
      </c>
      <c r="AV158" s="12" t="s">
        <v>140</v>
      </c>
      <c r="AW158" s="12" t="s">
        <v>36</v>
      </c>
      <c r="AX158" s="12" t="s">
        <v>80</v>
      </c>
      <c r="AY158" s="224" t="s">
        <v>133</v>
      </c>
    </row>
    <row r="159" spans="2:65" s="1" customFormat="1" ht="22.5" customHeight="1">
      <c r="B159" s="41"/>
      <c r="C159" s="189" t="s">
        <v>238</v>
      </c>
      <c r="D159" s="189" t="s">
        <v>135</v>
      </c>
      <c r="E159" s="190" t="s">
        <v>239</v>
      </c>
      <c r="F159" s="191" t="s">
        <v>240</v>
      </c>
      <c r="G159" s="192" t="s">
        <v>138</v>
      </c>
      <c r="H159" s="193">
        <v>21.6</v>
      </c>
      <c r="I159" s="194"/>
      <c r="J159" s="195">
        <f>ROUND(I159*H159,2)</f>
        <v>0</v>
      </c>
      <c r="K159" s="191" t="s">
        <v>139</v>
      </c>
      <c r="L159" s="61"/>
      <c r="M159" s="196" t="s">
        <v>22</v>
      </c>
      <c r="N159" s="197" t="s">
        <v>44</v>
      </c>
      <c r="O159" s="42"/>
      <c r="P159" s="198">
        <f>O159*H159</f>
        <v>0</v>
      </c>
      <c r="Q159" s="198">
        <v>0.00017</v>
      </c>
      <c r="R159" s="198">
        <f>Q159*H159</f>
        <v>0.0036720000000000004</v>
      </c>
      <c r="S159" s="198">
        <v>0</v>
      </c>
      <c r="T159" s="199">
        <f>S159*H159</f>
        <v>0</v>
      </c>
      <c r="AR159" s="24" t="s">
        <v>140</v>
      </c>
      <c r="AT159" s="24" t="s">
        <v>135</v>
      </c>
      <c r="AU159" s="24" t="s">
        <v>141</v>
      </c>
      <c r="AY159" s="24" t="s">
        <v>133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24" t="s">
        <v>141</v>
      </c>
      <c r="BK159" s="200">
        <f>ROUND(I159*H159,2)</f>
        <v>0</v>
      </c>
      <c r="BL159" s="24" t="s">
        <v>140</v>
      </c>
      <c r="BM159" s="24" t="s">
        <v>241</v>
      </c>
    </row>
    <row r="160" spans="2:51" s="13" customFormat="1" ht="13.5">
      <c r="B160" s="225"/>
      <c r="C160" s="226"/>
      <c r="D160" s="203" t="s">
        <v>143</v>
      </c>
      <c r="E160" s="227" t="s">
        <v>22</v>
      </c>
      <c r="F160" s="228" t="s">
        <v>179</v>
      </c>
      <c r="G160" s="226"/>
      <c r="H160" s="229" t="s">
        <v>22</v>
      </c>
      <c r="I160" s="230"/>
      <c r="J160" s="226"/>
      <c r="K160" s="226"/>
      <c r="L160" s="231"/>
      <c r="M160" s="232"/>
      <c r="N160" s="233"/>
      <c r="O160" s="233"/>
      <c r="P160" s="233"/>
      <c r="Q160" s="233"/>
      <c r="R160" s="233"/>
      <c r="S160" s="233"/>
      <c r="T160" s="234"/>
      <c r="AT160" s="235" t="s">
        <v>143</v>
      </c>
      <c r="AU160" s="235" t="s">
        <v>141</v>
      </c>
      <c r="AV160" s="13" t="s">
        <v>80</v>
      </c>
      <c r="AW160" s="13" t="s">
        <v>36</v>
      </c>
      <c r="AX160" s="13" t="s">
        <v>72</v>
      </c>
      <c r="AY160" s="235" t="s">
        <v>133</v>
      </c>
    </row>
    <row r="161" spans="2:51" s="11" customFormat="1" ht="13.5">
      <c r="B161" s="201"/>
      <c r="C161" s="202"/>
      <c r="D161" s="203" t="s">
        <v>143</v>
      </c>
      <c r="E161" s="204" t="s">
        <v>22</v>
      </c>
      <c r="F161" s="205" t="s">
        <v>242</v>
      </c>
      <c r="G161" s="202"/>
      <c r="H161" s="206">
        <v>8</v>
      </c>
      <c r="I161" s="207"/>
      <c r="J161" s="202"/>
      <c r="K161" s="202"/>
      <c r="L161" s="208"/>
      <c r="M161" s="209"/>
      <c r="N161" s="210"/>
      <c r="O161" s="210"/>
      <c r="P161" s="210"/>
      <c r="Q161" s="210"/>
      <c r="R161" s="210"/>
      <c r="S161" s="210"/>
      <c r="T161" s="211"/>
      <c r="AT161" s="212" t="s">
        <v>143</v>
      </c>
      <c r="AU161" s="212" t="s">
        <v>141</v>
      </c>
      <c r="AV161" s="11" t="s">
        <v>141</v>
      </c>
      <c r="AW161" s="11" t="s">
        <v>36</v>
      </c>
      <c r="AX161" s="11" t="s">
        <v>72</v>
      </c>
      <c r="AY161" s="212" t="s">
        <v>133</v>
      </c>
    </row>
    <row r="162" spans="2:51" s="11" customFormat="1" ht="13.5">
      <c r="B162" s="201"/>
      <c r="C162" s="202"/>
      <c r="D162" s="203" t="s">
        <v>143</v>
      </c>
      <c r="E162" s="204" t="s">
        <v>22</v>
      </c>
      <c r="F162" s="205" t="s">
        <v>243</v>
      </c>
      <c r="G162" s="202"/>
      <c r="H162" s="206">
        <v>13.6</v>
      </c>
      <c r="I162" s="207"/>
      <c r="J162" s="202"/>
      <c r="K162" s="202"/>
      <c r="L162" s="208"/>
      <c r="M162" s="209"/>
      <c r="N162" s="210"/>
      <c r="O162" s="210"/>
      <c r="P162" s="210"/>
      <c r="Q162" s="210"/>
      <c r="R162" s="210"/>
      <c r="S162" s="210"/>
      <c r="T162" s="211"/>
      <c r="AT162" s="212" t="s">
        <v>143</v>
      </c>
      <c r="AU162" s="212" t="s">
        <v>141</v>
      </c>
      <c r="AV162" s="11" t="s">
        <v>141</v>
      </c>
      <c r="AW162" s="11" t="s">
        <v>36</v>
      </c>
      <c r="AX162" s="11" t="s">
        <v>72</v>
      </c>
      <c r="AY162" s="212" t="s">
        <v>133</v>
      </c>
    </row>
    <row r="163" spans="2:51" s="12" customFormat="1" ht="13.5">
      <c r="B163" s="213"/>
      <c r="C163" s="214"/>
      <c r="D163" s="215" t="s">
        <v>143</v>
      </c>
      <c r="E163" s="216" t="s">
        <v>22</v>
      </c>
      <c r="F163" s="217" t="s">
        <v>145</v>
      </c>
      <c r="G163" s="214"/>
      <c r="H163" s="218">
        <v>21.6</v>
      </c>
      <c r="I163" s="219"/>
      <c r="J163" s="214"/>
      <c r="K163" s="214"/>
      <c r="L163" s="220"/>
      <c r="M163" s="221"/>
      <c r="N163" s="222"/>
      <c r="O163" s="222"/>
      <c r="P163" s="222"/>
      <c r="Q163" s="222"/>
      <c r="R163" s="222"/>
      <c r="S163" s="222"/>
      <c r="T163" s="223"/>
      <c r="AT163" s="224" t="s">
        <v>143</v>
      </c>
      <c r="AU163" s="224" t="s">
        <v>141</v>
      </c>
      <c r="AV163" s="12" t="s">
        <v>140</v>
      </c>
      <c r="AW163" s="12" t="s">
        <v>36</v>
      </c>
      <c r="AX163" s="12" t="s">
        <v>80</v>
      </c>
      <c r="AY163" s="224" t="s">
        <v>133</v>
      </c>
    </row>
    <row r="164" spans="2:65" s="1" customFormat="1" ht="22.5" customHeight="1">
      <c r="B164" s="41"/>
      <c r="C164" s="236" t="s">
        <v>244</v>
      </c>
      <c r="D164" s="236" t="s">
        <v>228</v>
      </c>
      <c r="E164" s="237" t="s">
        <v>245</v>
      </c>
      <c r="F164" s="238" t="s">
        <v>246</v>
      </c>
      <c r="G164" s="239" t="s">
        <v>138</v>
      </c>
      <c r="H164" s="240">
        <v>27</v>
      </c>
      <c r="I164" s="241"/>
      <c r="J164" s="242">
        <f>ROUND(I164*H164,2)</f>
        <v>0</v>
      </c>
      <c r="K164" s="238" t="s">
        <v>139</v>
      </c>
      <c r="L164" s="243"/>
      <c r="M164" s="244" t="s">
        <v>22</v>
      </c>
      <c r="N164" s="245" t="s">
        <v>44</v>
      </c>
      <c r="O164" s="42"/>
      <c r="P164" s="198">
        <f>O164*H164</f>
        <v>0</v>
      </c>
      <c r="Q164" s="198">
        <v>0.0003</v>
      </c>
      <c r="R164" s="198">
        <f>Q164*H164</f>
        <v>0.0081</v>
      </c>
      <c r="S164" s="198">
        <v>0</v>
      </c>
      <c r="T164" s="199">
        <f>S164*H164</f>
        <v>0</v>
      </c>
      <c r="AR164" s="24" t="s">
        <v>181</v>
      </c>
      <c r="AT164" s="24" t="s">
        <v>228</v>
      </c>
      <c r="AU164" s="24" t="s">
        <v>141</v>
      </c>
      <c r="AY164" s="24" t="s">
        <v>133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24" t="s">
        <v>141</v>
      </c>
      <c r="BK164" s="200">
        <f>ROUND(I164*H164,2)</f>
        <v>0</v>
      </c>
      <c r="BL164" s="24" t="s">
        <v>140</v>
      </c>
      <c r="BM164" s="24" t="s">
        <v>247</v>
      </c>
    </row>
    <row r="165" spans="2:51" s="11" customFormat="1" ht="13.5">
      <c r="B165" s="201"/>
      <c r="C165" s="202"/>
      <c r="D165" s="203" t="s">
        <v>143</v>
      </c>
      <c r="E165" s="202"/>
      <c r="F165" s="205" t="s">
        <v>248</v>
      </c>
      <c r="G165" s="202"/>
      <c r="H165" s="206">
        <v>27</v>
      </c>
      <c r="I165" s="207"/>
      <c r="J165" s="202"/>
      <c r="K165" s="202"/>
      <c r="L165" s="208"/>
      <c r="M165" s="209"/>
      <c r="N165" s="210"/>
      <c r="O165" s="210"/>
      <c r="P165" s="210"/>
      <c r="Q165" s="210"/>
      <c r="R165" s="210"/>
      <c r="S165" s="210"/>
      <c r="T165" s="211"/>
      <c r="AT165" s="212" t="s">
        <v>143</v>
      </c>
      <c r="AU165" s="212" t="s">
        <v>141</v>
      </c>
      <c r="AV165" s="11" t="s">
        <v>141</v>
      </c>
      <c r="AW165" s="11" t="s">
        <v>6</v>
      </c>
      <c r="AX165" s="11" t="s">
        <v>80</v>
      </c>
      <c r="AY165" s="212" t="s">
        <v>133</v>
      </c>
    </row>
    <row r="166" spans="2:63" s="10" customFormat="1" ht="29.85" customHeight="1">
      <c r="B166" s="172"/>
      <c r="C166" s="173"/>
      <c r="D166" s="186" t="s">
        <v>71</v>
      </c>
      <c r="E166" s="187" t="s">
        <v>150</v>
      </c>
      <c r="F166" s="187" t="s">
        <v>249</v>
      </c>
      <c r="G166" s="173"/>
      <c r="H166" s="173"/>
      <c r="I166" s="176"/>
      <c r="J166" s="188">
        <f>BK166</f>
        <v>0</v>
      </c>
      <c r="K166" s="173"/>
      <c r="L166" s="178"/>
      <c r="M166" s="179"/>
      <c r="N166" s="180"/>
      <c r="O166" s="180"/>
      <c r="P166" s="181">
        <f>SUM(P167:P170)</f>
        <v>0</v>
      </c>
      <c r="Q166" s="180"/>
      <c r="R166" s="181">
        <f>SUM(R167:R170)</f>
        <v>1.1294863800000001</v>
      </c>
      <c r="S166" s="180"/>
      <c r="T166" s="182">
        <f>SUM(T167:T170)</f>
        <v>0</v>
      </c>
      <c r="AR166" s="183" t="s">
        <v>80</v>
      </c>
      <c r="AT166" s="184" t="s">
        <v>71</v>
      </c>
      <c r="AU166" s="184" t="s">
        <v>80</v>
      </c>
      <c r="AY166" s="183" t="s">
        <v>133</v>
      </c>
      <c r="BK166" s="185">
        <f>SUM(BK167:BK170)</f>
        <v>0</v>
      </c>
    </row>
    <row r="167" spans="2:65" s="1" customFormat="1" ht="22.5" customHeight="1">
      <c r="B167" s="41"/>
      <c r="C167" s="189" t="s">
        <v>9</v>
      </c>
      <c r="D167" s="189" t="s">
        <v>135</v>
      </c>
      <c r="E167" s="190" t="s">
        <v>250</v>
      </c>
      <c r="F167" s="191" t="s">
        <v>251</v>
      </c>
      <c r="G167" s="192" t="s">
        <v>138</v>
      </c>
      <c r="H167" s="193">
        <v>39.534</v>
      </c>
      <c r="I167" s="194"/>
      <c r="J167" s="195">
        <f>ROUND(I167*H167,2)</f>
        <v>0</v>
      </c>
      <c r="K167" s="191" t="s">
        <v>139</v>
      </c>
      <c r="L167" s="61"/>
      <c r="M167" s="196" t="s">
        <v>22</v>
      </c>
      <c r="N167" s="197" t="s">
        <v>44</v>
      </c>
      <c r="O167" s="42"/>
      <c r="P167" s="198">
        <f>O167*H167</f>
        <v>0</v>
      </c>
      <c r="Q167" s="198">
        <v>0.02857</v>
      </c>
      <c r="R167" s="198">
        <f>Q167*H167</f>
        <v>1.1294863800000001</v>
      </c>
      <c r="S167" s="198">
        <v>0</v>
      </c>
      <c r="T167" s="199">
        <f>S167*H167</f>
        <v>0</v>
      </c>
      <c r="AR167" s="24" t="s">
        <v>140</v>
      </c>
      <c r="AT167" s="24" t="s">
        <v>135</v>
      </c>
      <c r="AU167" s="24" t="s">
        <v>141</v>
      </c>
      <c r="AY167" s="24" t="s">
        <v>133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24" t="s">
        <v>141</v>
      </c>
      <c r="BK167" s="200">
        <f>ROUND(I167*H167,2)</f>
        <v>0</v>
      </c>
      <c r="BL167" s="24" t="s">
        <v>140</v>
      </c>
      <c r="BM167" s="24" t="s">
        <v>252</v>
      </c>
    </row>
    <row r="168" spans="2:51" s="11" customFormat="1" ht="13.5">
      <c r="B168" s="201"/>
      <c r="C168" s="202"/>
      <c r="D168" s="203" t="s">
        <v>143</v>
      </c>
      <c r="E168" s="204" t="s">
        <v>22</v>
      </c>
      <c r="F168" s="205" t="s">
        <v>253</v>
      </c>
      <c r="G168" s="202"/>
      <c r="H168" s="206">
        <v>2.7</v>
      </c>
      <c r="I168" s="207"/>
      <c r="J168" s="202"/>
      <c r="K168" s="202"/>
      <c r="L168" s="208"/>
      <c r="M168" s="209"/>
      <c r="N168" s="210"/>
      <c r="O168" s="210"/>
      <c r="P168" s="210"/>
      <c r="Q168" s="210"/>
      <c r="R168" s="210"/>
      <c r="S168" s="210"/>
      <c r="T168" s="211"/>
      <c r="AT168" s="212" t="s">
        <v>143</v>
      </c>
      <c r="AU168" s="212" t="s">
        <v>141</v>
      </c>
      <c r="AV168" s="11" t="s">
        <v>141</v>
      </c>
      <c r="AW168" s="11" t="s">
        <v>36</v>
      </c>
      <c r="AX168" s="11" t="s">
        <v>72</v>
      </c>
      <c r="AY168" s="212" t="s">
        <v>133</v>
      </c>
    </row>
    <row r="169" spans="2:51" s="11" customFormat="1" ht="13.5">
      <c r="B169" s="201"/>
      <c r="C169" s="202"/>
      <c r="D169" s="203" t="s">
        <v>143</v>
      </c>
      <c r="E169" s="204" t="s">
        <v>22</v>
      </c>
      <c r="F169" s="205" t="s">
        <v>254</v>
      </c>
      <c r="G169" s="202"/>
      <c r="H169" s="206">
        <v>36.834</v>
      </c>
      <c r="I169" s="207"/>
      <c r="J169" s="202"/>
      <c r="K169" s="202"/>
      <c r="L169" s="208"/>
      <c r="M169" s="209"/>
      <c r="N169" s="210"/>
      <c r="O169" s="210"/>
      <c r="P169" s="210"/>
      <c r="Q169" s="210"/>
      <c r="R169" s="210"/>
      <c r="S169" s="210"/>
      <c r="T169" s="211"/>
      <c r="AT169" s="212" t="s">
        <v>143</v>
      </c>
      <c r="AU169" s="212" t="s">
        <v>141</v>
      </c>
      <c r="AV169" s="11" t="s">
        <v>141</v>
      </c>
      <c r="AW169" s="11" t="s">
        <v>36</v>
      </c>
      <c r="AX169" s="11" t="s">
        <v>72</v>
      </c>
      <c r="AY169" s="212" t="s">
        <v>133</v>
      </c>
    </row>
    <row r="170" spans="2:51" s="12" customFormat="1" ht="13.5">
      <c r="B170" s="213"/>
      <c r="C170" s="214"/>
      <c r="D170" s="203" t="s">
        <v>143</v>
      </c>
      <c r="E170" s="246" t="s">
        <v>22</v>
      </c>
      <c r="F170" s="247" t="s">
        <v>145</v>
      </c>
      <c r="G170" s="214"/>
      <c r="H170" s="248">
        <v>39.534</v>
      </c>
      <c r="I170" s="219"/>
      <c r="J170" s="214"/>
      <c r="K170" s="214"/>
      <c r="L170" s="220"/>
      <c r="M170" s="221"/>
      <c r="N170" s="222"/>
      <c r="O170" s="222"/>
      <c r="P170" s="222"/>
      <c r="Q170" s="222"/>
      <c r="R170" s="222"/>
      <c r="S170" s="222"/>
      <c r="T170" s="223"/>
      <c r="AT170" s="224" t="s">
        <v>143</v>
      </c>
      <c r="AU170" s="224" t="s">
        <v>141</v>
      </c>
      <c r="AV170" s="12" t="s">
        <v>140</v>
      </c>
      <c r="AW170" s="12" t="s">
        <v>36</v>
      </c>
      <c r="AX170" s="12" t="s">
        <v>80</v>
      </c>
      <c r="AY170" s="224" t="s">
        <v>133</v>
      </c>
    </row>
    <row r="171" spans="2:63" s="10" customFormat="1" ht="29.85" customHeight="1">
      <c r="B171" s="172"/>
      <c r="C171" s="173"/>
      <c r="D171" s="186" t="s">
        <v>71</v>
      </c>
      <c r="E171" s="187" t="s">
        <v>140</v>
      </c>
      <c r="F171" s="187" t="s">
        <v>255</v>
      </c>
      <c r="G171" s="173"/>
      <c r="H171" s="173"/>
      <c r="I171" s="176"/>
      <c r="J171" s="188">
        <f>BK171</f>
        <v>0</v>
      </c>
      <c r="K171" s="173"/>
      <c r="L171" s="178"/>
      <c r="M171" s="179"/>
      <c r="N171" s="180"/>
      <c r="O171" s="180"/>
      <c r="P171" s="181">
        <f>SUM(P172:P175)</f>
        <v>0</v>
      </c>
      <c r="Q171" s="180"/>
      <c r="R171" s="181">
        <f>SUM(R172:R175)</f>
        <v>0.18907700000000002</v>
      </c>
      <c r="S171" s="180"/>
      <c r="T171" s="182">
        <f>SUM(T172:T175)</f>
        <v>0</v>
      </c>
      <c r="AR171" s="183" t="s">
        <v>80</v>
      </c>
      <c r="AT171" s="184" t="s">
        <v>71</v>
      </c>
      <c r="AU171" s="184" t="s">
        <v>80</v>
      </c>
      <c r="AY171" s="183" t="s">
        <v>133</v>
      </c>
      <c r="BK171" s="185">
        <f>SUM(BK172:BK175)</f>
        <v>0</v>
      </c>
    </row>
    <row r="172" spans="2:65" s="1" customFormat="1" ht="22.5" customHeight="1">
      <c r="B172" s="41"/>
      <c r="C172" s="189" t="s">
        <v>256</v>
      </c>
      <c r="D172" s="189" t="s">
        <v>135</v>
      </c>
      <c r="E172" s="190" t="s">
        <v>257</v>
      </c>
      <c r="F172" s="191" t="s">
        <v>258</v>
      </c>
      <c r="G172" s="192" t="s">
        <v>159</v>
      </c>
      <c r="H172" s="193">
        <v>0.1</v>
      </c>
      <c r="I172" s="194"/>
      <c r="J172" s="195">
        <f>ROUND(I172*H172,2)</f>
        <v>0</v>
      </c>
      <c r="K172" s="191" t="s">
        <v>139</v>
      </c>
      <c r="L172" s="61"/>
      <c r="M172" s="196" t="s">
        <v>22</v>
      </c>
      <c r="N172" s="197" t="s">
        <v>44</v>
      </c>
      <c r="O172" s="42"/>
      <c r="P172" s="198">
        <f>O172*H172</f>
        <v>0</v>
      </c>
      <c r="Q172" s="198">
        <v>1.89077</v>
      </c>
      <c r="R172" s="198">
        <f>Q172*H172</f>
        <v>0.18907700000000002</v>
      </c>
      <c r="S172" s="198">
        <v>0</v>
      </c>
      <c r="T172" s="199">
        <f>S172*H172</f>
        <v>0</v>
      </c>
      <c r="AR172" s="24" t="s">
        <v>140</v>
      </c>
      <c r="AT172" s="24" t="s">
        <v>135</v>
      </c>
      <c r="AU172" s="24" t="s">
        <v>141</v>
      </c>
      <c r="AY172" s="24" t="s">
        <v>133</v>
      </c>
      <c r="BE172" s="200">
        <f>IF(N172="základní",J172,0)</f>
        <v>0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24" t="s">
        <v>141</v>
      </c>
      <c r="BK172" s="200">
        <f>ROUND(I172*H172,2)</f>
        <v>0</v>
      </c>
      <c r="BL172" s="24" t="s">
        <v>140</v>
      </c>
      <c r="BM172" s="24" t="s">
        <v>259</v>
      </c>
    </row>
    <row r="173" spans="2:51" s="13" customFormat="1" ht="13.5">
      <c r="B173" s="225"/>
      <c r="C173" s="226"/>
      <c r="D173" s="203" t="s">
        <v>143</v>
      </c>
      <c r="E173" s="227" t="s">
        <v>22</v>
      </c>
      <c r="F173" s="228" t="s">
        <v>211</v>
      </c>
      <c r="G173" s="226"/>
      <c r="H173" s="229" t="s">
        <v>22</v>
      </c>
      <c r="I173" s="230"/>
      <c r="J173" s="226"/>
      <c r="K173" s="226"/>
      <c r="L173" s="231"/>
      <c r="M173" s="232"/>
      <c r="N173" s="233"/>
      <c r="O173" s="233"/>
      <c r="P173" s="233"/>
      <c r="Q173" s="233"/>
      <c r="R173" s="233"/>
      <c r="S173" s="233"/>
      <c r="T173" s="234"/>
      <c r="AT173" s="235" t="s">
        <v>143</v>
      </c>
      <c r="AU173" s="235" t="s">
        <v>141</v>
      </c>
      <c r="AV173" s="13" t="s">
        <v>80</v>
      </c>
      <c r="AW173" s="13" t="s">
        <v>36</v>
      </c>
      <c r="AX173" s="13" t="s">
        <v>72</v>
      </c>
      <c r="AY173" s="235" t="s">
        <v>133</v>
      </c>
    </row>
    <row r="174" spans="2:51" s="11" customFormat="1" ht="13.5">
      <c r="B174" s="201"/>
      <c r="C174" s="202"/>
      <c r="D174" s="203" t="s">
        <v>143</v>
      </c>
      <c r="E174" s="204" t="s">
        <v>22</v>
      </c>
      <c r="F174" s="205" t="s">
        <v>260</v>
      </c>
      <c r="G174" s="202"/>
      <c r="H174" s="206">
        <v>0.1</v>
      </c>
      <c r="I174" s="207"/>
      <c r="J174" s="202"/>
      <c r="K174" s="202"/>
      <c r="L174" s="208"/>
      <c r="M174" s="209"/>
      <c r="N174" s="210"/>
      <c r="O174" s="210"/>
      <c r="P174" s="210"/>
      <c r="Q174" s="210"/>
      <c r="R174" s="210"/>
      <c r="S174" s="210"/>
      <c r="T174" s="211"/>
      <c r="AT174" s="212" t="s">
        <v>143</v>
      </c>
      <c r="AU174" s="212" t="s">
        <v>141</v>
      </c>
      <c r="AV174" s="11" t="s">
        <v>141</v>
      </c>
      <c r="AW174" s="11" t="s">
        <v>36</v>
      </c>
      <c r="AX174" s="11" t="s">
        <v>72</v>
      </c>
      <c r="AY174" s="212" t="s">
        <v>133</v>
      </c>
    </row>
    <row r="175" spans="2:51" s="12" customFormat="1" ht="13.5">
      <c r="B175" s="213"/>
      <c r="C175" s="214"/>
      <c r="D175" s="203" t="s">
        <v>143</v>
      </c>
      <c r="E175" s="246" t="s">
        <v>22</v>
      </c>
      <c r="F175" s="247" t="s">
        <v>145</v>
      </c>
      <c r="G175" s="214"/>
      <c r="H175" s="248">
        <v>0.1</v>
      </c>
      <c r="I175" s="219"/>
      <c r="J175" s="214"/>
      <c r="K175" s="214"/>
      <c r="L175" s="220"/>
      <c r="M175" s="221"/>
      <c r="N175" s="222"/>
      <c r="O175" s="222"/>
      <c r="P175" s="222"/>
      <c r="Q175" s="222"/>
      <c r="R175" s="222"/>
      <c r="S175" s="222"/>
      <c r="T175" s="223"/>
      <c r="AT175" s="224" t="s">
        <v>143</v>
      </c>
      <c r="AU175" s="224" t="s">
        <v>141</v>
      </c>
      <c r="AV175" s="12" t="s">
        <v>140</v>
      </c>
      <c r="AW175" s="12" t="s">
        <v>36</v>
      </c>
      <c r="AX175" s="12" t="s">
        <v>80</v>
      </c>
      <c r="AY175" s="224" t="s">
        <v>133</v>
      </c>
    </row>
    <row r="176" spans="2:63" s="10" customFormat="1" ht="29.85" customHeight="1">
      <c r="B176" s="172"/>
      <c r="C176" s="173"/>
      <c r="D176" s="186" t="s">
        <v>71</v>
      </c>
      <c r="E176" s="187" t="s">
        <v>163</v>
      </c>
      <c r="F176" s="187" t="s">
        <v>261</v>
      </c>
      <c r="G176" s="173"/>
      <c r="H176" s="173"/>
      <c r="I176" s="176"/>
      <c r="J176" s="188">
        <f>BK176</f>
        <v>0</v>
      </c>
      <c r="K176" s="173"/>
      <c r="L176" s="178"/>
      <c r="M176" s="179"/>
      <c r="N176" s="180"/>
      <c r="O176" s="180"/>
      <c r="P176" s="181">
        <f>SUM(P177:P187)</f>
        <v>0</v>
      </c>
      <c r="Q176" s="180"/>
      <c r="R176" s="181">
        <f>SUM(R177:R187)</f>
        <v>19.691901250000004</v>
      </c>
      <c r="S176" s="180"/>
      <c r="T176" s="182">
        <f>SUM(T177:T187)</f>
        <v>0</v>
      </c>
      <c r="AR176" s="183" t="s">
        <v>80</v>
      </c>
      <c r="AT176" s="184" t="s">
        <v>71</v>
      </c>
      <c r="AU176" s="184" t="s">
        <v>80</v>
      </c>
      <c r="AY176" s="183" t="s">
        <v>133</v>
      </c>
      <c r="BK176" s="185">
        <f>SUM(BK177:BK187)</f>
        <v>0</v>
      </c>
    </row>
    <row r="177" spans="2:65" s="1" customFormat="1" ht="22.5" customHeight="1">
      <c r="B177" s="41"/>
      <c r="C177" s="189" t="s">
        <v>262</v>
      </c>
      <c r="D177" s="189" t="s">
        <v>135</v>
      </c>
      <c r="E177" s="190" t="s">
        <v>263</v>
      </c>
      <c r="F177" s="191" t="s">
        <v>264</v>
      </c>
      <c r="G177" s="192" t="s">
        <v>138</v>
      </c>
      <c r="H177" s="193">
        <v>43.88</v>
      </c>
      <c r="I177" s="194"/>
      <c r="J177" s="195">
        <f>ROUND(I177*H177,2)</f>
        <v>0</v>
      </c>
      <c r="K177" s="191" t="s">
        <v>139</v>
      </c>
      <c r="L177" s="61"/>
      <c r="M177" s="196" t="s">
        <v>22</v>
      </c>
      <c r="N177" s="197" t="s">
        <v>44</v>
      </c>
      <c r="O177" s="42"/>
      <c r="P177" s="198">
        <f>O177*H177</f>
        <v>0</v>
      </c>
      <c r="Q177" s="198">
        <v>0.378</v>
      </c>
      <c r="R177" s="198">
        <f>Q177*H177</f>
        <v>16.586640000000003</v>
      </c>
      <c r="S177" s="198">
        <v>0</v>
      </c>
      <c r="T177" s="199">
        <f>S177*H177</f>
        <v>0</v>
      </c>
      <c r="AR177" s="24" t="s">
        <v>140</v>
      </c>
      <c r="AT177" s="24" t="s">
        <v>135</v>
      </c>
      <c r="AU177" s="24" t="s">
        <v>141</v>
      </c>
      <c r="AY177" s="24" t="s">
        <v>133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24" t="s">
        <v>141</v>
      </c>
      <c r="BK177" s="200">
        <f>ROUND(I177*H177,2)</f>
        <v>0</v>
      </c>
      <c r="BL177" s="24" t="s">
        <v>140</v>
      </c>
      <c r="BM177" s="24" t="s">
        <v>265</v>
      </c>
    </row>
    <row r="178" spans="2:51" s="11" customFormat="1" ht="13.5">
      <c r="B178" s="201"/>
      <c r="C178" s="202"/>
      <c r="D178" s="203" t="s">
        <v>143</v>
      </c>
      <c r="E178" s="204" t="s">
        <v>22</v>
      </c>
      <c r="F178" s="205" t="s">
        <v>149</v>
      </c>
      <c r="G178" s="202"/>
      <c r="H178" s="206">
        <v>43.88</v>
      </c>
      <c r="I178" s="207"/>
      <c r="J178" s="202"/>
      <c r="K178" s="202"/>
      <c r="L178" s="208"/>
      <c r="M178" s="209"/>
      <c r="N178" s="210"/>
      <c r="O178" s="210"/>
      <c r="P178" s="210"/>
      <c r="Q178" s="210"/>
      <c r="R178" s="210"/>
      <c r="S178" s="210"/>
      <c r="T178" s="211"/>
      <c r="AT178" s="212" t="s">
        <v>143</v>
      </c>
      <c r="AU178" s="212" t="s">
        <v>141</v>
      </c>
      <c r="AV178" s="11" t="s">
        <v>141</v>
      </c>
      <c r="AW178" s="11" t="s">
        <v>36</v>
      </c>
      <c r="AX178" s="11" t="s">
        <v>72</v>
      </c>
      <c r="AY178" s="212" t="s">
        <v>133</v>
      </c>
    </row>
    <row r="179" spans="2:51" s="12" customFormat="1" ht="13.5">
      <c r="B179" s="213"/>
      <c r="C179" s="214"/>
      <c r="D179" s="215" t="s">
        <v>143</v>
      </c>
      <c r="E179" s="216" t="s">
        <v>22</v>
      </c>
      <c r="F179" s="217" t="s">
        <v>145</v>
      </c>
      <c r="G179" s="214"/>
      <c r="H179" s="218">
        <v>43.88</v>
      </c>
      <c r="I179" s="219"/>
      <c r="J179" s="214"/>
      <c r="K179" s="214"/>
      <c r="L179" s="220"/>
      <c r="M179" s="221"/>
      <c r="N179" s="222"/>
      <c r="O179" s="222"/>
      <c r="P179" s="222"/>
      <c r="Q179" s="222"/>
      <c r="R179" s="222"/>
      <c r="S179" s="222"/>
      <c r="T179" s="223"/>
      <c r="AT179" s="224" t="s">
        <v>143</v>
      </c>
      <c r="AU179" s="224" t="s">
        <v>141</v>
      </c>
      <c r="AV179" s="12" t="s">
        <v>140</v>
      </c>
      <c r="AW179" s="12" t="s">
        <v>36</v>
      </c>
      <c r="AX179" s="12" t="s">
        <v>80</v>
      </c>
      <c r="AY179" s="224" t="s">
        <v>133</v>
      </c>
    </row>
    <row r="180" spans="2:65" s="1" customFormat="1" ht="22.5" customHeight="1">
      <c r="B180" s="41"/>
      <c r="C180" s="189" t="s">
        <v>266</v>
      </c>
      <c r="D180" s="189" t="s">
        <v>135</v>
      </c>
      <c r="E180" s="190" t="s">
        <v>267</v>
      </c>
      <c r="F180" s="191" t="s">
        <v>268</v>
      </c>
      <c r="G180" s="192" t="s">
        <v>138</v>
      </c>
      <c r="H180" s="193">
        <v>31.605</v>
      </c>
      <c r="I180" s="194"/>
      <c r="J180" s="195">
        <f>ROUND(I180*H180,2)</f>
        <v>0</v>
      </c>
      <c r="K180" s="191" t="s">
        <v>139</v>
      </c>
      <c r="L180" s="61"/>
      <c r="M180" s="196" t="s">
        <v>22</v>
      </c>
      <c r="N180" s="197" t="s">
        <v>44</v>
      </c>
      <c r="O180" s="42"/>
      <c r="P180" s="198">
        <f>O180*H180</f>
        <v>0</v>
      </c>
      <c r="Q180" s="198">
        <v>0.08425</v>
      </c>
      <c r="R180" s="198">
        <f>Q180*H180</f>
        <v>2.66272125</v>
      </c>
      <c r="S180" s="198">
        <v>0</v>
      </c>
      <c r="T180" s="199">
        <f>S180*H180</f>
        <v>0</v>
      </c>
      <c r="AR180" s="24" t="s">
        <v>140</v>
      </c>
      <c r="AT180" s="24" t="s">
        <v>135</v>
      </c>
      <c r="AU180" s="24" t="s">
        <v>141</v>
      </c>
      <c r="AY180" s="24" t="s">
        <v>133</v>
      </c>
      <c r="BE180" s="200">
        <f>IF(N180="základní",J180,0)</f>
        <v>0</v>
      </c>
      <c r="BF180" s="200">
        <f>IF(N180="snížená",J180,0)</f>
        <v>0</v>
      </c>
      <c r="BG180" s="200">
        <f>IF(N180="zákl. přenesená",J180,0)</f>
        <v>0</v>
      </c>
      <c r="BH180" s="200">
        <f>IF(N180="sníž. přenesená",J180,0)</f>
        <v>0</v>
      </c>
      <c r="BI180" s="200">
        <f>IF(N180="nulová",J180,0)</f>
        <v>0</v>
      </c>
      <c r="BJ180" s="24" t="s">
        <v>141</v>
      </c>
      <c r="BK180" s="200">
        <f>ROUND(I180*H180,2)</f>
        <v>0</v>
      </c>
      <c r="BL180" s="24" t="s">
        <v>140</v>
      </c>
      <c r="BM180" s="24" t="s">
        <v>269</v>
      </c>
    </row>
    <row r="181" spans="2:51" s="13" customFormat="1" ht="13.5">
      <c r="B181" s="225"/>
      <c r="C181" s="226"/>
      <c r="D181" s="203" t="s">
        <v>143</v>
      </c>
      <c r="E181" s="227" t="s">
        <v>22</v>
      </c>
      <c r="F181" s="228" t="s">
        <v>270</v>
      </c>
      <c r="G181" s="226"/>
      <c r="H181" s="229" t="s">
        <v>22</v>
      </c>
      <c r="I181" s="230"/>
      <c r="J181" s="226"/>
      <c r="K181" s="226"/>
      <c r="L181" s="231"/>
      <c r="M181" s="232"/>
      <c r="N181" s="233"/>
      <c r="O181" s="233"/>
      <c r="P181" s="233"/>
      <c r="Q181" s="233"/>
      <c r="R181" s="233"/>
      <c r="S181" s="233"/>
      <c r="T181" s="234"/>
      <c r="AT181" s="235" t="s">
        <v>143</v>
      </c>
      <c r="AU181" s="235" t="s">
        <v>141</v>
      </c>
      <c r="AV181" s="13" t="s">
        <v>80</v>
      </c>
      <c r="AW181" s="13" t="s">
        <v>36</v>
      </c>
      <c r="AX181" s="13" t="s">
        <v>72</v>
      </c>
      <c r="AY181" s="235" t="s">
        <v>133</v>
      </c>
    </row>
    <row r="182" spans="2:51" s="11" customFormat="1" ht="13.5">
      <c r="B182" s="201"/>
      <c r="C182" s="202"/>
      <c r="D182" s="203" t="s">
        <v>143</v>
      </c>
      <c r="E182" s="204" t="s">
        <v>22</v>
      </c>
      <c r="F182" s="205" t="s">
        <v>144</v>
      </c>
      <c r="G182" s="202"/>
      <c r="H182" s="206">
        <v>31.605</v>
      </c>
      <c r="I182" s="207"/>
      <c r="J182" s="202"/>
      <c r="K182" s="202"/>
      <c r="L182" s="208"/>
      <c r="M182" s="209"/>
      <c r="N182" s="210"/>
      <c r="O182" s="210"/>
      <c r="P182" s="210"/>
      <c r="Q182" s="210"/>
      <c r="R182" s="210"/>
      <c r="S182" s="210"/>
      <c r="T182" s="211"/>
      <c r="AT182" s="212" t="s">
        <v>143</v>
      </c>
      <c r="AU182" s="212" t="s">
        <v>141</v>
      </c>
      <c r="AV182" s="11" t="s">
        <v>141</v>
      </c>
      <c r="AW182" s="11" t="s">
        <v>36</v>
      </c>
      <c r="AX182" s="11" t="s">
        <v>72</v>
      </c>
      <c r="AY182" s="212" t="s">
        <v>133</v>
      </c>
    </row>
    <row r="183" spans="2:51" s="12" customFormat="1" ht="13.5">
      <c r="B183" s="213"/>
      <c r="C183" s="214"/>
      <c r="D183" s="215" t="s">
        <v>143</v>
      </c>
      <c r="E183" s="216" t="s">
        <v>22</v>
      </c>
      <c r="F183" s="217" t="s">
        <v>145</v>
      </c>
      <c r="G183" s="214"/>
      <c r="H183" s="218">
        <v>31.605</v>
      </c>
      <c r="I183" s="219"/>
      <c r="J183" s="214"/>
      <c r="K183" s="214"/>
      <c r="L183" s="220"/>
      <c r="M183" s="221"/>
      <c r="N183" s="222"/>
      <c r="O183" s="222"/>
      <c r="P183" s="222"/>
      <c r="Q183" s="222"/>
      <c r="R183" s="222"/>
      <c r="S183" s="222"/>
      <c r="T183" s="223"/>
      <c r="AT183" s="224" t="s">
        <v>143</v>
      </c>
      <c r="AU183" s="224" t="s">
        <v>141</v>
      </c>
      <c r="AV183" s="12" t="s">
        <v>140</v>
      </c>
      <c r="AW183" s="12" t="s">
        <v>36</v>
      </c>
      <c r="AX183" s="12" t="s">
        <v>80</v>
      </c>
      <c r="AY183" s="224" t="s">
        <v>133</v>
      </c>
    </row>
    <row r="184" spans="2:65" s="1" customFormat="1" ht="22.5" customHeight="1">
      <c r="B184" s="41"/>
      <c r="C184" s="236" t="s">
        <v>271</v>
      </c>
      <c r="D184" s="236" t="s">
        <v>228</v>
      </c>
      <c r="E184" s="237" t="s">
        <v>272</v>
      </c>
      <c r="F184" s="238" t="s">
        <v>273</v>
      </c>
      <c r="G184" s="239" t="s">
        <v>138</v>
      </c>
      <c r="H184" s="240">
        <v>3.161</v>
      </c>
      <c r="I184" s="241"/>
      <c r="J184" s="242">
        <f>ROUND(I184*H184,2)</f>
        <v>0</v>
      </c>
      <c r="K184" s="238" t="s">
        <v>139</v>
      </c>
      <c r="L184" s="243"/>
      <c r="M184" s="244" t="s">
        <v>22</v>
      </c>
      <c r="N184" s="245" t="s">
        <v>44</v>
      </c>
      <c r="O184" s="42"/>
      <c r="P184" s="198">
        <f>O184*H184</f>
        <v>0</v>
      </c>
      <c r="Q184" s="198">
        <v>0.14</v>
      </c>
      <c r="R184" s="198">
        <f>Q184*H184</f>
        <v>0.44254000000000004</v>
      </c>
      <c r="S184" s="198">
        <v>0</v>
      </c>
      <c r="T184" s="199">
        <f>S184*H184</f>
        <v>0</v>
      </c>
      <c r="AR184" s="24" t="s">
        <v>181</v>
      </c>
      <c r="AT184" s="24" t="s">
        <v>228</v>
      </c>
      <c r="AU184" s="24" t="s">
        <v>141</v>
      </c>
      <c r="AY184" s="24" t="s">
        <v>133</v>
      </c>
      <c r="BE184" s="200">
        <f>IF(N184="základní",J184,0)</f>
        <v>0</v>
      </c>
      <c r="BF184" s="200">
        <f>IF(N184="snížená",J184,0)</f>
        <v>0</v>
      </c>
      <c r="BG184" s="200">
        <f>IF(N184="zákl. přenesená",J184,0)</f>
        <v>0</v>
      </c>
      <c r="BH184" s="200">
        <f>IF(N184="sníž. přenesená",J184,0)</f>
        <v>0</v>
      </c>
      <c r="BI184" s="200">
        <f>IF(N184="nulová",J184,0)</f>
        <v>0</v>
      </c>
      <c r="BJ184" s="24" t="s">
        <v>141</v>
      </c>
      <c r="BK184" s="200">
        <f>ROUND(I184*H184,2)</f>
        <v>0</v>
      </c>
      <c r="BL184" s="24" t="s">
        <v>140</v>
      </c>
      <c r="BM184" s="24" t="s">
        <v>274</v>
      </c>
    </row>
    <row r="185" spans="2:51" s="13" customFormat="1" ht="13.5">
      <c r="B185" s="225"/>
      <c r="C185" s="226"/>
      <c r="D185" s="203" t="s">
        <v>143</v>
      </c>
      <c r="E185" s="227" t="s">
        <v>22</v>
      </c>
      <c r="F185" s="228" t="s">
        <v>275</v>
      </c>
      <c r="G185" s="226"/>
      <c r="H185" s="229" t="s">
        <v>22</v>
      </c>
      <c r="I185" s="230"/>
      <c r="J185" s="226"/>
      <c r="K185" s="226"/>
      <c r="L185" s="231"/>
      <c r="M185" s="232"/>
      <c r="N185" s="233"/>
      <c r="O185" s="233"/>
      <c r="P185" s="233"/>
      <c r="Q185" s="233"/>
      <c r="R185" s="233"/>
      <c r="S185" s="233"/>
      <c r="T185" s="234"/>
      <c r="AT185" s="235" t="s">
        <v>143</v>
      </c>
      <c r="AU185" s="235" t="s">
        <v>141</v>
      </c>
      <c r="AV185" s="13" t="s">
        <v>80</v>
      </c>
      <c r="AW185" s="13" t="s">
        <v>36</v>
      </c>
      <c r="AX185" s="13" t="s">
        <v>72</v>
      </c>
      <c r="AY185" s="235" t="s">
        <v>133</v>
      </c>
    </row>
    <row r="186" spans="2:51" s="11" customFormat="1" ht="13.5">
      <c r="B186" s="201"/>
      <c r="C186" s="202"/>
      <c r="D186" s="203" t="s">
        <v>143</v>
      </c>
      <c r="E186" s="204" t="s">
        <v>22</v>
      </c>
      <c r="F186" s="205" t="s">
        <v>276</v>
      </c>
      <c r="G186" s="202"/>
      <c r="H186" s="206">
        <v>3.161</v>
      </c>
      <c r="I186" s="207"/>
      <c r="J186" s="202"/>
      <c r="K186" s="202"/>
      <c r="L186" s="208"/>
      <c r="M186" s="209"/>
      <c r="N186" s="210"/>
      <c r="O186" s="210"/>
      <c r="P186" s="210"/>
      <c r="Q186" s="210"/>
      <c r="R186" s="210"/>
      <c r="S186" s="210"/>
      <c r="T186" s="211"/>
      <c r="AT186" s="212" t="s">
        <v>143</v>
      </c>
      <c r="AU186" s="212" t="s">
        <v>141</v>
      </c>
      <c r="AV186" s="11" t="s">
        <v>141</v>
      </c>
      <c r="AW186" s="11" t="s">
        <v>36</v>
      </c>
      <c r="AX186" s="11" t="s">
        <v>72</v>
      </c>
      <c r="AY186" s="212" t="s">
        <v>133</v>
      </c>
    </row>
    <row r="187" spans="2:51" s="12" customFormat="1" ht="13.5">
      <c r="B187" s="213"/>
      <c r="C187" s="214"/>
      <c r="D187" s="203" t="s">
        <v>143</v>
      </c>
      <c r="E187" s="246" t="s">
        <v>22</v>
      </c>
      <c r="F187" s="247" t="s">
        <v>145</v>
      </c>
      <c r="G187" s="214"/>
      <c r="H187" s="248">
        <v>3.161</v>
      </c>
      <c r="I187" s="219"/>
      <c r="J187" s="214"/>
      <c r="K187" s="214"/>
      <c r="L187" s="220"/>
      <c r="M187" s="221"/>
      <c r="N187" s="222"/>
      <c r="O187" s="222"/>
      <c r="P187" s="222"/>
      <c r="Q187" s="222"/>
      <c r="R187" s="222"/>
      <c r="S187" s="222"/>
      <c r="T187" s="223"/>
      <c r="AT187" s="224" t="s">
        <v>143</v>
      </c>
      <c r="AU187" s="224" t="s">
        <v>141</v>
      </c>
      <c r="AV187" s="12" t="s">
        <v>140</v>
      </c>
      <c r="AW187" s="12" t="s">
        <v>36</v>
      </c>
      <c r="AX187" s="12" t="s">
        <v>80</v>
      </c>
      <c r="AY187" s="224" t="s">
        <v>133</v>
      </c>
    </row>
    <row r="188" spans="2:63" s="10" customFormat="1" ht="29.85" customHeight="1">
      <c r="B188" s="172"/>
      <c r="C188" s="173"/>
      <c r="D188" s="186" t="s">
        <v>71</v>
      </c>
      <c r="E188" s="187" t="s">
        <v>277</v>
      </c>
      <c r="F188" s="187" t="s">
        <v>278</v>
      </c>
      <c r="G188" s="173"/>
      <c r="H188" s="173"/>
      <c r="I188" s="176"/>
      <c r="J188" s="188">
        <f>BK188</f>
        <v>0</v>
      </c>
      <c r="K188" s="173"/>
      <c r="L188" s="178"/>
      <c r="M188" s="179"/>
      <c r="N188" s="180"/>
      <c r="O188" s="180"/>
      <c r="P188" s="181">
        <f>SUM(P189:P521)</f>
        <v>0</v>
      </c>
      <c r="Q188" s="180"/>
      <c r="R188" s="181">
        <f>SUM(R189:R521)</f>
        <v>20.518177979999994</v>
      </c>
      <c r="S188" s="180"/>
      <c r="T188" s="182">
        <f>SUM(T189:T521)</f>
        <v>0</v>
      </c>
      <c r="AR188" s="183" t="s">
        <v>80</v>
      </c>
      <c r="AT188" s="184" t="s">
        <v>71</v>
      </c>
      <c r="AU188" s="184" t="s">
        <v>80</v>
      </c>
      <c r="AY188" s="183" t="s">
        <v>133</v>
      </c>
      <c r="BK188" s="185">
        <f>SUM(BK189:BK521)</f>
        <v>0</v>
      </c>
    </row>
    <row r="189" spans="2:65" s="1" customFormat="1" ht="31.5" customHeight="1">
      <c r="B189" s="41"/>
      <c r="C189" s="189" t="s">
        <v>279</v>
      </c>
      <c r="D189" s="189" t="s">
        <v>135</v>
      </c>
      <c r="E189" s="190" t="s">
        <v>280</v>
      </c>
      <c r="F189" s="191" t="s">
        <v>281</v>
      </c>
      <c r="G189" s="192" t="s">
        <v>138</v>
      </c>
      <c r="H189" s="193">
        <v>27.355</v>
      </c>
      <c r="I189" s="194"/>
      <c r="J189" s="195">
        <f>ROUND(I189*H189,2)</f>
        <v>0</v>
      </c>
      <c r="K189" s="191" t="s">
        <v>139</v>
      </c>
      <c r="L189" s="61"/>
      <c r="M189" s="196" t="s">
        <v>22</v>
      </c>
      <c r="N189" s="197" t="s">
        <v>44</v>
      </c>
      <c r="O189" s="42"/>
      <c r="P189" s="198">
        <f>O189*H189</f>
        <v>0</v>
      </c>
      <c r="Q189" s="198">
        <v>0.01146</v>
      </c>
      <c r="R189" s="198">
        <f>Q189*H189</f>
        <v>0.3134883</v>
      </c>
      <c r="S189" s="198">
        <v>0</v>
      </c>
      <c r="T189" s="199">
        <f>S189*H189</f>
        <v>0</v>
      </c>
      <c r="AR189" s="24" t="s">
        <v>140</v>
      </c>
      <c r="AT189" s="24" t="s">
        <v>135</v>
      </c>
      <c r="AU189" s="24" t="s">
        <v>141</v>
      </c>
      <c r="AY189" s="24" t="s">
        <v>133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24" t="s">
        <v>141</v>
      </c>
      <c r="BK189" s="200">
        <f>ROUND(I189*H189,2)</f>
        <v>0</v>
      </c>
      <c r="BL189" s="24" t="s">
        <v>140</v>
      </c>
      <c r="BM189" s="24" t="s">
        <v>282</v>
      </c>
    </row>
    <row r="190" spans="2:51" s="13" customFormat="1" ht="13.5">
      <c r="B190" s="225"/>
      <c r="C190" s="226"/>
      <c r="D190" s="203" t="s">
        <v>143</v>
      </c>
      <c r="E190" s="227" t="s">
        <v>22</v>
      </c>
      <c r="F190" s="228" t="s">
        <v>283</v>
      </c>
      <c r="G190" s="226"/>
      <c r="H190" s="229" t="s">
        <v>22</v>
      </c>
      <c r="I190" s="230"/>
      <c r="J190" s="226"/>
      <c r="K190" s="226"/>
      <c r="L190" s="231"/>
      <c r="M190" s="232"/>
      <c r="N190" s="233"/>
      <c r="O190" s="233"/>
      <c r="P190" s="233"/>
      <c r="Q190" s="233"/>
      <c r="R190" s="233"/>
      <c r="S190" s="233"/>
      <c r="T190" s="234"/>
      <c r="AT190" s="235" t="s">
        <v>143</v>
      </c>
      <c r="AU190" s="235" t="s">
        <v>141</v>
      </c>
      <c r="AV190" s="13" t="s">
        <v>80</v>
      </c>
      <c r="AW190" s="13" t="s">
        <v>36</v>
      </c>
      <c r="AX190" s="13" t="s">
        <v>72</v>
      </c>
      <c r="AY190" s="235" t="s">
        <v>133</v>
      </c>
    </row>
    <row r="191" spans="2:51" s="11" customFormat="1" ht="13.5">
      <c r="B191" s="201"/>
      <c r="C191" s="202"/>
      <c r="D191" s="203" t="s">
        <v>143</v>
      </c>
      <c r="E191" s="204" t="s">
        <v>22</v>
      </c>
      <c r="F191" s="205" t="s">
        <v>284</v>
      </c>
      <c r="G191" s="202"/>
      <c r="H191" s="206">
        <v>12.425</v>
      </c>
      <c r="I191" s="207"/>
      <c r="J191" s="202"/>
      <c r="K191" s="202"/>
      <c r="L191" s="208"/>
      <c r="M191" s="209"/>
      <c r="N191" s="210"/>
      <c r="O191" s="210"/>
      <c r="P191" s="210"/>
      <c r="Q191" s="210"/>
      <c r="R191" s="210"/>
      <c r="S191" s="210"/>
      <c r="T191" s="211"/>
      <c r="AT191" s="212" t="s">
        <v>143</v>
      </c>
      <c r="AU191" s="212" t="s">
        <v>141</v>
      </c>
      <c r="AV191" s="11" t="s">
        <v>141</v>
      </c>
      <c r="AW191" s="11" t="s">
        <v>36</v>
      </c>
      <c r="AX191" s="11" t="s">
        <v>72</v>
      </c>
      <c r="AY191" s="212" t="s">
        <v>133</v>
      </c>
    </row>
    <row r="192" spans="2:51" s="11" customFormat="1" ht="13.5">
      <c r="B192" s="201"/>
      <c r="C192" s="202"/>
      <c r="D192" s="203" t="s">
        <v>143</v>
      </c>
      <c r="E192" s="204" t="s">
        <v>22</v>
      </c>
      <c r="F192" s="205" t="s">
        <v>285</v>
      </c>
      <c r="G192" s="202"/>
      <c r="H192" s="206">
        <v>12.425</v>
      </c>
      <c r="I192" s="207"/>
      <c r="J192" s="202"/>
      <c r="K192" s="202"/>
      <c r="L192" s="208"/>
      <c r="M192" s="209"/>
      <c r="N192" s="210"/>
      <c r="O192" s="210"/>
      <c r="P192" s="210"/>
      <c r="Q192" s="210"/>
      <c r="R192" s="210"/>
      <c r="S192" s="210"/>
      <c r="T192" s="211"/>
      <c r="AT192" s="212" t="s">
        <v>143</v>
      </c>
      <c r="AU192" s="212" t="s">
        <v>141</v>
      </c>
      <c r="AV192" s="11" t="s">
        <v>141</v>
      </c>
      <c r="AW192" s="11" t="s">
        <v>36</v>
      </c>
      <c r="AX192" s="11" t="s">
        <v>72</v>
      </c>
      <c r="AY192" s="212" t="s">
        <v>133</v>
      </c>
    </row>
    <row r="193" spans="2:51" s="13" customFormat="1" ht="13.5">
      <c r="B193" s="225"/>
      <c r="C193" s="226"/>
      <c r="D193" s="203" t="s">
        <v>143</v>
      </c>
      <c r="E193" s="227" t="s">
        <v>22</v>
      </c>
      <c r="F193" s="228" t="s">
        <v>286</v>
      </c>
      <c r="G193" s="226"/>
      <c r="H193" s="229" t="s">
        <v>22</v>
      </c>
      <c r="I193" s="230"/>
      <c r="J193" s="226"/>
      <c r="K193" s="226"/>
      <c r="L193" s="231"/>
      <c r="M193" s="232"/>
      <c r="N193" s="233"/>
      <c r="O193" s="233"/>
      <c r="P193" s="233"/>
      <c r="Q193" s="233"/>
      <c r="R193" s="233"/>
      <c r="S193" s="233"/>
      <c r="T193" s="234"/>
      <c r="AT193" s="235" t="s">
        <v>143</v>
      </c>
      <c r="AU193" s="235" t="s">
        <v>141</v>
      </c>
      <c r="AV193" s="13" t="s">
        <v>80</v>
      </c>
      <c r="AW193" s="13" t="s">
        <v>36</v>
      </c>
      <c r="AX193" s="13" t="s">
        <v>72</v>
      </c>
      <c r="AY193" s="235" t="s">
        <v>133</v>
      </c>
    </row>
    <row r="194" spans="2:51" s="11" customFormat="1" ht="13.5">
      <c r="B194" s="201"/>
      <c r="C194" s="202"/>
      <c r="D194" s="203" t="s">
        <v>143</v>
      </c>
      <c r="E194" s="204" t="s">
        <v>22</v>
      </c>
      <c r="F194" s="205" t="s">
        <v>287</v>
      </c>
      <c r="G194" s="202"/>
      <c r="H194" s="206">
        <v>2.505</v>
      </c>
      <c r="I194" s="207"/>
      <c r="J194" s="202"/>
      <c r="K194" s="202"/>
      <c r="L194" s="208"/>
      <c r="M194" s="209"/>
      <c r="N194" s="210"/>
      <c r="O194" s="210"/>
      <c r="P194" s="210"/>
      <c r="Q194" s="210"/>
      <c r="R194" s="210"/>
      <c r="S194" s="210"/>
      <c r="T194" s="211"/>
      <c r="AT194" s="212" t="s">
        <v>143</v>
      </c>
      <c r="AU194" s="212" t="s">
        <v>141</v>
      </c>
      <c r="AV194" s="11" t="s">
        <v>141</v>
      </c>
      <c r="AW194" s="11" t="s">
        <v>36</v>
      </c>
      <c r="AX194" s="11" t="s">
        <v>72</v>
      </c>
      <c r="AY194" s="212" t="s">
        <v>133</v>
      </c>
    </row>
    <row r="195" spans="2:51" s="12" customFormat="1" ht="13.5">
      <c r="B195" s="213"/>
      <c r="C195" s="214"/>
      <c r="D195" s="215" t="s">
        <v>143</v>
      </c>
      <c r="E195" s="216" t="s">
        <v>22</v>
      </c>
      <c r="F195" s="217" t="s">
        <v>145</v>
      </c>
      <c r="G195" s="214"/>
      <c r="H195" s="218">
        <v>27.355</v>
      </c>
      <c r="I195" s="219"/>
      <c r="J195" s="214"/>
      <c r="K195" s="214"/>
      <c r="L195" s="220"/>
      <c r="M195" s="221"/>
      <c r="N195" s="222"/>
      <c r="O195" s="222"/>
      <c r="P195" s="222"/>
      <c r="Q195" s="222"/>
      <c r="R195" s="222"/>
      <c r="S195" s="222"/>
      <c r="T195" s="223"/>
      <c r="AT195" s="224" t="s">
        <v>143</v>
      </c>
      <c r="AU195" s="224" t="s">
        <v>141</v>
      </c>
      <c r="AV195" s="12" t="s">
        <v>140</v>
      </c>
      <c r="AW195" s="12" t="s">
        <v>36</v>
      </c>
      <c r="AX195" s="12" t="s">
        <v>80</v>
      </c>
      <c r="AY195" s="224" t="s">
        <v>133</v>
      </c>
    </row>
    <row r="196" spans="2:65" s="1" customFormat="1" ht="22.5" customHeight="1">
      <c r="B196" s="41"/>
      <c r="C196" s="189" t="s">
        <v>288</v>
      </c>
      <c r="D196" s="189" t="s">
        <v>135</v>
      </c>
      <c r="E196" s="190" t="s">
        <v>289</v>
      </c>
      <c r="F196" s="191" t="s">
        <v>290</v>
      </c>
      <c r="G196" s="192" t="s">
        <v>138</v>
      </c>
      <c r="H196" s="193">
        <v>27.355</v>
      </c>
      <c r="I196" s="194"/>
      <c r="J196" s="195">
        <f>ROUND(I196*H196,2)</f>
        <v>0</v>
      </c>
      <c r="K196" s="191" t="s">
        <v>139</v>
      </c>
      <c r="L196" s="61"/>
      <c r="M196" s="196" t="s">
        <v>22</v>
      </c>
      <c r="N196" s="197" t="s">
        <v>44</v>
      </c>
      <c r="O196" s="42"/>
      <c r="P196" s="198">
        <f>O196*H196</f>
        <v>0</v>
      </c>
      <c r="Q196" s="198">
        <v>0.00026</v>
      </c>
      <c r="R196" s="198">
        <f>Q196*H196</f>
        <v>0.007112299999999999</v>
      </c>
      <c r="S196" s="198">
        <v>0</v>
      </c>
      <c r="T196" s="199">
        <f>S196*H196</f>
        <v>0</v>
      </c>
      <c r="AR196" s="24" t="s">
        <v>140</v>
      </c>
      <c r="AT196" s="24" t="s">
        <v>135</v>
      </c>
      <c r="AU196" s="24" t="s">
        <v>141</v>
      </c>
      <c r="AY196" s="24" t="s">
        <v>133</v>
      </c>
      <c r="BE196" s="200">
        <f>IF(N196="základní",J196,0)</f>
        <v>0</v>
      </c>
      <c r="BF196" s="200">
        <f>IF(N196="snížená",J196,0)</f>
        <v>0</v>
      </c>
      <c r="BG196" s="200">
        <f>IF(N196="zákl. přenesená",J196,0)</f>
        <v>0</v>
      </c>
      <c r="BH196" s="200">
        <f>IF(N196="sníž. přenesená",J196,0)</f>
        <v>0</v>
      </c>
      <c r="BI196" s="200">
        <f>IF(N196="nulová",J196,0)</f>
        <v>0</v>
      </c>
      <c r="BJ196" s="24" t="s">
        <v>141</v>
      </c>
      <c r="BK196" s="200">
        <f>ROUND(I196*H196,2)</f>
        <v>0</v>
      </c>
      <c r="BL196" s="24" t="s">
        <v>140</v>
      </c>
      <c r="BM196" s="24" t="s">
        <v>291</v>
      </c>
    </row>
    <row r="197" spans="2:65" s="1" customFormat="1" ht="22.5" customHeight="1">
      <c r="B197" s="41"/>
      <c r="C197" s="189" t="s">
        <v>292</v>
      </c>
      <c r="D197" s="189" t="s">
        <v>135</v>
      </c>
      <c r="E197" s="190" t="s">
        <v>293</v>
      </c>
      <c r="F197" s="191" t="s">
        <v>294</v>
      </c>
      <c r="G197" s="192" t="s">
        <v>138</v>
      </c>
      <c r="H197" s="193">
        <v>2.505</v>
      </c>
      <c r="I197" s="194"/>
      <c r="J197" s="195">
        <f>ROUND(I197*H197,2)</f>
        <v>0</v>
      </c>
      <c r="K197" s="191" t="s">
        <v>139</v>
      </c>
      <c r="L197" s="61"/>
      <c r="M197" s="196" t="s">
        <v>22</v>
      </c>
      <c r="N197" s="197" t="s">
        <v>44</v>
      </c>
      <c r="O197" s="42"/>
      <c r="P197" s="198">
        <f>O197*H197</f>
        <v>0</v>
      </c>
      <c r="Q197" s="198">
        <v>0.00489</v>
      </c>
      <c r="R197" s="198">
        <f>Q197*H197</f>
        <v>0.01224945</v>
      </c>
      <c r="S197" s="198">
        <v>0</v>
      </c>
      <c r="T197" s="199">
        <f>S197*H197</f>
        <v>0</v>
      </c>
      <c r="AR197" s="24" t="s">
        <v>140</v>
      </c>
      <c r="AT197" s="24" t="s">
        <v>135</v>
      </c>
      <c r="AU197" s="24" t="s">
        <v>141</v>
      </c>
      <c r="AY197" s="24" t="s">
        <v>133</v>
      </c>
      <c r="BE197" s="200">
        <f>IF(N197="základní",J197,0)</f>
        <v>0</v>
      </c>
      <c r="BF197" s="200">
        <f>IF(N197="snížená",J197,0)</f>
        <v>0</v>
      </c>
      <c r="BG197" s="200">
        <f>IF(N197="zákl. přenesená",J197,0)</f>
        <v>0</v>
      </c>
      <c r="BH197" s="200">
        <f>IF(N197="sníž. přenesená",J197,0)</f>
        <v>0</v>
      </c>
      <c r="BI197" s="200">
        <f>IF(N197="nulová",J197,0)</f>
        <v>0</v>
      </c>
      <c r="BJ197" s="24" t="s">
        <v>141</v>
      </c>
      <c r="BK197" s="200">
        <f>ROUND(I197*H197,2)</f>
        <v>0</v>
      </c>
      <c r="BL197" s="24" t="s">
        <v>140</v>
      </c>
      <c r="BM197" s="24" t="s">
        <v>295</v>
      </c>
    </row>
    <row r="198" spans="2:51" s="13" customFormat="1" ht="13.5">
      <c r="B198" s="225"/>
      <c r="C198" s="226"/>
      <c r="D198" s="203" t="s">
        <v>143</v>
      </c>
      <c r="E198" s="227" t="s">
        <v>22</v>
      </c>
      <c r="F198" s="228" t="s">
        <v>286</v>
      </c>
      <c r="G198" s="226"/>
      <c r="H198" s="229" t="s">
        <v>22</v>
      </c>
      <c r="I198" s="230"/>
      <c r="J198" s="226"/>
      <c r="K198" s="226"/>
      <c r="L198" s="231"/>
      <c r="M198" s="232"/>
      <c r="N198" s="233"/>
      <c r="O198" s="233"/>
      <c r="P198" s="233"/>
      <c r="Q198" s="233"/>
      <c r="R198" s="233"/>
      <c r="S198" s="233"/>
      <c r="T198" s="234"/>
      <c r="AT198" s="235" t="s">
        <v>143</v>
      </c>
      <c r="AU198" s="235" t="s">
        <v>141</v>
      </c>
      <c r="AV198" s="13" t="s">
        <v>80</v>
      </c>
      <c r="AW198" s="13" t="s">
        <v>36</v>
      </c>
      <c r="AX198" s="13" t="s">
        <v>72</v>
      </c>
      <c r="AY198" s="235" t="s">
        <v>133</v>
      </c>
    </row>
    <row r="199" spans="2:51" s="11" customFormat="1" ht="13.5">
      <c r="B199" s="201"/>
      <c r="C199" s="202"/>
      <c r="D199" s="203" t="s">
        <v>143</v>
      </c>
      <c r="E199" s="204" t="s">
        <v>22</v>
      </c>
      <c r="F199" s="205" t="s">
        <v>287</v>
      </c>
      <c r="G199" s="202"/>
      <c r="H199" s="206">
        <v>2.505</v>
      </c>
      <c r="I199" s="207"/>
      <c r="J199" s="202"/>
      <c r="K199" s="202"/>
      <c r="L199" s="208"/>
      <c r="M199" s="209"/>
      <c r="N199" s="210"/>
      <c r="O199" s="210"/>
      <c r="P199" s="210"/>
      <c r="Q199" s="210"/>
      <c r="R199" s="210"/>
      <c r="S199" s="210"/>
      <c r="T199" s="211"/>
      <c r="AT199" s="212" t="s">
        <v>143</v>
      </c>
      <c r="AU199" s="212" t="s">
        <v>141</v>
      </c>
      <c r="AV199" s="11" t="s">
        <v>141</v>
      </c>
      <c r="AW199" s="11" t="s">
        <v>36</v>
      </c>
      <c r="AX199" s="11" t="s">
        <v>72</v>
      </c>
      <c r="AY199" s="212" t="s">
        <v>133</v>
      </c>
    </row>
    <row r="200" spans="2:51" s="12" customFormat="1" ht="13.5">
      <c r="B200" s="213"/>
      <c r="C200" s="214"/>
      <c r="D200" s="215" t="s">
        <v>143</v>
      </c>
      <c r="E200" s="216" t="s">
        <v>22</v>
      </c>
      <c r="F200" s="217" t="s">
        <v>145</v>
      </c>
      <c r="G200" s="214"/>
      <c r="H200" s="218">
        <v>2.505</v>
      </c>
      <c r="I200" s="219"/>
      <c r="J200" s="214"/>
      <c r="K200" s="214"/>
      <c r="L200" s="220"/>
      <c r="M200" s="221"/>
      <c r="N200" s="222"/>
      <c r="O200" s="222"/>
      <c r="P200" s="222"/>
      <c r="Q200" s="222"/>
      <c r="R200" s="222"/>
      <c r="S200" s="222"/>
      <c r="T200" s="223"/>
      <c r="AT200" s="224" t="s">
        <v>143</v>
      </c>
      <c r="AU200" s="224" t="s">
        <v>141</v>
      </c>
      <c r="AV200" s="12" t="s">
        <v>140</v>
      </c>
      <c r="AW200" s="12" t="s">
        <v>36</v>
      </c>
      <c r="AX200" s="12" t="s">
        <v>80</v>
      </c>
      <c r="AY200" s="224" t="s">
        <v>133</v>
      </c>
    </row>
    <row r="201" spans="2:65" s="1" customFormat="1" ht="44.25" customHeight="1">
      <c r="B201" s="41"/>
      <c r="C201" s="189" t="s">
        <v>296</v>
      </c>
      <c r="D201" s="189" t="s">
        <v>135</v>
      </c>
      <c r="E201" s="190" t="s">
        <v>297</v>
      </c>
      <c r="F201" s="191" t="s">
        <v>298</v>
      </c>
      <c r="G201" s="192" t="s">
        <v>138</v>
      </c>
      <c r="H201" s="193">
        <v>24.85</v>
      </c>
      <c r="I201" s="194"/>
      <c r="J201" s="195">
        <f>ROUND(I201*H201,2)</f>
        <v>0</v>
      </c>
      <c r="K201" s="191" t="s">
        <v>139</v>
      </c>
      <c r="L201" s="61"/>
      <c r="M201" s="196" t="s">
        <v>22</v>
      </c>
      <c r="N201" s="197" t="s">
        <v>44</v>
      </c>
      <c r="O201" s="42"/>
      <c r="P201" s="198">
        <f>O201*H201</f>
        <v>0</v>
      </c>
      <c r="Q201" s="198">
        <v>0.00828</v>
      </c>
      <c r="R201" s="198">
        <f>Q201*H201</f>
        <v>0.205758</v>
      </c>
      <c r="S201" s="198">
        <v>0</v>
      </c>
      <c r="T201" s="199">
        <f>S201*H201</f>
        <v>0</v>
      </c>
      <c r="AR201" s="24" t="s">
        <v>140</v>
      </c>
      <c r="AT201" s="24" t="s">
        <v>135</v>
      </c>
      <c r="AU201" s="24" t="s">
        <v>141</v>
      </c>
      <c r="AY201" s="24" t="s">
        <v>133</v>
      </c>
      <c r="BE201" s="200">
        <f>IF(N201="základní",J201,0)</f>
        <v>0</v>
      </c>
      <c r="BF201" s="200">
        <f>IF(N201="snížená",J201,0)</f>
        <v>0</v>
      </c>
      <c r="BG201" s="200">
        <f>IF(N201="zákl. přenesená",J201,0)</f>
        <v>0</v>
      </c>
      <c r="BH201" s="200">
        <f>IF(N201="sníž. přenesená",J201,0)</f>
        <v>0</v>
      </c>
      <c r="BI201" s="200">
        <f>IF(N201="nulová",J201,0)</f>
        <v>0</v>
      </c>
      <c r="BJ201" s="24" t="s">
        <v>141</v>
      </c>
      <c r="BK201" s="200">
        <f>ROUND(I201*H201,2)</f>
        <v>0</v>
      </c>
      <c r="BL201" s="24" t="s">
        <v>140</v>
      </c>
      <c r="BM201" s="24" t="s">
        <v>299</v>
      </c>
    </row>
    <row r="202" spans="2:51" s="13" customFormat="1" ht="13.5">
      <c r="B202" s="225"/>
      <c r="C202" s="226"/>
      <c r="D202" s="203" t="s">
        <v>143</v>
      </c>
      <c r="E202" s="227" t="s">
        <v>22</v>
      </c>
      <c r="F202" s="228" t="s">
        <v>283</v>
      </c>
      <c r="G202" s="226"/>
      <c r="H202" s="229" t="s">
        <v>22</v>
      </c>
      <c r="I202" s="230"/>
      <c r="J202" s="226"/>
      <c r="K202" s="226"/>
      <c r="L202" s="231"/>
      <c r="M202" s="232"/>
      <c r="N202" s="233"/>
      <c r="O202" s="233"/>
      <c r="P202" s="233"/>
      <c r="Q202" s="233"/>
      <c r="R202" s="233"/>
      <c r="S202" s="233"/>
      <c r="T202" s="234"/>
      <c r="AT202" s="235" t="s">
        <v>143</v>
      </c>
      <c r="AU202" s="235" t="s">
        <v>141</v>
      </c>
      <c r="AV202" s="13" t="s">
        <v>80</v>
      </c>
      <c r="AW202" s="13" t="s">
        <v>36</v>
      </c>
      <c r="AX202" s="13" t="s">
        <v>72</v>
      </c>
      <c r="AY202" s="235" t="s">
        <v>133</v>
      </c>
    </row>
    <row r="203" spans="2:51" s="11" customFormat="1" ht="13.5">
      <c r="B203" s="201"/>
      <c r="C203" s="202"/>
      <c r="D203" s="203" t="s">
        <v>143</v>
      </c>
      <c r="E203" s="204" t="s">
        <v>22</v>
      </c>
      <c r="F203" s="205" t="s">
        <v>300</v>
      </c>
      <c r="G203" s="202"/>
      <c r="H203" s="206">
        <v>24.85</v>
      </c>
      <c r="I203" s="207"/>
      <c r="J203" s="202"/>
      <c r="K203" s="202"/>
      <c r="L203" s="208"/>
      <c r="M203" s="209"/>
      <c r="N203" s="210"/>
      <c r="O203" s="210"/>
      <c r="P203" s="210"/>
      <c r="Q203" s="210"/>
      <c r="R203" s="210"/>
      <c r="S203" s="210"/>
      <c r="T203" s="211"/>
      <c r="AT203" s="212" t="s">
        <v>143</v>
      </c>
      <c r="AU203" s="212" t="s">
        <v>141</v>
      </c>
      <c r="AV203" s="11" t="s">
        <v>141</v>
      </c>
      <c r="AW203" s="11" t="s">
        <v>36</v>
      </c>
      <c r="AX203" s="11" t="s">
        <v>72</v>
      </c>
      <c r="AY203" s="212" t="s">
        <v>133</v>
      </c>
    </row>
    <row r="204" spans="2:51" s="12" customFormat="1" ht="13.5">
      <c r="B204" s="213"/>
      <c r="C204" s="214"/>
      <c r="D204" s="215" t="s">
        <v>143</v>
      </c>
      <c r="E204" s="216" t="s">
        <v>22</v>
      </c>
      <c r="F204" s="217" t="s">
        <v>145</v>
      </c>
      <c r="G204" s="214"/>
      <c r="H204" s="218">
        <v>24.85</v>
      </c>
      <c r="I204" s="219"/>
      <c r="J204" s="214"/>
      <c r="K204" s="214"/>
      <c r="L204" s="220"/>
      <c r="M204" s="221"/>
      <c r="N204" s="222"/>
      <c r="O204" s="222"/>
      <c r="P204" s="222"/>
      <c r="Q204" s="222"/>
      <c r="R204" s="222"/>
      <c r="S204" s="222"/>
      <c r="T204" s="223"/>
      <c r="AT204" s="224" t="s">
        <v>143</v>
      </c>
      <c r="AU204" s="224" t="s">
        <v>141</v>
      </c>
      <c r="AV204" s="12" t="s">
        <v>140</v>
      </c>
      <c r="AW204" s="12" t="s">
        <v>36</v>
      </c>
      <c r="AX204" s="12" t="s">
        <v>80</v>
      </c>
      <c r="AY204" s="224" t="s">
        <v>133</v>
      </c>
    </row>
    <row r="205" spans="2:65" s="1" customFormat="1" ht="31.5" customHeight="1">
      <c r="B205" s="41"/>
      <c r="C205" s="236" t="s">
        <v>301</v>
      </c>
      <c r="D205" s="236" t="s">
        <v>228</v>
      </c>
      <c r="E205" s="237" t="s">
        <v>302</v>
      </c>
      <c r="F205" s="238" t="s">
        <v>303</v>
      </c>
      <c r="G205" s="239" t="s">
        <v>138</v>
      </c>
      <c r="H205" s="240">
        <v>25.347</v>
      </c>
      <c r="I205" s="241"/>
      <c r="J205" s="242">
        <f>ROUND(I205*H205,2)</f>
        <v>0</v>
      </c>
      <c r="K205" s="238" t="s">
        <v>22</v>
      </c>
      <c r="L205" s="243"/>
      <c r="M205" s="244" t="s">
        <v>22</v>
      </c>
      <c r="N205" s="245" t="s">
        <v>44</v>
      </c>
      <c r="O205" s="42"/>
      <c r="P205" s="198">
        <f>O205*H205</f>
        <v>0</v>
      </c>
      <c r="Q205" s="198">
        <v>0.00085</v>
      </c>
      <c r="R205" s="198">
        <f>Q205*H205</f>
        <v>0.02154495</v>
      </c>
      <c r="S205" s="198">
        <v>0</v>
      </c>
      <c r="T205" s="199">
        <f>S205*H205</f>
        <v>0</v>
      </c>
      <c r="AR205" s="24" t="s">
        <v>181</v>
      </c>
      <c r="AT205" s="24" t="s">
        <v>228</v>
      </c>
      <c r="AU205" s="24" t="s">
        <v>141</v>
      </c>
      <c r="AY205" s="24" t="s">
        <v>133</v>
      </c>
      <c r="BE205" s="200">
        <f>IF(N205="základní",J205,0)</f>
        <v>0</v>
      </c>
      <c r="BF205" s="200">
        <f>IF(N205="snížená",J205,0)</f>
        <v>0</v>
      </c>
      <c r="BG205" s="200">
        <f>IF(N205="zákl. přenesená",J205,0)</f>
        <v>0</v>
      </c>
      <c r="BH205" s="200">
        <f>IF(N205="sníž. přenesená",J205,0)</f>
        <v>0</v>
      </c>
      <c r="BI205" s="200">
        <f>IF(N205="nulová",J205,0)</f>
        <v>0</v>
      </c>
      <c r="BJ205" s="24" t="s">
        <v>141</v>
      </c>
      <c r="BK205" s="200">
        <f>ROUND(I205*H205,2)</f>
        <v>0</v>
      </c>
      <c r="BL205" s="24" t="s">
        <v>140</v>
      </c>
      <c r="BM205" s="24" t="s">
        <v>304</v>
      </c>
    </row>
    <row r="206" spans="2:51" s="11" customFormat="1" ht="13.5">
      <c r="B206" s="201"/>
      <c r="C206" s="202"/>
      <c r="D206" s="215" t="s">
        <v>143</v>
      </c>
      <c r="E206" s="202"/>
      <c r="F206" s="249" t="s">
        <v>305</v>
      </c>
      <c r="G206" s="202"/>
      <c r="H206" s="250">
        <v>25.347</v>
      </c>
      <c r="I206" s="207"/>
      <c r="J206" s="202"/>
      <c r="K206" s="202"/>
      <c r="L206" s="208"/>
      <c r="M206" s="209"/>
      <c r="N206" s="210"/>
      <c r="O206" s="210"/>
      <c r="P206" s="210"/>
      <c r="Q206" s="210"/>
      <c r="R206" s="210"/>
      <c r="S206" s="210"/>
      <c r="T206" s="211"/>
      <c r="AT206" s="212" t="s">
        <v>143</v>
      </c>
      <c r="AU206" s="212" t="s">
        <v>141</v>
      </c>
      <c r="AV206" s="11" t="s">
        <v>141</v>
      </c>
      <c r="AW206" s="11" t="s">
        <v>6</v>
      </c>
      <c r="AX206" s="11" t="s">
        <v>80</v>
      </c>
      <c r="AY206" s="212" t="s">
        <v>133</v>
      </c>
    </row>
    <row r="207" spans="2:65" s="1" customFormat="1" ht="31.5" customHeight="1">
      <c r="B207" s="41"/>
      <c r="C207" s="189" t="s">
        <v>306</v>
      </c>
      <c r="D207" s="189" t="s">
        <v>135</v>
      </c>
      <c r="E207" s="190" t="s">
        <v>307</v>
      </c>
      <c r="F207" s="191" t="s">
        <v>308</v>
      </c>
      <c r="G207" s="192" t="s">
        <v>138</v>
      </c>
      <c r="H207" s="193">
        <v>24.85</v>
      </c>
      <c r="I207" s="194"/>
      <c r="J207" s="195">
        <f>ROUND(I207*H207,2)</f>
        <v>0</v>
      </c>
      <c r="K207" s="191" t="s">
        <v>139</v>
      </c>
      <c r="L207" s="61"/>
      <c r="M207" s="196" t="s">
        <v>22</v>
      </c>
      <c r="N207" s="197" t="s">
        <v>44</v>
      </c>
      <c r="O207" s="42"/>
      <c r="P207" s="198">
        <f>O207*H207</f>
        <v>0</v>
      </c>
      <c r="Q207" s="198">
        <v>9E-05</v>
      </c>
      <c r="R207" s="198">
        <f>Q207*H207</f>
        <v>0.0022365</v>
      </c>
      <c r="S207" s="198">
        <v>0</v>
      </c>
      <c r="T207" s="199">
        <f>S207*H207</f>
        <v>0</v>
      </c>
      <c r="AR207" s="24" t="s">
        <v>140</v>
      </c>
      <c r="AT207" s="24" t="s">
        <v>135</v>
      </c>
      <c r="AU207" s="24" t="s">
        <v>141</v>
      </c>
      <c r="AY207" s="24" t="s">
        <v>133</v>
      </c>
      <c r="BE207" s="200">
        <f>IF(N207="základní",J207,0)</f>
        <v>0</v>
      </c>
      <c r="BF207" s="200">
        <f>IF(N207="snížená",J207,0)</f>
        <v>0</v>
      </c>
      <c r="BG207" s="200">
        <f>IF(N207="zákl. přenesená",J207,0)</f>
        <v>0</v>
      </c>
      <c r="BH207" s="200">
        <f>IF(N207="sníž. přenesená",J207,0)</f>
        <v>0</v>
      </c>
      <c r="BI207" s="200">
        <f>IF(N207="nulová",J207,0)</f>
        <v>0</v>
      </c>
      <c r="BJ207" s="24" t="s">
        <v>141</v>
      </c>
      <c r="BK207" s="200">
        <f>ROUND(I207*H207,2)</f>
        <v>0</v>
      </c>
      <c r="BL207" s="24" t="s">
        <v>140</v>
      </c>
      <c r="BM207" s="24" t="s">
        <v>309</v>
      </c>
    </row>
    <row r="208" spans="2:65" s="1" customFormat="1" ht="31.5" customHeight="1">
      <c r="B208" s="41"/>
      <c r="C208" s="189" t="s">
        <v>310</v>
      </c>
      <c r="D208" s="189" t="s">
        <v>135</v>
      </c>
      <c r="E208" s="190" t="s">
        <v>311</v>
      </c>
      <c r="F208" s="191" t="s">
        <v>312</v>
      </c>
      <c r="G208" s="192" t="s">
        <v>138</v>
      </c>
      <c r="H208" s="193">
        <v>27.355</v>
      </c>
      <c r="I208" s="194"/>
      <c r="J208" s="195">
        <f>ROUND(I208*H208,2)</f>
        <v>0</v>
      </c>
      <c r="K208" s="191" t="s">
        <v>139</v>
      </c>
      <c r="L208" s="61"/>
      <c r="M208" s="196" t="s">
        <v>22</v>
      </c>
      <c r="N208" s="197" t="s">
        <v>44</v>
      </c>
      <c r="O208" s="42"/>
      <c r="P208" s="198">
        <f>O208*H208</f>
        <v>0</v>
      </c>
      <c r="Q208" s="198">
        <v>0.00268</v>
      </c>
      <c r="R208" s="198">
        <f>Q208*H208</f>
        <v>0.0733114</v>
      </c>
      <c r="S208" s="198">
        <v>0</v>
      </c>
      <c r="T208" s="199">
        <f>S208*H208</f>
        <v>0</v>
      </c>
      <c r="AR208" s="24" t="s">
        <v>140</v>
      </c>
      <c r="AT208" s="24" t="s">
        <v>135</v>
      </c>
      <c r="AU208" s="24" t="s">
        <v>141</v>
      </c>
      <c r="AY208" s="24" t="s">
        <v>133</v>
      </c>
      <c r="BE208" s="200">
        <f>IF(N208="základní",J208,0)</f>
        <v>0</v>
      </c>
      <c r="BF208" s="200">
        <f>IF(N208="snížená",J208,0)</f>
        <v>0</v>
      </c>
      <c r="BG208" s="200">
        <f>IF(N208="zákl. přenesená",J208,0)</f>
        <v>0</v>
      </c>
      <c r="BH208" s="200">
        <f>IF(N208="sníž. přenesená",J208,0)</f>
        <v>0</v>
      </c>
      <c r="BI208" s="200">
        <f>IF(N208="nulová",J208,0)</f>
        <v>0</v>
      </c>
      <c r="BJ208" s="24" t="s">
        <v>141</v>
      </c>
      <c r="BK208" s="200">
        <f>ROUND(I208*H208,2)</f>
        <v>0</v>
      </c>
      <c r="BL208" s="24" t="s">
        <v>140</v>
      </c>
      <c r="BM208" s="24" t="s">
        <v>313</v>
      </c>
    </row>
    <row r="209" spans="2:51" s="13" customFormat="1" ht="13.5">
      <c r="B209" s="225"/>
      <c r="C209" s="226"/>
      <c r="D209" s="203" t="s">
        <v>143</v>
      </c>
      <c r="E209" s="227" t="s">
        <v>22</v>
      </c>
      <c r="F209" s="228" t="s">
        <v>283</v>
      </c>
      <c r="G209" s="226"/>
      <c r="H209" s="229" t="s">
        <v>22</v>
      </c>
      <c r="I209" s="230"/>
      <c r="J209" s="226"/>
      <c r="K209" s="226"/>
      <c r="L209" s="231"/>
      <c r="M209" s="232"/>
      <c r="N209" s="233"/>
      <c r="O209" s="233"/>
      <c r="P209" s="233"/>
      <c r="Q209" s="233"/>
      <c r="R209" s="233"/>
      <c r="S209" s="233"/>
      <c r="T209" s="234"/>
      <c r="AT209" s="235" t="s">
        <v>143</v>
      </c>
      <c r="AU209" s="235" t="s">
        <v>141</v>
      </c>
      <c r="AV209" s="13" t="s">
        <v>80</v>
      </c>
      <c r="AW209" s="13" t="s">
        <v>36</v>
      </c>
      <c r="AX209" s="13" t="s">
        <v>72</v>
      </c>
      <c r="AY209" s="235" t="s">
        <v>133</v>
      </c>
    </row>
    <row r="210" spans="2:51" s="11" customFormat="1" ht="13.5">
      <c r="B210" s="201"/>
      <c r="C210" s="202"/>
      <c r="D210" s="203" t="s">
        <v>143</v>
      </c>
      <c r="E210" s="204" t="s">
        <v>22</v>
      </c>
      <c r="F210" s="205" t="s">
        <v>300</v>
      </c>
      <c r="G210" s="202"/>
      <c r="H210" s="206">
        <v>24.85</v>
      </c>
      <c r="I210" s="207"/>
      <c r="J210" s="202"/>
      <c r="K210" s="202"/>
      <c r="L210" s="208"/>
      <c r="M210" s="209"/>
      <c r="N210" s="210"/>
      <c r="O210" s="210"/>
      <c r="P210" s="210"/>
      <c r="Q210" s="210"/>
      <c r="R210" s="210"/>
      <c r="S210" s="210"/>
      <c r="T210" s="211"/>
      <c r="AT210" s="212" t="s">
        <v>143</v>
      </c>
      <c r="AU210" s="212" t="s">
        <v>141</v>
      </c>
      <c r="AV210" s="11" t="s">
        <v>141</v>
      </c>
      <c r="AW210" s="11" t="s">
        <v>36</v>
      </c>
      <c r="AX210" s="11" t="s">
        <v>72</v>
      </c>
      <c r="AY210" s="212" t="s">
        <v>133</v>
      </c>
    </row>
    <row r="211" spans="2:51" s="13" customFormat="1" ht="13.5">
      <c r="B211" s="225"/>
      <c r="C211" s="226"/>
      <c r="D211" s="203" t="s">
        <v>143</v>
      </c>
      <c r="E211" s="227" t="s">
        <v>22</v>
      </c>
      <c r="F211" s="228" t="s">
        <v>286</v>
      </c>
      <c r="G211" s="226"/>
      <c r="H211" s="229" t="s">
        <v>22</v>
      </c>
      <c r="I211" s="230"/>
      <c r="J211" s="226"/>
      <c r="K211" s="226"/>
      <c r="L211" s="231"/>
      <c r="M211" s="232"/>
      <c r="N211" s="233"/>
      <c r="O211" s="233"/>
      <c r="P211" s="233"/>
      <c r="Q211" s="233"/>
      <c r="R211" s="233"/>
      <c r="S211" s="233"/>
      <c r="T211" s="234"/>
      <c r="AT211" s="235" t="s">
        <v>143</v>
      </c>
      <c r="AU211" s="235" t="s">
        <v>141</v>
      </c>
      <c r="AV211" s="13" t="s">
        <v>80</v>
      </c>
      <c r="AW211" s="13" t="s">
        <v>36</v>
      </c>
      <c r="AX211" s="13" t="s">
        <v>72</v>
      </c>
      <c r="AY211" s="235" t="s">
        <v>133</v>
      </c>
    </row>
    <row r="212" spans="2:51" s="11" customFormat="1" ht="13.5">
      <c r="B212" s="201"/>
      <c r="C212" s="202"/>
      <c r="D212" s="203" t="s">
        <v>143</v>
      </c>
      <c r="E212" s="204" t="s">
        <v>22</v>
      </c>
      <c r="F212" s="205" t="s">
        <v>287</v>
      </c>
      <c r="G212" s="202"/>
      <c r="H212" s="206">
        <v>2.505</v>
      </c>
      <c r="I212" s="207"/>
      <c r="J212" s="202"/>
      <c r="K212" s="202"/>
      <c r="L212" s="208"/>
      <c r="M212" s="209"/>
      <c r="N212" s="210"/>
      <c r="O212" s="210"/>
      <c r="P212" s="210"/>
      <c r="Q212" s="210"/>
      <c r="R212" s="210"/>
      <c r="S212" s="210"/>
      <c r="T212" s="211"/>
      <c r="AT212" s="212" t="s">
        <v>143</v>
      </c>
      <c r="AU212" s="212" t="s">
        <v>141</v>
      </c>
      <c r="AV212" s="11" t="s">
        <v>141</v>
      </c>
      <c r="AW212" s="11" t="s">
        <v>36</v>
      </c>
      <c r="AX212" s="11" t="s">
        <v>72</v>
      </c>
      <c r="AY212" s="212" t="s">
        <v>133</v>
      </c>
    </row>
    <row r="213" spans="2:51" s="12" customFormat="1" ht="13.5">
      <c r="B213" s="213"/>
      <c r="C213" s="214"/>
      <c r="D213" s="215" t="s">
        <v>143</v>
      </c>
      <c r="E213" s="216" t="s">
        <v>22</v>
      </c>
      <c r="F213" s="217" t="s">
        <v>145</v>
      </c>
      <c r="G213" s="214"/>
      <c r="H213" s="218">
        <v>27.355</v>
      </c>
      <c r="I213" s="219"/>
      <c r="J213" s="214"/>
      <c r="K213" s="214"/>
      <c r="L213" s="220"/>
      <c r="M213" s="221"/>
      <c r="N213" s="222"/>
      <c r="O213" s="222"/>
      <c r="P213" s="222"/>
      <c r="Q213" s="222"/>
      <c r="R213" s="222"/>
      <c r="S213" s="222"/>
      <c r="T213" s="223"/>
      <c r="AT213" s="224" t="s">
        <v>143</v>
      </c>
      <c r="AU213" s="224" t="s">
        <v>141</v>
      </c>
      <c r="AV213" s="12" t="s">
        <v>140</v>
      </c>
      <c r="AW213" s="12" t="s">
        <v>36</v>
      </c>
      <c r="AX213" s="12" t="s">
        <v>80</v>
      </c>
      <c r="AY213" s="224" t="s">
        <v>133</v>
      </c>
    </row>
    <row r="214" spans="2:65" s="1" customFormat="1" ht="31.5" customHeight="1">
      <c r="B214" s="41"/>
      <c r="C214" s="189" t="s">
        <v>314</v>
      </c>
      <c r="D214" s="189" t="s">
        <v>135</v>
      </c>
      <c r="E214" s="190" t="s">
        <v>315</v>
      </c>
      <c r="F214" s="191" t="s">
        <v>316</v>
      </c>
      <c r="G214" s="192" t="s">
        <v>138</v>
      </c>
      <c r="H214" s="193">
        <v>513.669</v>
      </c>
      <c r="I214" s="194"/>
      <c r="J214" s="195">
        <f>ROUND(I214*H214,2)</f>
        <v>0</v>
      </c>
      <c r="K214" s="191" t="s">
        <v>139</v>
      </c>
      <c r="L214" s="61"/>
      <c r="M214" s="196" t="s">
        <v>22</v>
      </c>
      <c r="N214" s="197" t="s">
        <v>44</v>
      </c>
      <c r="O214" s="42"/>
      <c r="P214" s="198">
        <f>O214*H214</f>
        <v>0</v>
      </c>
      <c r="Q214" s="198">
        <v>0.01146</v>
      </c>
      <c r="R214" s="198">
        <f>Q214*H214</f>
        <v>5.88664674</v>
      </c>
      <c r="S214" s="198">
        <v>0</v>
      </c>
      <c r="T214" s="199">
        <f>S214*H214</f>
        <v>0</v>
      </c>
      <c r="AR214" s="24" t="s">
        <v>140</v>
      </c>
      <c r="AT214" s="24" t="s">
        <v>135</v>
      </c>
      <c r="AU214" s="24" t="s">
        <v>141</v>
      </c>
      <c r="AY214" s="24" t="s">
        <v>133</v>
      </c>
      <c r="BE214" s="200">
        <f>IF(N214="základní",J214,0)</f>
        <v>0</v>
      </c>
      <c r="BF214" s="200">
        <f>IF(N214="snížená",J214,0)</f>
        <v>0</v>
      </c>
      <c r="BG214" s="200">
        <f>IF(N214="zákl. přenesená",J214,0)</f>
        <v>0</v>
      </c>
      <c r="BH214" s="200">
        <f>IF(N214="sníž. přenesená",J214,0)</f>
        <v>0</v>
      </c>
      <c r="BI214" s="200">
        <f>IF(N214="nulová",J214,0)</f>
        <v>0</v>
      </c>
      <c r="BJ214" s="24" t="s">
        <v>141</v>
      </c>
      <c r="BK214" s="200">
        <f>ROUND(I214*H214,2)</f>
        <v>0</v>
      </c>
      <c r="BL214" s="24" t="s">
        <v>140</v>
      </c>
      <c r="BM214" s="24" t="s">
        <v>317</v>
      </c>
    </row>
    <row r="215" spans="2:51" s="13" customFormat="1" ht="13.5">
      <c r="B215" s="225"/>
      <c r="C215" s="226"/>
      <c r="D215" s="203" t="s">
        <v>143</v>
      </c>
      <c r="E215" s="227" t="s">
        <v>22</v>
      </c>
      <c r="F215" s="228" t="s">
        <v>318</v>
      </c>
      <c r="G215" s="226"/>
      <c r="H215" s="229" t="s">
        <v>22</v>
      </c>
      <c r="I215" s="230"/>
      <c r="J215" s="226"/>
      <c r="K215" s="226"/>
      <c r="L215" s="231"/>
      <c r="M215" s="232"/>
      <c r="N215" s="233"/>
      <c r="O215" s="233"/>
      <c r="P215" s="233"/>
      <c r="Q215" s="233"/>
      <c r="R215" s="233"/>
      <c r="S215" s="233"/>
      <c r="T215" s="234"/>
      <c r="AT215" s="235" t="s">
        <v>143</v>
      </c>
      <c r="AU215" s="235" t="s">
        <v>141</v>
      </c>
      <c r="AV215" s="13" t="s">
        <v>80</v>
      </c>
      <c r="AW215" s="13" t="s">
        <v>36</v>
      </c>
      <c r="AX215" s="13" t="s">
        <v>72</v>
      </c>
      <c r="AY215" s="235" t="s">
        <v>133</v>
      </c>
    </row>
    <row r="216" spans="2:51" s="11" customFormat="1" ht="13.5">
      <c r="B216" s="201"/>
      <c r="C216" s="202"/>
      <c r="D216" s="203" t="s">
        <v>143</v>
      </c>
      <c r="E216" s="204" t="s">
        <v>22</v>
      </c>
      <c r="F216" s="205" t="s">
        <v>319</v>
      </c>
      <c r="G216" s="202"/>
      <c r="H216" s="206">
        <v>161.525</v>
      </c>
      <c r="I216" s="207"/>
      <c r="J216" s="202"/>
      <c r="K216" s="202"/>
      <c r="L216" s="208"/>
      <c r="M216" s="209"/>
      <c r="N216" s="210"/>
      <c r="O216" s="210"/>
      <c r="P216" s="210"/>
      <c r="Q216" s="210"/>
      <c r="R216" s="210"/>
      <c r="S216" s="210"/>
      <c r="T216" s="211"/>
      <c r="AT216" s="212" t="s">
        <v>143</v>
      </c>
      <c r="AU216" s="212" t="s">
        <v>141</v>
      </c>
      <c r="AV216" s="11" t="s">
        <v>141</v>
      </c>
      <c r="AW216" s="11" t="s">
        <v>36</v>
      </c>
      <c r="AX216" s="11" t="s">
        <v>72</v>
      </c>
      <c r="AY216" s="212" t="s">
        <v>133</v>
      </c>
    </row>
    <row r="217" spans="2:51" s="11" customFormat="1" ht="13.5">
      <c r="B217" s="201"/>
      <c r="C217" s="202"/>
      <c r="D217" s="203" t="s">
        <v>143</v>
      </c>
      <c r="E217" s="204" t="s">
        <v>22</v>
      </c>
      <c r="F217" s="205" t="s">
        <v>320</v>
      </c>
      <c r="G217" s="202"/>
      <c r="H217" s="206">
        <v>-10.17</v>
      </c>
      <c r="I217" s="207"/>
      <c r="J217" s="202"/>
      <c r="K217" s="202"/>
      <c r="L217" s="208"/>
      <c r="M217" s="209"/>
      <c r="N217" s="210"/>
      <c r="O217" s="210"/>
      <c r="P217" s="210"/>
      <c r="Q217" s="210"/>
      <c r="R217" s="210"/>
      <c r="S217" s="210"/>
      <c r="T217" s="211"/>
      <c r="AT217" s="212" t="s">
        <v>143</v>
      </c>
      <c r="AU217" s="212" t="s">
        <v>141</v>
      </c>
      <c r="AV217" s="11" t="s">
        <v>141</v>
      </c>
      <c r="AW217" s="11" t="s">
        <v>36</v>
      </c>
      <c r="AX217" s="11" t="s">
        <v>72</v>
      </c>
      <c r="AY217" s="212" t="s">
        <v>133</v>
      </c>
    </row>
    <row r="218" spans="2:51" s="11" customFormat="1" ht="13.5">
      <c r="B218" s="201"/>
      <c r="C218" s="202"/>
      <c r="D218" s="203" t="s">
        <v>143</v>
      </c>
      <c r="E218" s="204" t="s">
        <v>22</v>
      </c>
      <c r="F218" s="205" t="s">
        <v>321</v>
      </c>
      <c r="G218" s="202"/>
      <c r="H218" s="206">
        <v>-5.565</v>
      </c>
      <c r="I218" s="207"/>
      <c r="J218" s="202"/>
      <c r="K218" s="202"/>
      <c r="L218" s="208"/>
      <c r="M218" s="209"/>
      <c r="N218" s="210"/>
      <c r="O218" s="210"/>
      <c r="P218" s="210"/>
      <c r="Q218" s="210"/>
      <c r="R218" s="210"/>
      <c r="S218" s="210"/>
      <c r="T218" s="211"/>
      <c r="AT218" s="212" t="s">
        <v>143</v>
      </c>
      <c r="AU218" s="212" t="s">
        <v>141</v>
      </c>
      <c r="AV218" s="11" t="s">
        <v>141</v>
      </c>
      <c r="AW218" s="11" t="s">
        <v>36</v>
      </c>
      <c r="AX218" s="11" t="s">
        <v>72</v>
      </c>
      <c r="AY218" s="212" t="s">
        <v>133</v>
      </c>
    </row>
    <row r="219" spans="2:51" s="11" customFormat="1" ht="13.5">
      <c r="B219" s="201"/>
      <c r="C219" s="202"/>
      <c r="D219" s="203" t="s">
        <v>143</v>
      </c>
      <c r="E219" s="204" t="s">
        <v>22</v>
      </c>
      <c r="F219" s="205" t="s">
        <v>322</v>
      </c>
      <c r="G219" s="202"/>
      <c r="H219" s="206">
        <v>-0.313</v>
      </c>
      <c r="I219" s="207"/>
      <c r="J219" s="202"/>
      <c r="K219" s="202"/>
      <c r="L219" s="208"/>
      <c r="M219" s="209"/>
      <c r="N219" s="210"/>
      <c r="O219" s="210"/>
      <c r="P219" s="210"/>
      <c r="Q219" s="210"/>
      <c r="R219" s="210"/>
      <c r="S219" s="210"/>
      <c r="T219" s="211"/>
      <c r="AT219" s="212" t="s">
        <v>143</v>
      </c>
      <c r="AU219" s="212" t="s">
        <v>141</v>
      </c>
      <c r="AV219" s="11" t="s">
        <v>141</v>
      </c>
      <c r="AW219" s="11" t="s">
        <v>36</v>
      </c>
      <c r="AX219" s="11" t="s">
        <v>72</v>
      </c>
      <c r="AY219" s="212" t="s">
        <v>133</v>
      </c>
    </row>
    <row r="220" spans="2:51" s="11" customFormat="1" ht="13.5">
      <c r="B220" s="201"/>
      <c r="C220" s="202"/>
      <c r="D220" s="203" t="s">
        <v>143</v>
      </c>
      <c r="E220" s="204" t="s">
        <v>22</v>
      </c>
      <c r="F220" s="205" t="s">
        <v>323</v>
      </c>
      <c r="G220" s="202"/>
      <c r="H220" s="206">
        <v>-18.585</v>
      </c>
      <c r="I220" s="207"/>
      <c r="J220" s="202"/>
      <c r="K220" s="202"/>
      <c r="L220" s="208"/>
      <c r="M220" s="209"/>
      <c r="N220" s="210"/>
      <c r="O220" s="210"/>
      <c r="P220" s="210"/>
      <c r="Q220" s="210"/>
      <c r="R220" s="210"/>
      <c r="S220" s="210"/>
      <c r="T220" s="211"/>
      <c r="AT220" s="212" t="s">
        <v>143</v>
      </c>
      <c r="AU220" s="212" t="s">
        <v>141</v>
      </c>
      <c r="AV220" s="11" t="s">
        <v>141</v>
      </c>
      <c r="AW220" s="11" t="s">
        <v>36</v>
      </c>
      <c r="AX220" s="11" t="s">
        <v>72</v>
      </c>
      <c r="AY220" s="212" t="s">
        <v>133</v>
      </c>
    </row>
    <row r="221" spans="2:51" s="13" customFormat="1" ht="13.5">
      <c r="B221" s="225"/>
      <c r="C221" s="226"/>
      <c r="D221" s="203" t="s">
        <v>143</v>
      </c>
      <c r="E221" s="227" t="s">
        <v>22</v>
      </c>
      <c r="F221" s="228" t="s">
        <v>324</v>
      </c>
      <c r="G221" s="226"/>
      <c r="H221" s="229" t="s">
        <v>22</v>
      </c>
      <c r="I221" s="230"/>
      <c r="J221" s="226"/>
      <c r="K221" s="226"/>
      <c r="L221" s="231"/>
      <c r="M221" s="232"/>
      <c r="N221" s="233"/>
      <c r="O221" s="233"/>
      <c r="P221" s="233"/>
      <c r="Q221" s="233"/>
      <c r="R221" s="233"/>
      <c r="S221" s="233"/>
      <c r="T221" s="234"/>
      <c r="AT221" s="235" t="s">
        <v>143</v>
      </c>
      <c r="AU221" s="235" t="s">
        <v>141</v>
      </c>
      <c r="AV221" s="13" t="s">
        <v>80</v>
      </c>
      <c r="AW221" s="13" t="s">
        <v>36</v>
      </c>
      <c r="AX221" s="13" t="s">
        <v>72</v>
      </c>
      <c r="AY221" s="235" t="s">
        <v>133</v>
      </c>
    </row>
    <row r="222" spans="2:51" s="11" customFormat="1" ht="13.5">
      <c r="B222" s="201"/>
      <c r="C222" s="202"/>
      <c r="D222" s="203" t="s">
        <v>143</v>
      </c>
      <c r="E222" s="204" t="s">
        <v>22</v>
      </c>
      <c r="F222" s="205" t="s">
        <v>319</v>
      </c>
      <c r="G222" s="202"/>
      <c r="H222" s="206">
        <v>161.525</v>
      </c>
      <c r="I222" s="207"/>
      <c r="J222" s="202"/>
      <c r="K222" s="202"/>
      <c r="L222" s="208"/>
      <c r="M222" s="209"/>
      <c r="N222" s="210"/>
      <c r="O222" s="210"/>
      <c r="P222" s="210"/>
      <c r="Q222" s="210"/>
      <c r="R222" s="210"/>
      <c r="S222" s="210"/>
      <c r="T222" s="211"/>
      <c r="AT222" s="212" t="s">
        <v>143</v>
      </c>
      <c r="AU222" s="212" t="s">
        <v>141</v>
      </c>
      <c r="AV222" s="11" t="s">
        <v>141</v>
      </c>
      <c r="AW222" s="11" t="s">
        <v>36</v>
      </c>
      <c r="AX222" s="11" t="s">
        <v>72</v>
      </c>
      <c r="AY222" s="212" t="s">
        <v>133</v>
      </c>
    </row>
    <row r="223" spans="2:51" s="11" customFormat="1" ht="13.5">
      <c r="B223" s="201"/>
      <c r="C223" s="202"/>
      <c r="D223" s="203" t="s">
        <v>143</v>
      </c>
      <c r="E223" s="204" t="s">
        <v>22</v>
      </c>
      <c r="F223" s="205" t="s">
        <v>325</v>
      </c>
      <c r="G223" s="202"/>
      <c r="H223" s="206">
        <v>-16.95</v>
      </c>
      <c r="I223" s="207"/>
      <c r="J223" s="202"/>
      <c r="K223" s="202"/>
      <c r="L223" s="208"/>
      <c r="M223" s="209"/>
      <c r="N223" s="210"/>
      <c r="O223" s="210"/>
      <c r="P223" s="210"/>
      <c r="Q223" s="210"/>
      <c r="R223" s="210"/>
      <c r="S223" s="210"/>
      <c r="T223" s="211"/>
      <c r="AT223" s="212" t="s">
        <v>143</v>
      </c>
      <c r="AU223" s="212" t="s">
        <v>141</v>
      </c>
      <c r="AV223" s="11" t="s">
        <v>141</v>
      </c>
      <c r="AW223" s="11" t="s">
        <v>36</v>
      </c>
      <c r="AX223" s="11" t="s">
        <v>72</v>
      </c>
      <c r="AY223" s="212" t="s">
        <v>133</v>
      </c>
    </row>
    <row r="224" spans="2:51" s="11" customFormat="1" ht="13.5">
      <c r="B224" s="201"/>
      <c r="C224" s="202"/>
      <c r="D224" s="203" t="s">
        <v>143</v>
      </c>
      <c r="E224" s="204" t="s">
        <v>22</v>
      </c>
      <c r="F224" s="205" t="s">
        <v>326</v>
      </c>
      <c r="G224" s="202"/>
      <c r="H224" s="206">
        <v>-1.25</v>
      </c>
      <c r="I224" s="207"/>
      <c r="J224" s="202"/>
      <c r="K224" s="202"/>
      <c r="L224" s="208"/>
      <c r="M224" s="209"/>
      <c r="N224" s="210"/>
      <c r="O224" s="210"/>
      <c r="P224" s="210"/>
      <c r="Q224" s="210"/>
      <c r="R224" s="210"/>
      <c r="S224" s="210"/>
      <c r="T224" s="211"/>
      <c r="AT224" s="212" t="s">
        <v>143</v>
      </c>
      <c r="AU224" s="212" t="s">
        <v>141</v>
      </c>
      <c r="AV224" s="11" t="s">
        <v>141</v>
      </c>
      <c r="AW224" s="11" t="s">
        <v>36</v>
      </c>
      <c r="AX224" s="11" t="s">
        <v>72</v>
      </c>
      <c r="AY224" s="212" t="s">
        <v>133</v>
      </c>
    </row>
    <row r="225" spans="2:51" s="13" customFormat="1" ht="13.5">
      <c r="B225" s="225"/>
      <c r="C225" s="226"/>
      <c r="D225" s="203" t="s">
        <v>143</v>
      </c>
      <c r="E225" s="227" t="s">
        <v>22</v>
      </c>
      <c r="F225" s="228" t="s">
        <v>327</v>
      </c>
      <c r="G225" s="226"/>
      <c r="H225" s="229" t="s">
        <v>22</v>
      </c>
      <c r="I225" s="230"/>
      <c r="J225" s="226"/>
      <c r="K225" s="226"/>
      <c r="L225" s="231"/>
      <c r="M225" s="232"/>
      <c r="N225" s="233"/>
      <c r="O225" s="233"/>
      <c r="P225" s="233"/>
      <c r="Q225" s="233"/>
      <c r="R225" s="233"/>
      <c r="S225" s="233"/>
      <c r="T225" s="234"/>
      <c r="AT225" s="235" t="s">
        <v>143</v>
      </c>
      <c r="AU225" s="235" t="s">
        <v>141</v>
      </c>
      <c r="AV225" s="13" t="s">
        <v>80</v>
      </c>
      <c r="AW225" s="13" t="s">
        <v>36</v>
      </c>
      <c r="AX225" s="13" t="s">
        <v>72</v>
      </c>
      <c r="AY225" s="235" t="s">
        <v>133</v>
      </c>
    </row>
    <row r="226" spans="2:51" s="11" customFormat="1" ht="13.5">
      <c r="B226" s="201"/>
      <c r="C226" s="202"/>
      <c r="D226" s="203" t="s">
        <v>143</v>
      </c>
      <c r="E226" s="204" t="s">
        <v>22</v>
      </c>
      <c r="F226" s="205" t="s">
        <v>328</v>
      </c>
      <c r="G226" s="202"/>
      <c r="H226" s="206">
        <v>104.525</v>
      </c>
      <c r="I226" s="207"/>
      <c r="J226" s="202"/>
      <c r="K226" s="202"/>
      <c r="L226" s="208"/>
      <c r="M226" s="209"/>
      <c r="N226" s="210"/>
      <c r="O226" s="210"/>
      <c r="P226" s="210"/>
      <c r="Q226" s="210"/>
      <c r="R226" s="210"/>
      <c r="S226" s="210"/>
      <c r="T226" s="211"/>
      <c r="AT226" s="212" t="s">
        <v>143</v>
      </c>
      <c r="AU226" s="212" t="s">
        <v>141</v>
      </c>
      <c r="AV226" s="11" t="s">
        <v>141</v>
      </c>
      <c r="AW226" s="11" t="s">
        <v>36</v>
      </c>
      <c r="AX226" s="11" t="s">
        <v>72</v>
      </c>
      <c r="AY226" s="212" t="s">
        <v>133</v>
      </c>
    </row>
    <row r="227" spans="2:51" s="11" customFormat="1" ht="13.5">
      <c r="B227" s="201"/>
      <c r="C227" s="202"/>
      <c r="D227" s="203" t="s">
        <v>143</v>
      </c>
      <c r="E227" s="204" t="s">
        <v>22</v>
      </c>
      <c r="F227" s="205" t="s">
        <v>329</v>
      </c>
      <c r="G227" s="202"/>
      <c r="H227" s="206">
        <v>-2.518</v>
      </c>
      <c r="I227" s="207"/>
      <c r="J227" s="202"/>
      <c r="K227" s="202"/>
      <c r="L227" s="208"/>
      <c r="M227" s="209"/>
      <c r="N227" s="210"/>
      <c r="O227" s="210"/>
      <c r="P227" s="210"/>
      <c r="Q227" s="210"/>
      <c r="R227" s="210"/>
      <c r="S227" s="210"/>
      <c r="T227" s="211"/>
      <c r="AT227" s="212" t="s">
        <v>143</v>
      </c>
      <c r="AU227" s="212" t="s">
        <v>141</v>
      </c>
      <c r="AV227" s="11" t="s">
        <v>141</v>
      </c>
      <c r="AW227" s="11" t="s">
        <v>36</v>
      </c>
      <c r="AX227" s="11" t="s">
        <v>72</v>
      </c>
      <c r="AY227" s="212" t="s">
        <v>133</v>
      </c>
    </row>
    <row r="228" spans="2:51" s="13" customFormat="1" ht="13.5">
      <c r="B228" s="225"/>
      <c r="C228" s="226"/>
      <c r="D228" s="203" t="s">
        <v>143</v>
      </c>
      <c r="E228" s="227" t="s">
        <v>22</v>
      </c>
      <c r="F228" s="228" t="s">
        <v>330</v>
      </c>
      <c r="G228" s="226"/>
      <c r="H228" s="229" t="s">
        <v>22</v>
      </c>
      <c r="I228" s="230"/>
      <c r="J228" s="226"/>
      <c r="K228" s="226"/>
      <c r="L228" s="231"/>
      <c r="M228" s="232"/>
      <c r="N228" s="233"/>
      <c r="O228" s="233"/>
      <c r="P228" s="233"/>
      <c r="Q228" s="233"/>
      <c r="R228" s="233"/>
      <c r="S228" s="233"/>
      <c r="T228" s="234"/>
      <c r="AT228" s="235" t="s">
        <v>143</v>
      </c>
      <c r="AU228" s="235" t="s">
        <v>141</v>
      </c>
      <c r="AV228" s="13" t="s">
        <v>80</v>
      </c>
      <c r="AW228" s="13" t="s">
        <v>36</v>
      </c>
      <c r="AX228" s="13" t="s">
        <v>72</v>
      </c>
      <c r="AY228" s="235" t="s">
        <v>133</v>
      </c>
    </row>
    <row r="229" spans="2:51" s="11" customFormat="1" ht="13.5">
      <c r="B229" s="201"/>
      <c r="C229" s="202"/>
      <c r="D229" s="203" t="s">
        <v>143</v>
      </c>
      <c r="E229" s="204" t="s">
        <v>22</v>
      </c>
      <c r="F229" s="205" t="s">
        <v>328</v>
      </c>
      <c r="G229" s="202"/>
      <c r="H229" s="206">
        <v>104.525</v>
      </c>
      <c r="I229" s="207"/>
      <c r="J229" s="202"/>
      <c r="K229" s="202"/>
      <c r="L229" s="208"/>
      <c r="M229" s="209"/>
      <c r="N229" s="210"/>
      <c r="O229" s="210"/>
      <c r="P229" s="210"/>
      <c r="Q229" s="210"/>
      <c r="R229" s="210"/>
      <c r="S229" s="210"/>
      <c r="T229" s="211"/>
      <c r="AT229" s="212" t="s">
        <v>143</v>
      </c>
      <c r="AU229" s="212" t="s">
        <v>141</v>
      </c>
      <c r="AV229" s="11" t="s">
        <v>141</v>
      </c>
      <c r="AW229" s="11" t="s">
        <v>36</v>
      </c>
      <c r="AX229" s="11" t="s">
        <v>72</v>
      </c>
      <c r="AY229" s="212" t="s">
        <v>133</v>
      </c>
    </row>
    <row r="230" spans="2:51" s="11" customFormat="1" ht="13.5">
      <c r="B230" s="201"/>
      <c r="C230" s="202"/>
      <c r="D230" s="203" t="s">
        <v>143</v>
      </c>
      <c r="E230" s="204" t="s">
        <v>22</v>
      </c>
      <c r="F230" s="205" t="s">
        <v>331</v>
      </c>
      <c r="G230" s="202"/>
      <c r="H230" s="206">
        <v>-15.345</v>
      </c>
      <c r="I230" s="207"/>
      <c r="J230" s="202"/>
      <c r="K230" s="202"/>
      <c r="L230" s="208"/>
      <c r="M230" s="209"/>
      <c r="N230" s="210"/>
      <c r="O230" s="210"/>
      <c r="P230" s="210"/>
      <c r="Q230" s="210"/>
      <c r="R230" s="210"/>
      <c r="S230" s="210"/>
      <c r="T230" s="211"/>
      <c r="AT230" s="212" t="s">
        <v>143</v>
      </c>
      <c r="AU230" s="212" t="s">
        <v>141</v>
      </c>
      <c r="AV230" s="11" t="s">
        <v>141</v>
      </c>
      <c r="AW230" s="11" t="s">
        <v>36</v>
      </c>
      <c r="AX230" s="11" t="s">
        <v>72</v>
      </c>
      <c r="AY230" s="212" t="s">
        <v>133</v>
      </c>
    </row>
    <row r="231" spans="2:51" s="14" customFormat="1" ht="13.5">
      <c r="B231" s="251"/>
      <c r="C231" s="252"/>
      <c r="D231" s="203" t="s">
        <v>143</v>
      </c>
      <c r="E231" s="253" t="s">
        <v>22</v>
      </c>
      <c r="F231" s="254" t="s">
        <v>332</v>
      </c>
      <c r="G231" s="252"/>
      <c r="H231" s="255">
        <v>461.404</v>
      </c>
      <c r="I231" s="256"/>
      <c r="J231" s="252"/>
      <c r="K231" s="252"/>
      <c r="L231" s="257"/>
      <c r="M231" s="258"/>
      <c r="N231" s="259"/>
      <c r="O231" s="259"/>
      <c r="P231" s="259"/>
      <c r="Q231" s="259"/>
      <c r="R231" s="259"/>
      <c r="S231" s="259"/>
      <c r="T231" s="260"/>
      <c r="AT231" s="261" t="s">
        <v>143</v>
      </c>
      <c r="AU231" s="261" t="s">
        <v>141</v>
      </c>
      <c r="AV231" s="14" t="s">
        <v>150</v>
      </c>
      <c r="AW231" s="14" t="s">
        <v>36</v>
      </c>
      <c r="AX231" s="14" t="s">
        <v>72</v>
      </c>
      <c r="AY231" s="261" t="s">
        <v>133</v>
      </c>
    </row>
    <row r="232" spans="2:51" s="13" customFormat="1" ht="13.5">
      <c r="B232" s="225"/>
      <c r="C232" s="226"/>
      <c r="D232" s="203" t="s">
        <v>143</v>
      </c>
      <c r="E232" s="227" t="s">
        <v>22</v>
      </c>
      <c r="F232" s="228" t="s">
        <v>333</v>
      </c>
      <c r="G232" s="226"/>
      <c r="H232" s="229" t="s">
        <v>22</v>
      </c>
      <c r="I232" s="230"/>
      <c r="J232" s="226"/>
      <c r="K232" s="226"/>
      <c r="L232" s="231"/>
      <c r="M232" s="232"/>
      <c r="N232" s="233"/>
      <c r="O232" s="233"/>
      <c r="P232" s="233"/>
      <c r="Q232" s="233"/>
      <c r="R232" s="233"/>
      <c r="S232" s="233"/>
      <c r="T232" s="234"/>
      <c r="AT232" s="235" t="s">
        <v>143</v>
      </c>
      <c r="AU232" s="235" t="s">
        <v>141</v>
      </c>
      <c r="AV232" s="13" t="s">
        <v>80</v>
      </c>
      <c r="AW232" s="13" t="s">
        <v>36</v>
      </c>
      <c r="AX232" s="13" t="s">
        <v>72</v>
      </c>
      <c r="AY232" s="235" t="s">
        <v>133</v>
      </c>
    </row>
    <row r="233" spans="2:51" s="11" customFormat="1" ht="13.5">
      <c r="B233" s="201"/>
      <c r="C233" s="202"/>
      <c r="D233" s="203" t="s">
        <v>143</v>
      </c>
      <c r="E233" s="204" t="s">
        <v>22</v>
      </c>
      <c r="F233" s="205" t="s">
        <v>334</v>
      </c>
      <c r="G233" s="202"/>
      <c r="H233" s="206">
        <v>41.1</v>
      </c>
      <c r="I233" s="207"/>
      <c r="J233" s="202"/>
      <c r="K233" s="202"/>
      <c r="L233" s="208"/>
      <c r="M233" s="209"/>
      <c r="N233" s="210"/>
      <c r="O233" s="210"/>
      <c r="P233" s="210"/>
      <c r="Q233" s="210"/>
      <c r="R233" s="210"/>
      <c r="S233" s="210"/>
      <c r="T233" s="211"/>
      <c r="AT233" s="212" t="s">
        <v>143</v>
      </c>
      <c r="AU233" s="212" t="s">
        <v>141</v>
      </c>
      <c r="AV233" s="11" t="s">
        <v>141</v>
      </c>
      <c r="AW233" s="11" t="s">
        <v>36</v>
      </c>
      <c r="AX233" s="11" t="s">
        <v>72</v>
      </c>
      <c r="AY233" s="212" t="s">
        <v>133</v>
      </c>
    </row>
    <row r="234" spans="2:51" s="11" customFormat="1" ht="13.5">
      <c r="B234" s="201"/>
      <c r="C234" s="202"/>
      <c r="D234" s="203" t="s">
        <v>143</v>
      </c>
      <c r="E234" s="204" t="s">
        <v>22</v>
      </c>
      <c r="F234" s="205" t="s">
        <v>335</v>
      </c>
      <c r="G234" s="202"/>
      <c r="H234" s="206">
        <v>-3.39</v>
      </c>
      <c r="I234" s="207"/>
      <c r="J234" s="202"/>
      <c r="K234" s="202"/>
      <c r="L234" s="208"/>
      <c r="M234" s="209"/>
      <c r="N234" s="210"/>
      <c r="O234" s="210"/>
      <c r="P234" s="210"/>
      <c r="Q234" s="210"/>
      <c r="R234" s="210"/>
      <c r="S234" s="210"/>
      <c r="T234" s="211"/>
      <c r="AT234" s="212" t="s">
        <v>143</v>
      </c>
      <c r="AU234" s="212" t="s">
        <v>141</v>
      </c>
      <c r="AV234" s="11" t="s">
        <v>141</v>
      </c>
      <c r="AW234" s="11" t="s">
        <v>36</v>
      </c>
      <c r="AX234" s="11" t="s">
        <v>72</v>
      </c>
      <c r="AY234" s="212" t="s">
        <v>133</v>
      </c>
    </row>
    <row r="235" spans="2:51" s="11" customFormat="1" ht="13.5">
      <c r="B235" s="201"/>
      <c r="C235" s="202"/>
      <c r="D235" s="203" t="s">
        <v>143</v>
      </c>
      <c r="E235" s="204" t="s">
        <v>22</v>
      </c>
      <c r="F235" s="205" t="s">
        <v>336</v>
      </c>
      <c r="G235" s="202"/>
      <c r="H235" s="206">
        <v>-1.845</v>
      </c>
      <c r="I235" s="207"/>
      <c r="J235" s="202"/>
      <c r="K235" s="202"/>
      <c r="L235" s="208"/>
      <c r="M235" s="209"/>
      <c r="N235" s="210"/>
      <c r="O235" s="210"/>
      <c r="P235" s="210"/>
      <c r="Q235" s="210"/>
      <c r="R235" s="210"/>
      <c r="S235" s="210"/>
      <c r="T235" s="211"/>
      <c r="AT235" s="212" t="s">
        <v>143</v>
      </c>
      <c r="AU235" s="212" t="s">
        <v>141</v>
      </c>
      <c r="AV235" s="11" t="s">
        <v>141</v>
      </c>
      <c r="AW235" s="11" t="s">
        <v>36</v>
      </c>
      <c r="AX235" s="11" t="s">
        <v>72</v>
      </c>
      <c r="AY235" s="212" t="s">
        <v>133</v>
      </c>
    </row>
    <row r="236" spans="2:51" s="13" customFormat="1" ht="13.5">
      <c r="B236" s="225"/>
      <c r="C236" s="226"/>
      <c r="D236" s="203" t="s">
        <v>143</v>
      </c>
      <c r="E236" s="227" t="s">
        <v>22</v>
      </c>
      <c r="F236" s="228" t="s">
        <v>337</v>
      </c>
      <c r="G236" s="226"/>
      <c r="H236" s="229" t="s">
        <v>22</v>
      </c>
      <c r="I236" s="230"/>
      <c r="J236" s="226"/>
      <c r="K236" s="226"/>
      <c r="L236" s="231"/>
      <c r="M236" s="232"/>
      <c r="N236" s="233"/>
      <c r="O236" s="233"/>
      <c r="P236" s="233"/>
      <c r="Q236" s="233"/>
      <c r="R236" s="233"/>
      <c r="S236" s="233"/>
      <c r="T236" s="234"/>
      <c r="AT236" s="235" t="s">
        <v>143</v>
      </c>
      <c r="AU236" s="235" t="s">
        <v>141</v>
      </c>
      <c r="AV236" s="13" t="s">
        <v>80</v>
      </c>
      <c r="AW236" s="13" t="s">
        <v>36</v>
      </c>
      <c r="AX236" s="13" t="s">
        <v>72</v>
      </c>
      <c r="AY236" s="235" t="s">
        <v>133</v>
      </c>
    </row>
    <row r="237" spans="2:51" s="11" customFormat="1" ht="13.5">
      <c r="B237" s="201"/>
      <c r="C237" s="202"/>
      <c r="D237" s="203" t="s">
        <v>143</v>
      </c>
      <c r="E237" s="204" t="s">
        <v>22</v>
      </c>
      <c r="F237" s="205" t="s">
        <v>338</v>
      </c>
      <c r="G237" s="202"/>
      <c r="H237" s="206">
        <v>11.28</v>
      </c>
      <c r="I237" s="207"/>
      <c r="J237" s="202"/>
      <c r="K237" s="202"/>
      <c r="L237" s="208"/>
      <c r="M237" s="209"/>
      <c r="N237" s="210"/>
      <c r="O237" s="210"/>
      <c r="P237" s="210"/>
      <c r="Q237" s="210"/>
      <c r="R237" s="210"/>
      <c r="S237" s="210"/>
      <c r="T237" s="211"/>
      <c r="AT237" s="212" t="s">
        <v>143</v>
      </c>
      <c r="AU237" s="212" t="s">
        <v>141</v>
      </c>
      <c r="AV237" s="11" t="s">
        <v>141</v>
      </c>
      <c r="AW237" s="11" t="s">
        <v>36</v>
      </c>
      <c r="AX237" s="11" t="s">
        <v>72</v>
      </c>
      <c r="AY237" s="212" t="s">
        <v>133</v>
      </c>
    </row>
    <row r="238" spans="2:51" s="11" customFormat="1" ht="13.5">
      <c r="B238" s="201"/>
      <c r="C238" s="202"/>
      <c r="D238" s="203" t="s">
        <v>143</v>
      </c>
      <c r="E238" s="204" t="s">
        <v>22</v>
      </c>
      <c r="F238" s="205" t="s">
        <v>339</v>
      </c>
      <c r="G238" s="202"/>
      <c r="H238" s="206">
        <v>5.12</v>
      </c>
      <c r="I238" s="207"/>
      <c r="J238" s="202"/>
      <c r="K238" s="202"/>
      <c r="L238" s="208"/>
      <c r="M238" s="209"/>
      <c r="N238" s="210"/>
      <c r="O238" s="210"/>
      <c r="P238" s="210"/>
      <c r="Q238" s="210"/>
      <c r="R238" s="210"/>
      <c r="S238" s="210"/>
      <c r="T238" s="211"/>
      <c r="AT238" s="212" t="s">
        <v>143</v>
      </c>
      <c r="AU238" s="212" t="s">
        <v>141</v>
      </c>
      <c r="AV238" s="11" t="s">
        <v>141</v>
      </c>
      <c r="AW238" s="11" t="s">
        <v>36</v>
      </c>
      <c r="AX238" s="11" t="s">
        <v>72</v>
      </c>
      <c r="AY238" s="212" t="s">
        <v>133</v>
      </c>
    </row>
    <row r="239" spans="2:51" s="12" customFormat="1" ht="13.5">
      <c r="B239" s="213"/>
      <c r="C239" s="214"/>
      <c r="D239" s="215" t="s">
        <v>143</v>
      </c>
      <c r="E239" s="216" t="s">
        <v>22</v>
      </c>
      <c r="F239" s="217" t="s">
        <v>145</v>
      </c>
      <c r="G239" s="214"/>
      <c r="H239" s="218">
        <v>513.669</v>
      </c>
      <c r="I239" s="219"/>
      <c r="J239" s="214"/>
      <c r="K239" s="214"/>
      <c r="L239" s="220"/>
      <c r="M239" s="221"/>
      <c r="N239" s="222"/>
      <c r="O239" s="222"/>
      <c r="P239" s="222"/>
      <c r="Q239" s="222"/>
      <c r="R239" s="222"/>
      <c r="S239" s="222"/>
      <c r="T239" s="223"/>
      <c r="AT239" s="224" t="s">
        <v>143</v>
      </c>
      <c r="AU239" s="224" t="s">
        <v>141</v>
      </c>
      <c r="AV239" s="12" t="s">
        <v>140</v>
      </c>
      <c r="AW239" s="12" t="s">
        <v>36</v>
      </c>
      <c r="AX239" s="12" t="s">
        <v>80</v>
      </c>
      <c r="AY239" s="224" t="s">
        <v>133</v>
      </c>
    </row>
    <row r="240" spans="2:65" s="1" customFormat="1" ht="22.5" customHeight="1">
      <c r="B240" s="41"/>
      <c r="C240" s="189" t="s">
        <v>340</v>
      </c>
      <c r="D240" s="189" t="s">
        <v>135</v>
      </c>
      <c r="E240" s="190" t="s">
        <v>341</v>
      </c>
      <c r="F240" s="191" t="s">
        <v>342</v>
      </c>
      <c r="G240" s="192" t="s">
        <v>138</v>
      </c>
      <c r="H240" s="193">
        <v>550.503</v>
      </c>
      <c r="I240" s="194"/>
      <c r="J240" s="195">
        <f>ROUND(I240*H240,2)</f>
        <v>0</v>
      </c>
      <c r="K240" s="191" t="s">
        <v>139</v>
      </c>
      <c r="L240" s="61"/>
      <c r="M240" s="196" t="s">
        <v>22</v>
      </c>
      <c r="N240" s="197" t="s">
        <v>44</v>
      </c>
      <c r="O240" s="42"/>
      <c r="P240" s="198">
        <f>O240*H240</f>
        <v>0</v>
      </c>
      <c r="Q240" s="198">
        <v>0.00026</v>
      </c>
      <c r="R240" s="198">
        <f>Q240*H240</f>
        <v>0.14313077999999999</v>
      </c>
      <c r="S240" s="198">
        <v>0</v>
      </c>
      <c r="T240" s="199">
        <f>S240*H240</f>
        <v>0</v>
      </c>
      <c r="AR240" s="24" t="s">
        <v>140</v>
      </c>
      <c r="AT240" s="24" t="s">
        <v>135</v>
      </c>
      <c r="AU240" s="24" t="s">
        <v>141</v>
      </c>
      <c r="AY240" s="24" t="s">
        <v>133</v>
      </c>
      <c r="BE240" s="200">
        <f>IF(N240="základní",J240,0)</f>
        <v>0</v>
      </c>
      <c r="BF240" s="200">
        <f>IF(N240="snížená",J240,0)</f>
        <v>0</v>
      </c>
      <c r="BG240" s="200">
        <f>IF(N240="zákl. přenesená",J240,0)</f>
        <v>0</v>
      </c>
      <c r="BH240" s="200">
        <f>IF(N240="sníž. přenesená",J240,0)</f>
        <v>0</v>
      </c>
      <c r="BI240" s="200">
        <f>IF(N240="nulová",J240,0)</f>
        <v>0</v>
      </c>
      <c r="BJ240" s="24" t="s">
        <v>141</v>
      </c>
      <c r="BK240" s="200">
        <f>ROUND(I240*H240,2)</f>
        <v>0</v>
      </c>
      <c r="BL240" s="24" t="s">
        <v>140</v>
      </c>
      <c r="BM240" s="24" t="s">
        <v>343</v>
      </c>
    </row>
    <row r="241" spans="2:51" s="11" customFormat="1" ht="13.5">
      <c r="B241" s="201"/>
      <c r="C241" s="202"/>
      <c r="D241" s="215" t="s">
        <v>143</v>
      </c>
      <c r="E241" s="262" t="s">
        <v>22</v>
      </c>
      <c r="F241" s="249" t="s">
        <v>344</v>
      </c>
      <c r="G241" s="202"/>
      <c r="H241" s="250">
        <v>550.503</v>
      </c>
      <c r="I241" s="207"/>
      <c r="J241" s="202"/>
      <c r="K241" s="202"/>
      <c r="L241" s="208"/>
      <c r="M241" s="209"/>
      <c r="N241" s="210"/>
      <c r="O241" s="210"/>
      <c r="P241" s="210"/>
      <c r="Q241" s="210"/>
      <c r="R241" s="210"/>
      <c r="S241" s="210"/>
      <c r="T241" s="211"/>
      <c r="AT241" s="212" t="s">
        <v>143</v>
      </c>
      <c r="AU241" s="212" t="s">
        <v>141</v>
      </c>
      <c r="AV241" s="11" t="s">
        <v>141</v>
      </c>
      <c r="AW241" s="11" t="s">
        <v>36</v>
      </c>
      <c r="AX241" s="11" t="s">
        <v>72</v>
      </c>
      <c r="AY241" s="212" t="s">
        <v>133</v>
      </c>
    </row>
    <row r="242" spans="2:65" s="1" customFormat="1" ht="44.25" customHeight="1">
      <c r="B242" s="41"/>
      <c r="C242" s="189" t="s">
        <v>345</v>
      </c>
      <c r="D242" s="189" t="s">
        <v>135</v>
      </c>
      <c r="E242" s="190" t="s">
        <v>346</v>
      </c>
      <c r="F242" s="191" t="s">
        <v>347</v>
      </c>
      <c r="G242" s="192" t="s">
        <v>138</v>
      </c>
      <c r="H242" s="193">
        <v>116.518</v>
      </c>
      <c r="I242" s="194"/>
      <c r="J242" s="195">
        <f>ROUND(I242*H242,2)</f>
        <v>0</v>
      </c>
      <c r="K242" s="191" t="s">
        <v>139</v>
      </c>
      <c r="L242" s="61"/>
      <c r="M242" s="196" t="s">
        <v>22</v>
      </c>
      <c r="N242" s="197" t="s">
        <v>44</v>
      </c>
      <c r="O242" s="42"/>
      <c r="P242" s="198">
        <f>O242*H242</f>
        <v>0</v>
      </c>
      <c r="Q242" s="198">
        <v>0.0085</v>
      </c>
      <c r="R242" s="198">
        <f>Q242*H242</f>
        <v>0.990403</v>
      </c>
      <c r="S242" s="198">
        <v>0</v>
      </c>
      <c r="T242" s="199">
        <f>S242*H242</f>
        <v>0</v>
      </c>
      <c r="AR242" s="24" t="s">
        <v>140</v>
      </c>
      <c r="AT242" s="24" t="s">
        <v>135</v>
      </c>
      <c r="AU242" s="24" t="s">
        <v>141</v>
      </c>
      <c r="AY242" s="24" t="s">
        <v>133</v>
      </c>
      <c r="BE242" s="200">
        <f>IF(N242="základní",J242,0)</f>
        <v>0</v>
      </c>
      <c r="BF242" s="200">
        <f>IF(N242="snížená",J242,0)</f>
        <v>0</v>
      </c>
      <c r="BG242" s="200">
        <f>IF(N242="zákl. přenesená",J242,0)</f>
        <v>0</v>
      </c>
      <c r="BH242" s="200">
        <f>IF(N242="sníž. přenesená",J242,0)</f>
        <v>0</v>
      </c>
      <c r="BI242" s="200">
        <f>IF(N242="nulová",J242,0)</f>
        <v>0</v>
      </c>
      <c r="BJ242" s="24" t="s">
        <v>141</v>
      </c>
      <c r="BK242" s="200">
        <f>ROUND(I242*H242,2)</f>
        <v>0</v>
      </c>
      <c r="BL242" s="24" t="s">
        <v>140</v>
      </c>
      <c r="BM242" s="24" t="s">
        <v>348</v>
      </c>
    </row>
    <row r="243" spans="2:51" s="13" customFormat="1" ht="13.5">
      <c r="B243" s="225"/>
      <c r="C243" s="226"/>
      <c r="D243" s="203" t="s">
        <v>143</v>
      </c>
      <c r="E243" s="227" t="s">
        <v>22</v>
      </c>
      <c r="F243" s="228" t="s">
        <v>349</v>
      </c>
      <c r="G243" s="226"/>
      <c r="H243" s="229" t="s">
        <v>22</v>
      </c>
      <c r="I243" s="230"/>
      <c r="J243" s="226"/>
      <c r="K243" s="226"/>
      <c r="L243" s="231"/>
      <c r="M243" s="232"/>
      <c r="N243" s="233"/>
      <c r="O243" s="233"/>
      <c r="P243" s="233"/>
      <c r="Q243" s="233"/>
      <c r="R243" s="233"/>
      <c r="S243" s="233"/>
      <c r="T243" s="234"/>
      <c r="AT243" s="235" t="s">
        <v>143</v>
      </c>
      <c r="AU243" s="235" t="s">
        <v>141</v>
      </c>
      <c r="AV243" s="13" t="s">
        <v>80</v>
      </c>
      <c r="AW243" s="13" t="s">
        <v>36</v>
      </c>
      <c r="AX243" s="13" t="s">
        <v>72</v>
      </c>
      <c r="AY243" s="235" t="s">
        <v>133</v>
      </c>
    </row>
    <row r="244" spans="2:51" s="13" customFormat="1" ht="13.5">
      <c r="B244" s="225"/>
      <c r="C244" s="226"/>
      <c r="D244" s="203" t="s">
        <v>143</v>
      </c>
      <c r="E244" s="227" t="s">
        <v>22</v>
      </c>
      <c r="F244" s="228" t="s">
        <v>318</v>
      </c>
      <c r="G244" s="226"/>
      <c r="H244" s="229" t="s">
        <v>22</v>
      </c>
      <c r="I244" s="230"/>
      <c r="J244" s="226"/>
      <c r="K244" s="226"/>
      <c r="L244" s="231"/>
      <c r="M244" s="232"/>
      <c r="N244" s="233"/>
      <c r="O244" s="233"/>
      <c r="P244" s="233"/>
      <c r="Q244" s="233"/>
      <c r="R244" s="233"/>
      <c r="S244" s="233"/>
      <c r="T244" s="234"/>
      <c r="AT244" s="235" t="s">
        <v>143</v>
      </c>
      <c r="AU244" s="235" t="s">
        <v>141</v>
      </c>
      <c r="AV244" s="13" t="s">
        <v>80</v>
      </c>
      <c r="AW244" s="13" t="s">
        <v>36</v>
      </c>
      <c r="AX244" s="13" t="s">
        <v>72</v>
      </c>
      <c r="AY244" s="235" t="s">
        <v>133</v>
      </c>
    </row>
    <row r="245" spans="2:51" s="11" customFormat="1" ht="13.5">
      <c r="B245" s="201"/>
      <c r="C245" s="202"/>
      <c r="D245" s="203" t="s">
        <v>143</v>
      </c>
      <c r="E245" s="204" t="s">
        <v>22</v>
      </c>
      <c r="F245" s="205" t="s">
        <v>350</v>
      </c>
      <c r="G245" s="202"/>
      <c r="H245" s="206">
        <v>25.818</v>
      </c>
      <c r="I245" s="207"/>
      <c r="J245" s="202"/>
      <c r="K245" s="202"/>
      <c r="L245" s="208"/>
      <c r="M245" s="209"/>
      <c r="N245" s="210"/>
      <c r="O245" s="210"/>
      <c r="P245" s="210"/>
      <c r="Q245" s="210"/>
      <c r="R245" s="210"/>
      <c r="S245" s="210"/>
      <c r="T245" s="211"/>
      <c r="AT245" s="212" t="s">
        <v>143</v>
      </c>
      <c r="AU245" s="212" t="s">
        <v>141</v>
      </c>
      <c r="AV245" s="11" t="s">
        <v>141</v>
      </c>
      <c r="AW245" s="11" t="s">
        <v>36</v>
      </c>
      <c r="AX245" s="11" t="s">
        <v>72</v>
      </c>
      <c r="AY245" s="212" t="s">
        <v>133</v>
      </c>
    </row>
    <row r="246" spans="2:51" s="11" customFormat="1" ht="13.5">
      <c r="B246" s="201"/>
      <c r="C246" s="202"/>
      <c r="D246" s="203" t="s">
        <v>143</v>
      </c>
      <c r="E246" s="204" t="s">
        <v>22</v>
      </c>
      <c r="F246" s="205" t="s">
        <v>351</v>
      </c>
      <c r="G246" s="202"/>
      <c r="H246" s="206">
        <v>42.51</v>
      </c>
      <c r="I246" s="207"/>
      <c r="J246" s="202"/>
      <c r="K246" s="202"/>
      <c r="L246" s="208"/>
      <c r="M246" s="209"/>
      <c r="N246" s="210"/>
      <c r="O246" s="210"/>
      <c r="P246" s="210"/>
      <c r="Q246" s="210"/>
      <c r="R246" s="210"/>
      <c r="S246" s="210"/>
      <c r="T246" s="211"/>
      <c r="AT246" s="212" t="s">
        <v>143</v>
      </c>
      <c r="AU246" s="212" t="s">
        <v>141</v>
      </c>
      <c r="AV246" s="11" t="s">
        <v>141</v>
      </c>
      <c r="AW246" s="11" t="s">
        <v>36</v>
      </c>
      <c r="AX246" s="11" t="s">
        <v>72</v>
      </c>
      <c r="AY246" s="212" t="s">
        <v>133</v>
      </c>
    </row>
    <row r="247" spans="2:51" s="11" customFormat="1" ht="13.5">
      <c r="B247" s="201"/>
      <c r="C247" s="202"/>
      <c r="D247" s="203" t="s">
        <v>143</v>
      </c>
      <c r="E247" s="204" t="s">
        <v>22</v>
      </c>
      <c r="F247" s="205" t="s">
        <v>352</v>
      </c>
      <c r="G247" s="202"/>
      <c r="H247" s="206">
        <v>-24.75</v>
      </c>
      <c r="I247" s="207"/>
      <c r="J247" s="202"/>
      <c r="K247" s="202"/>
      <c r="L247" s="208"/>
      <c r="M247" s="209"/>
      <c r="N247" s="210"/>
      <c r="O247" s="210"/>
      <c r="P247" s="210"/>
      <c r="Q247" s="210"/>
      <c r="R247" s="210"/>
      <c r="S247" s="210"/>
      <c r="T247" s="211"/>
      <c r="AT247" s="212" t="s">
        <v>143</v>
      </c>
      <c r="AU247" s="212" t="s">
        <v>141</v>
      </c>
      <c r="AV247" s="11" t="s">
        <v>141</v>
      </c>
      <c r="AW247" s="11" t="s">
        <v>36</v>
      </c>
      <c r="AX247" s="11" t="s">
        <v>72</v>
      </c>
      <c r="AY247" s="212" t="s">
        <v>133</v>
      </c>
    </row>
    <row r="248" spans="2:51" s="11" customFormat="1" ht="13.5">
      <c r="B248" s="201"/>
      <c r="C248" s="202"/>
      <c r="D248" s="203" t="s">
        <v>143</v>
      </c>
      <c r="E248" s="204" t="s">
        <v>22</v>
      </c>
      <c r="F248" s="205" t="s">
        <v>353</v>
      </c>
      <c r="G248" s="202"/>
      <c r="H248" s="206">
        <v>-0.665</v>
      </c>
      <c r="I248" s="207"/>
      <c r="J248" s="202"/>
      <c r="K248" s="202"/>
      <c r="L248" s="208"/>
      <c r="M248" s="209"/>
      <c r="N248" s="210"/>
      <c r="O248" s="210"/>
      <c r="P248" s="210"/>
      <c r="Q248" s="210"/>
      <c r="R248" s="210"/>
      <c r="S248" s="210"/>
      <c r="T248" s="211"/>
      <c r="AT248" s="212" t="s">
        <v>143</v>
      </c>
      <c r="AU248" s="212" t="s">
        <v>141</v>
      </c>
      <c r="AV248" s="11" t="s">
        <v>141</v>
      </c>
      <c r="AW248" s="11" t="s">
        <v>36</v>
      </c>
      <c r="AX248" s="11" t="s">
        <v>72</v>
      </c>
      <c r="AY248" s="212" t="s">
        <v>133</v>
      </c>
    </row>
    <row r="249" spans="2:51" s="11" customFormat="1" ht="13.5">
      <c r="B249" s="201"/>
      <c r="C249" s="202"/>
      <c r="D249" s="203" t="s">
        <v>143</v>
      </c>
      <c r="E249" s="204" t="s">
        <v>22</v>
      </c>
      <c r="F249" s="205" t="s">
        <v>354</v>
      </c>
      <c r="G249" s="202"/>
      <c r="H249" s="206">
        <v>-4.95</v>
      </c>
      <c r="I249" s="207"/>
      <c r="J249" s="202"/>
      <c r="K249" s="202"/>
      <c r="L249" s="208"/>
      <c r="M249" s="209"/>
      <c r="N249" s="210"/>
      <c r="O249" s="210"/>
      <c r="P249" s="210"/>
      <c r="Q249" s="210"/>
      <c r="R249" s="210"/>
      <c r="S249" s="210"/>
      <c r="T249" s="211"/>
      <c r="AT249" s="212" t="s">
        <v>143</v>
      </c>
      <c r="AU249" s="212" t="s">
        <v>141</v>
      </c>
      <c r="AV249" s="11" t="s">
        <v>141</v>
      </c>
      <c r="AW249" s="11" t="s">
        <v>36</v>
      </c>
      <c r="AX249" s="11" t="s">
        <v>72</v>
      </c>
      <c r="AY249" s="212" t="s">
        <v>133</v>
      </c>
    </row>
    <row r="250" spans="2:51" s="13" customFormat="1" ht="13.5">
      <c r="B250" s="225"/>
      <c r="C250" s="226"/>
      <c r="D250" s="203" t="s">
        <v>143</v>
      </c>
      <c r="E250" s="227" t="s">
        <v>22</v>
      </c>
      <c r="F250" s="228" t="s">
        <v>324</v>
      </c>
      <c r="G250" s="226"/>
      <c r="H250" s="229" t="s">
        <v>22</v>
      </c>
      <c r="I250" s="230"/>
      <c r="J250" s="226"/>
      <c r="K250" s="226"/>
      <c r="L250" s="231"/>
      <c r="M250" s="232"/>
      <c r="N250" s="233"/>
      <c r="O250" s="233"/>
      <c r="P250" s="233"/>
      <c r="Q250" s="233"/>
      <c r="R250" s="233"/>
      <c r="S250" s="233"/>
      <c r="T250" s="234"/>
      <c r="AT250" s="235" t="s">
        <v>143</v>
      </c>
      <c r="AU250" s="235" t="s">
        <v>141</v>
      </c>
      <c r="AV250" s="13" t="s">
        <v>80</v>
      </c>
      <c r="AW250" s="13" t="s">
        <v>36</v>
      </c>
      <c r="AX250" s="13" t="s">
        <v>72</v>
      </c>
      <c r="AY250" s="235" t="s">
        <v>133</v>
      </c>
    </row>
    <row r="251" spans="2:51" s="11" customFormat="1" ht="13.5">
      <c r="B251" s="201"/>
      <c r="C251" s="202"/>
      <c r="D251" s="203" t="s">
        <v>143</v>
      </c>
      <c r="E251" s="204" t="s">
        <v>22</v>
      </c>
      <c r="F251" s="205" t="s">
        <v>355</v>
      </c>
      <c r="G251" s="202"/>
      <c r="H251" s="206">
        <v>19.877</v>
      </c>
      <c r="I251" s="207"/>
      <c r="J251" s="202"/>
      <c r="K251" s="202"/>
      <c r="L251" s="208"/>
      <c r="M251" s="209"/>
      <c r="N251" s="210"/>
      <c r="O251" s="210"/>
      <c r="P251" s="210"/>
      <c r="Q251" s="210"/>
      <c r="R251" s="210"/>
      <c r="S251" s="210"/>
      <c r="T251" s="211"/>
      <c r="AT251" s="212" t="s">
        <v>143</v>
      </c>
      <c r="AU251" s="212" t="s">
        <v>141</v>
      </c>
      <c r="AV251" s="11" t="s">
        <v>141</v>
      </c>
      <c r="AW251" s="11" t="s">
        <v>36</v>
      </c>
      <c r="AX251" s="11" t="s">
        <v>72</v>
      </c>
      <c r="AY251" s="212" t="s">
        <v>133</v>
      </c>
    </row>
    <row r="252" spans="2:51" s="11" customFormat="1" ht="13.5">
      <c r="B252" s="201"/>
      <c r="C252" s="202"/>
      <c r="D252" s="203" t="s">
        <v>143</v>
      </c>
      <c r="E252" s="204" t="s">
        <v>22</v>
      </c>
      <c r="F252" s="205" t="s">
        <v>356</v>
      </c>
      <c r="G252" s="202"/>
      <c r="H252" s="206">
        <v>-2.66</v>
      </c>
      <c r="I252" s="207"/>
      <c r="J252" s="202"/>
      <c r="K252" s="202"/>
      <c r="L252" s="208"/>
      <c r="M252" s="209"/>
      <c r="N252" s="210"/>
      <c r="O252" s="210"/>
      <c r="P252" s="210"/>
      <c r="Q252" s="210"/>
      <c r="R252" s="210"/>
      <c r="S252" s="210"/>
      <c r="T252" s="211"/>
      <c r="AT252" s="212" t="s">
        <v>143</v>
      </c>
      <c r="AU252" s="212" t="s">
        <v>141</v>
      </c>
      <c r="AV252" s="11" t="s">
        <v>141</v>
      </c>
      <c r="AW252" s="11" t="s">
        <v>36</v>
      </c>
      <c r="AX252" s="11" t="s">
        <v>72</v>
      </c>
      <c r="AY252" s="212" t="s">
        <v>133</v>
      </c>
    </row>
    <row r="253" spans="2:51" s="13" customFormat="1" ht="13.5">
      <c r="B253" s="225"/>
      <c r="C253" s="226"/>
      <c r="D253" s="203" t="s">
        <v>143</v>
      </c>
      <c r="E253" s="227" t="s">
        <v>22</v>
      </c>
      <c r="F253" s="228" t="s">
        <v>327</v>
      </c>
      <c r="G253" s="226"/>
      <c r="H253" s="229" t="s">
        <v>22</v>
      </c>
      <c r="I253" s="230"/>
      <c r="J253" s="226"/>
      <c r="K253" s="226"/>
      <c r="L253" s="231"/>
      <c r="M253" s="232"/>
      <c r="N253" s="233"/>
      <c r="O253" s="233"/>
      <c r="P253" s="233"/>
      <c r="Q253" s="233"/>
      <c r="R253" s="233"/>
      <c r="S253" s="233"/>
      <c r="T253" s="234"/>
      <c r="AT253" s="235" t="s">
        <v>143</v>
      </c>
      <c r="AU253" s="235" t="s">
        <v>141</v>
      </c>
      <c r="AV253" s="13" t="s">
        <v>80</v>
      </c>
      <c r="AW253" s="13" t="s">
        <v>36</v>
      </c>
      <c r="AX253" s="13" t="s">
        <v>72</v>
      </c>
      <c r="AY253" s="235" t="s">
        <v>133</v>
      </c>
    </row>
    <row r="254" spans="2:51" s="11" customFormat="1" ht="13.5">
      <c r="B254" s="201"/>
      <c r="C254" s="202"/>
      <c r="D254" s="203" t="s">
        <v>143</v>
      </c>
      <c r="E254" s="204" t="s">
        <v>22</v>
      </c>
      <c r="F254" s="205" t="s">
        <v>357</v>
      </c>
      <c r="G254" s="202"/>
      <c r="H254" s="206">
        <v>10.385</v>
      </c>
      <c r="I254" s="207"/>
      <c r="J254" s="202"/>
      <c r="K254" s="202"/>
      <c r="L254" s="208"/>
      <c r="M254" s="209"/>
      <c r="N254" s="210"/>
      <c r="O254" s="210"/>
      <c r="P254" s="210"/>
      <c r="Q254" s="210"/>
      <c r="R254" s="210"/>
      <c r="S254" s="210"/>
      <c r="T254" s="211"/>
      <c r="AT254" s="212" t="s">
        <v>143</v>
      </c>
      <c r="AU254" s="212" t="s">
        <v>141</v>
      </c>
      <c r="AV254" s="11" t="s">
        <v>141</v>
      </c>
      <c r="AW254" s="11" t="s">
        <v>36</v>
      </c>
      <c r="AX254" s="11" t="s">
        <v>72</v>
      </c>
      <c r="AY254" s="212" t="s">
        <v>133</v>
      </c>
    </row>
    <row r="255" spans="2:51" s="11" customFormat="1" ht="13.5">
      <c r="B255" s="201"/>
      <c r="C255" s="202"/>
      <c r="D255" s="203" t="s">
        <v>143</v>
      </c>
      <c r="E255" s="204" t="s">
        <v>22</v>
      </c>
      <c r="F255" s="205" t="s">
        <v>358</v>
      </c>
      <c r="G255" s="202"/>
      <c r="H255" s="206">
        <v>4.433</v>
      </c>
      <c r="I255" s="207"/>
      <c r="J255" s="202"/>
      <c r="K255" s="202"/>
      <c r="L255" s="208"/>
      <c r="M255" s="209"/>
      <c r="N255" s="210"/>
      <c r="O255" s="210"/>
      <c r="P255" s="210"/>
      <c r="Q255" s="210"/>
      <c r="R255" s="210"/>
      <c r="S255" s="210"/>
      <c r="T255" s="211"/>
      <c r="AT255" s="212" t="s">
        <v>143</v>
      </c>
      <c r="AU255" s="212" t="s">
        <v>141</v>
      </c>
      <c r="AV255" s="11" t="s">
        <v>141</v>
      </c>
      <c r="AW255" s="11" t="s">
        <v>36</v>
      </c>
      <c r="AX255" s="11" t="s">
        <v>72</v>
      </c>
      <c r="AY255" s="212" t="s">
        <v>133</v>
      </c>
    </row>
    <row r="256" spans="2:51" s="11" customFormat="1" ht="13.5">
      <c r="B256" s="201"/>
      <c r="C256" s="202"/>
      <c r="D256" s="203" t="s">
        <v>143</v>
      </c>
      <c r="E256" s="204" t="s">
        <v>22</v>
      </c>
      <c r="F256" s="205" t="s">
        <v>359</v>
      </c>
      <c r="G256" s="202"/>
      <c r="H256" s="206">
        <v>-1.783</v>
      </c>
      <c r="I256" s="207"/>
      <c r="J256" s="202"/>
      <c r="K256" s="202"/>
      <c r="L256" s="208"/>
      <c r="M256" s="209"/>
      <c r="N256" s="210"/>
      <c r="O256" s="210"/>
      <c r="P256" s="210"/>
      <c r="Q256" s="210"/>
      <c r="R256" s="210"/>
      <c r="S256" s="210"/>
      <c r="T256" s="211"/>
      <c r="AT256" s="212" t="s">
        <v>143</v>
      </c>
      <c r="AU256" s="212" t="s">
        <v>141</v>
      </c>
      <c r="AV256" s="11" t="s">
        <v>141</v>
      </c>
      <c r="AW256" s="11" t="s">
        <v>36</v>
      </c>
      <c r="AX256" s="11" t="s">
        <v>72</v>
      </c>
      <c r="AY256" s="212" t="s">
        <v>133</v>
      </c>
    </row>
    <row r="257" spans="2:51" s="13" customFormat="1" ht="13.5">
      <c r="B257" s="225"/>
      <c r="C257" s="226"/>
      <c r="D257" s="203" t="s">
        <v>143</v>
      </c>
      <c r="E257" s="227" t="s">
        <v>22</v>
      </c>
      <c r="F257" s="228" t="s">
        <v>330</v>
      </c>
      <c r="G257" s="226"/>
      <c r="H257" s="229" t="s">
        <v>22</v>
      </c>
      <c r="I257" s="230"/>
      <c r="J257" s="226"/>
      <c r="K257" s="226"/>
      <c r="L257" s="231"/>
      <c r="M257" s="232"/>
      <c r="N257" s="233"/>
      <c r="O257" s="233"/>
      <c r="P257" s="233"/>
      <c r="Q257" s="233"/>
      <c r="R257" s="233"/>
      <c r="S257" s="233"/>
      <c r="T257" s="234"/>
      <c r="AT257" s="235" t="s">
        <v>143</v>
      </c>
      <c r="AU257" s="235" t="s">
        <v>141</v>
      </c>
      <c r="AV257" s="13" t="s">
        <v>80</v>
      </c>
      <c r="AW257" s="13" t="s">
        <v>36</v>
      </c>
      <c r="AX257" s="13" t="s">
        <v>72</v>
      </c>
      <c r="AY257" s="235" t="s">
        <v>133</v>
      </c>
    </row>
    <row r="258" spans="2:51" s="11" customFormat="1" ht="13.5">
      <c r="B258" s="201"/>
      <c r="C258" s="202"/>
      <c r="D258" s="203" t="s">
        <v>143</v>
      </c>
      <c r="E258" s="204" t="s">
        <v>22</v>
      </c>
      <c r="F258" s="205" t="s">
        <v>360</v>
      </c>
      <c r="G258" s="202"/>
      <c r="H258" s="206">
        <v>55.068</v>
      </c>
      <c r="I258" s="207"/>
      <c r="J258" s="202"/>
      <c r="K258" s="202"/>
      <c r="L258" s="208"/>
      <c r="M258" s="209"/>
      <c r="N258" s="210"/>
      <c r="O258" s="210"/>
      <c r="P258" s="210"/>
      <c r="Q258" s="210"/>
      <c r="R258" s="210"/>
      <c r="S258" s="210"/>
      <c r="T258" s="211"/>
      <c r="AT258" s="212" t="s">
        <v>143</v>
      </c>
      <c r="AU258" s="212" t="s">
        <v>141</v>
      </c>
      <c r="AV258" s="11" t="s">
        <v>141</v>
      </c>
      <c r="AW258" s="11" t="s">
        <v>36</v>
      </c>
      <c r="AX258" s="11" t="s">
        <v>72</v>
      </c>
      <c r="AY258" s="212" t="s">
        <v>133</v>
      </c>
    </row>
    <row r="259" spans="2:51" s="11" customFormat="1" ht="13.5">
      <c r="B259" s="201"/>
      <c r="C259" s="202"/>
      <c r="D259" s="215" t="s">
        <v>143</v>
      </c>
      <c r="E259" s="262" t="s">
        <v>22</v>
      </c>
      <c r="F259" s="249" t="s">
        <v>361</v>
      </c>
      <c r="G259" s="202"/>
      <c r="H259" s="250">
        <v>-6.765</v>
      </c>
      <c r="I259" s="207"/>
      <c r="J259" s="202"/>
      <c r="K259" s="202"/>
      <c r="L259" s="208"/>
      <c r="M259" s="209"/>
      <c r="N259" s="210"/>
      <c r="O259" s="210"/>
      <c r="P259" s="210"/>
      <c r="Q259" s="210"/>
      <c r="R259" s="210"/>
      <c r="S259" s="210"/>
      <c r="T259" s="211"/>
      <c r="AT259" s="212" t="s">
        <v>143</v>
      </c>
      <c r="AU259" s="212" t="s">
        <v>141</v>
      </c>
      <c r="AV259" s="11" t="s">
        <v>141</v>
      </c>
      <c r="AW259" s="11" t="s">
        <v>36</v>
      </c>
      <c r="AX259" s="11" t="s">
        <v>72</v>
      </c>
      <c r="AY259" s="212" t="s">
        <v>133</v>
      </c>
    </row>
    <row r="260" spans="2:65" s="1" customFormat="1" ht="31.5" customHeight="1">
      <c r="B260" s="41"/>
      <c r="C260" s="236" t="s">
        <v>362</v>
      </c>
      <c r="D260" s="236" t="s">
        <v>228</v>
      </c>
      <c r="E260" s="237" t="s">
        <v>363</v>
      </c>
      <c r="F260" s="238" t="s">
        <v>364</v>
      </c>
      <c r="G260" s="239" t="s">
        <v>138</v>
      </c>
      <c r="H260" s="240">
        <v>118.848</v>
      </c>
      <c r="I260" s="241"/>
      <c r="J260" s="242">
        <f>ROUND(I260*H260,2)</f>
        <v>0</v>
      </c>
      <c r="K260" s="238" t="s">
        <v>22</v>
      </c>
      <c r="L260" s="243"/>
      <c r="M260" s="244" t="s">
        <v>22</v>
      </c>
      <c r="N260" s="245" t="s">
        <v>44</v>
      </c>
      <c r="O260" s="42"/>
      <c r="P260" s="198">
        <f>O260*H260</f>
        <v>0</v>
      </c>
      <c r="Q260" s="198">
        <v>0.0024</v>
      </c>
      <c r="R260" s="198">
        <f>Q260*H260</f>
        <v>0.28523519999999997</v>
      </c>
      <c r="S260" s="198">
        <v>0</v>
      </c>
      <c r="T260" s="199">
        <f>S260*H260</f>
        <v>0</v>
      </c>
      <c r="AR260" s="24" t="s">
        <v>181</v>
      </c>
      <c r="AT260" s="24" t="s">
        <v>228</v>
      </c>
      <c r="AU260" s="24" t="s">
        <v>141</v>
      </c>
      <c r="AY260" s="24" t="s">
        <v>133</v>
      </c>
      <c r="BE260" s="200">
        <f>IF(N260="základní",J260,0)</f>
        <v>0</v>
      </c>
      <c r="BF260" s="200">
        <f>IF(N260="snížená",J260,0)</f>
        <v>0</v>
      </c>
      <c r="BG260" s="200">
        <f>IF(N260="zákl. přenesená",J260,0)</f>
        <v>0</v>
      </c>
      <c r="BH260" s="200">
        <f>IF(N260="sníž. přenesená",J260,0)</f>
        <v>0</v>
      </c>
      <c r="BI260" s="200">
        <f>IF(N260="nulová",J260,0)</f>
        <v>0</v>
      </c>
      <c r="BJ260" s="24" t="s">
        <v>141</v>
      </c>
      <c r="BK260" s="200">
        <f>ROUND(I260*H260,2)</f>
        <v>0</v>
      </c>
      <c r="BL260" s="24" t="s">
        <v>140</v>
      </c>
      <c r="BM260" s="24" t="s">
        <v>365</v>
      </c>
    </row>
    <row r="261" spans="2:51" s="11" customFormat="1" ht="13.5">
      <c r="B261" s="201"/>
      <c r="C261" s="202"/>
      <c r="D261" s="215" t="s">
        <v>143</v>
      </c>
      <c r="E261" s="202"/>
      <c r="F261" s="249" t="s">
        <v>366</v>
      </c>
      <c r="G261" s="202"/>
      <c r="H261" s="250">
        <v>118.848</v>
      </c>
      <c r="I261" s="207"/>
      <c r="J261" s="202"/>
      <c r="K261" s="202"/>
      <c r="L261" s="208"/>
      <c r="M261" s="209"/>
      <c r="N261" s="210"/>
      <c r="O261" s="210"/>
      <c r="P261" s="210"/>
      <c r="Q261" s="210"/>
      <c r="R261" s="210"/>
      <c r="S261" s="210"/>
      <c r="T261" s="211"/>
      <c r="AT261" s="212" t="s">
        <v>143</v>
      </c>
      <c r="AU261" s="212" t="s">
        <v>141</v>
      </c>
      <c r="AV261" s="11" t="s">
        <v>141</v>
      </c>
      <c r="AW261" s="11" t="s">
        <v>6</v>
      </c>
      <c r="AX261" s="11" t="s">
        <v>80</v>
      </c>
      <c r="AY261" s="212" t="s">
        <v>133</v>
      </c>
    </row>
    <row r="262" spans="2:65" s="1" customFormat="1" ht="44.25" customHeight="1">
      <c r="B262" s="41"/>
      <c r="C262" s="189" t="s">
        <v>367</v>
      </c>
      <c r="D262" s="189" t="s">
        <v>135</v>
      </c>
      <c r="E262" s="190" t="s">
        <v>368</v>
      </c>
      <c r="F262" s="191" t="s">
        <v>369</v>
      </c>
      <c r="G262" s="192" t="s">
        <v>138</v>
      </c>
      <c r="H262" s="193">
        <v>267.36</v>
      </c>
      <c r="I262" s="194"/>
      <c r="J262" s="195">
        <f>ROUND(I262*H262,2)</f>
        <v>0</v>
      </c>
      <c r="K262" s="191" t="s">
        <v>139</v>
      </c>
      <c r="L262" s="61"/>
      <c r="M262" s="196" t="s">
        <v>22</v>
      </c>
      <c r="N262" s="197" t="s">
        <v>44</v>
      </c>
      <c r="O262" s="42"/>
      <c r="P262" s="198">
        <f>O262*H262</f>
        <v>0</v>
      </c>
      <c r="Q262" s="198">
        <v>0.0085</v>
      </c>
      <c r="R262" s="198">
        <f>Q262*H262</f>
        <v>2.2725600000000004</v>
      </c>
      <c r="S262" s="198">
        <v>0</v>
      </c>
      <c r="T262" s="199">
        <f>S262*H262</f>
        <v>0</v>
      </c>
      <c r="AR262" s="24" t="s">
        <v>140</v>
      </c>
      <c r="AT262" s="24" t="s">
        <v>135</v>
      </c>
      <c r="AU262" s="24" t="s">
        <v>141</v>
      </c>
      <c r="AY262" s="24" t="s">
        <v>133</v>
      </c>
      <c r="BE262" s="200">
        <f>IF(N262="základní",J262,0)</f>
        <v>0</v>
      </c>
      <c r="BF262" s="200">
        <f>IF(N262="snížená",J262,0)</f>
        <v>0</v>
      </c>
      <c r="BG262" s="200">
        <f>IF(N262="zákl. přenesená",J262,0)</f>
        <v>0</v>
      </c>
      <c r="BH262" s="200">
        <f>IF(N262="sníž. přenesená",J262,0)</f>
        <v>0</v>
      </c>
      <c r="BI262" s="200">
        <f>IF(N262="nulová",J262,0)</f>
        <v>0</v>
      </c>
      <c r="BJ262" s="24" t="s">
        <v>141</v>
      </c>
      <c r="BK262" s="200">
        <f>ROUND(I262*H262,2)</f>
        <v>0</v>
      </c>
      <c r="BL262" s="24" t="s">
        <v>140</v>
      </c>
      <c r="BM262" s="24" t="s">
        <v>370</v>
      </c>
    </row>
    <row r="263" spans="2:51" s="13" customFormat="1" ht="13.5">
      <c r="B263" s="225"/>
      <c r="C263" s="226"/>
      <c r="D263" s="203" t="s">
        <v>143</v>
      </c>
      <c r="E263" s="227" t="s">
        <v>22</v>
      </c>
      <c r="F263" s="228" t="s">
        <v>371</v>
      </c>
      <c r="G263" s="226"/>
      <c r="H263" s="229" t="s">
        <v>22</v>
      </c>
      <c r="I263" s="230"/>
      <c r="J263" s="226"/>
      <c r="K263" s="226"/>
      <c r="L263" s="231"/>
      <c r="M263" s="232"/>
      <c r="N263" s="233"/>
      <c r="O263" s="233"/>
      <c r="P263" s="233"/>
      <c r="Q263" s="233"/>
      <c r="R263" s="233"/>
      <c r="S263" s="233"/>
      <c r="T263" s="234"/>
      <c r="AT263" s="235" t="s">
        <v>143</v>
      </c>
      <c r="AU263" s="235" t="s">
        <v>141</v>
      </c>
      <c r="AV263" s="13" t="s">
        <v>80</v>
      </c>
      <c r="AW263" s="13" t="s">
        <v>36</v>
      </c>
      <c r="AX263" s="13" t="s">
        <v>72</v>
      </c>
      <c r="AY263" s="235" t="s">
        <v>133</v>
      </c>
    </row>
    <row r="264" spans="2:51" s="13" customFormat="1" ht="13.5">
      <c r="B264" s="225"/>
      <c r="C264" s="226"/>
      <c r="D264" s="203" t="s">
        <v>143</v>
      </c>
      <c r="E264" s="227" t="s">
        <v>22</v>
      </c>
      <c r="F264" s="228" t="s">
        <v>318</v>
      </c>
      <c r="G264" s="226"/>
      <c r="H264" s="229" t="s">
        <v>22</v>
      </c>
      <c r="I264" s="230"/>
      <c r="J264" s="226"/>
      <c r="K264" s="226"/>
      <c r="L264" s="231"/>
      <c r="M264" s="232"/>
      <c r="N264" s="233"/>
      <c r="O264" s="233"/>
      <c r="P264" s="233"/>
      <c r="Q264" s="233"/>
      <c r="R264" s="233"/>
      <c r="S264" s="233"/>
      <c r="T264" s="234"/>
      <c r="AT264" s="235" t="s">
        <v>143</v>
      </c>
      <c r="AU264" s="235" t="s">
        <v>141</v>
      </c>
      <c r="AV264" s="13" t="s">
        <v>80</v>
      </c>
      <c r="AW264" s="13" t="s">
        <v>36</v>
      </c>
      <c r="AX264" s="13" t="s">
        <v>72</v>
      </c>
      <c r="AY264" s="235" t="s">
        <v>133</v>
      </c>
    </row>
    <row r="265" spans="2:51" s="11" customFormat="1" ht="13.5">
      <c r="B265" s="201"/>
      <c r="C265" s="202"/>
      <c r="D265" s="203" t="s">
        <v>143</v>
      </c>
      <c r="E265" s="204" t="s">
        <v>22</v>
      </c>
      <c r="F265" s="205" t="s">
        <v>372</v>
      </c>
      <c r="G265" s="202"/>
      <c r="H265" s="206">
        <v>64.35</v>
      </c>
      <c r="I265" s="207"/>
      <c r="J265" s="202"/>
      <c r="K265" s="202"/>
      <c r="L265" s="208"/>
      <c r="M265" s="209"/>
      <c r="N265" s="210"/>
      <c r="O265" s="210"/>
      <c r="P265" s="210"/>
      <c r="Q265" s="210"/>
      <c r="R265" s="210"/>
      <c r="S265" s="210"/>
      <c r="T265" s="211"/>
      <c r="AT265" s="212" t="s">
        <v>143</v>
      </c>
      <c r="AU265" s="212" t="s">
        <v>141</v>
      </c>
      <c r="AV265" s="11" t="s">
        <v>141</v>
      </c>
      <c r="AW265" s="11" t="s">
        <v>36</v>
      </c>
      <c r="AX265" s="11" t="s">
        <v>72</v>
      </c>
      <c r="AY265" s="212" t="s">
        <v>133</v>
      </c>
    </row>
    <row r="266" spans="2:51" s="11" customFormat="1" ht="13.5">
      <c r="B266" s="201"/>
      <c r="C266" s="202"/>
      <c r="D266" s="203" t="s">
        <v>143</v>
      </c>
      <c r="E266" s="204" t="s">
        <v>22</v>
      </c>
      <c r="F266" s="205" t="s">
        <v>373</v>
      </c>
      <c r="G266" s="202"/>
      <c r="H266" s="206">
        <v>8.424</v>
      </c>
      <c r="I266" s="207"/>
      <c r="J266" s="202"/>
      <c r="K266" s="202"/>
      <c r="L266" s="208"/>
      <c r="M266" s="209"/>
      <c r="N266" s="210"/>
      <c r="O266" s="210"/>
      <c r="P266" s="210"/>
      <c r="Q266" s="210"/>
      <c r="R266" s="210"/>
      <c r="S266" s="210"/>
      <c r="T266" s="211"/>
      <c r="AT266" s="212" t="s">
        <v>143</v>
      </c>
      <c r="AU266" s="212" t="s">
        <v>141</v>
      </c>
      <c r="AV266" s="11" t="s">
        <v>141</v>
      </c>
      <c r="AW266" s="11" t="s">
        <v>36</v>
      </c>
      <c r="AX266" s="11" t="s">
        <v>72</v>
      </c>
      <c r="AY266" s="212" t="s">
        <v>133</v>
      </c>
    </row>
    <row r="267" spans="2:51" s="11" customFormat="1" ht="13.5">
      <c r="B267" s="201"/>
      <c r="C267" s="202"/>
      <c r="D267" s="203" t="s">
        <v>143</v>
      </c>
      <c r="E267" s="204" t="s">
        <v>22</v>
      </c>
      <c r="F267" s="205" t="s">
        <v>374</v>
      </c>
      <c r="G267" s="202"/>
      <c r="H267" s="206">
        <v>-9.6</v>
      </c>
      <c r="I267" s="207"/>
      <c r="J267" s="202"/>
      <c r="K267" s="202"/>
      <c r="L267" s="208"/>
      <c r="M267" s="209"/>
      <c r="N267" s="210"/>
      <c r="O267" s="210"/>
      <c r="P267" s="210"/>
      <c r="Q267" s="210"/>
      <c r="R267" s="210"/>
      <c r="S267" s="210"/>
      <c r="T267" s="211"/>
      <c r="AT267" s="212" t="s">
        <v>143</v>
      </c>
      <c r="AU267" s="212" t="s">
        <v>141</v>
      </c>
      <c r="AV267" s="11" t="s">
        <v>141</v>
      </c>
      <c r="AW267" s="11" t="s">
        <v>36</v>
      </c>
      <c r="AX267" s="11" t="s">
        <v>72</v>
      </c>
      <c r="AY267" s="212" t="s">
        <v>133</v>
      </c>
    </row>
    <row r="268" spans="2:51" s="11" customFormat="1" ht="13.5">
      <c r="B268" s="201"/>
      <c r="C268" s="202"/>
      <c r="D268" s="203" t="s">
        <v>143</v>
      </c>
      <c r="E268" s="204" t="s">
        <v>22</v>
      </c>
      <c r="F268" s="205" t="s">
        <v>375</v>
      </c>
      <c r="G268" s="202"/>
      <c r="H268" s="206">
        <v>-3.3</v>
      </c>
      <c r="I268" s="207"/>
      <c r="J268" s="202"/>
      <c r="K268" s="202"/>
      <c r="L268" s="208"/>
      <c r="M268" s="209"/>
      <c r="N268" s="210"/>
      <c r="O268" s="210"/>
      <c r="P268" s="210"/>
      <c r="Q268" s="210"/>
      <c r="R268" s="210"/>
      <c r="S268" s="210"/>
      <c r="T268" s="211"/>
      <c r="AT268" s="212" t="s">
        <v>143</v>
      </c>
      <c r="AU268" s="212" t="s">
        <v>141</v>
      </c>
      <c r="AV268" s="11" t="s">
        <v>141</v>
      </c>
      <c r="AW268" s="11" t="s">
        <v>36</v>
      </c>
      <c r="AX268" s="11" t="s">
        <v>72</v>
      </c>
      <c r="AY268" s="212" t="s">
        <v>133</v>
      </c>
    </row>
    <row r="269" spans="2:51" s="14" customFormat="1" ht="13.5">
      <c r="B269" s="251"/>
      <c r="C269" s="252"/>
      <c r="D269" s="203" t="s">
        <v>143</v>
      </c>
      <c r="E269" s="253" t="s">
        <v>22</v>
      </c>
      <c r="F269" s="254" t="s">
        <v>332</v>
      </c>
      <c r="G269" s="252"/>
      <c r="H269" s="255">
        <v>59.874</v>
      </c>
      <c r="I269" s="256"/>
      <c r="J269" s="252"/>
      <c r="K269" s="252"/>
      <c r="L269" s="257"/>
      <c r="M269" s="258"/>
      <c r="N269" s="259"/>
      <c r="O269" s="259"/>
      <c r="P269" s="259"/>
      <c r="Q269" s="259"/>
      <c r="R269" s="259"/>
      <c r="S269" s="259"/>
      <c r="T269" s="260"/>
      <c r="AT269" s="261" t="s">
        <v>143</v>
      </c>
      <c r="AU269" s="261" t="s">
        <v>141</v>
      </c>
      <c r="AV269" s="14" t="s">
        <v>150</v>
      </c>
      <c r="AW269" s="14" t="s">
        <v>36</v>
      </c>
      <c r="AX269" s="14" t="s">
        <v>72</v>
      </c>
      <c r="AY269" s="261" t="s">
        <v>133</v>
      </c>
    </row>
    <row r="270" spans="2:51" s="13" customFormat="1" ht="13.5">
      <c r="B270" s="225"/>
      <c r="C270" s="226"/>
      <c r="D270" s="203" t="s">
        <v>143</v>
      </c>
      <c r="E270" s="227" t="s">
        <v>22</v>
      </c>
      <c r="F270" s="228" t="s">
        <v>324</v>
      </c>
      <c r="G270" s="226"/>
      <c r="H270" s="229" t="s">
        <v>22</v>
      </c>
      <c r="I270" s="230"/>
      <c r="J270" s="226"/>
      <c r="K270" s="226"/>
      <c r="L270" s="231"/>
      <c r="M270" s="232"/>
      <c r="N270" s="233"/>
      <c r="O270" s="233"/>
      <c r="P270" s="233"/>
      <c r="Q270" s="233"/>
      <c r="R270" s="233"/>
      <c r="S270" s="233"/>
      <c r="T270" s="234"/>
      <c r="AT270" s="235" t="s">
        <v>143</v>
      </c>
      <c r="AU270" s="235" t="s">
        <v>141</v>
      </c>
      <c r="AV270" s="13" t="s">
        <v>80</v>
      </c>
      <c r="AW270" s="13" t="s">
        <v>36</v>
      </c>
      <c r="AX270" s="13" t="s">
        <v>72</v>
      </c>
      <c r="AY270" s="235" t="s">
        <v>133</v>
      </c>
    </row>
    <row r="271" spans="2:51" s="11" customFormat="1" ht="13.5">
      <c r="B271" s="201"/>
      <c r="C271" s="202"/>
      <c r="D271" s="203" t="s">
        <v>143</v>
      </c>
      <c r="E271" s="204" t="s">
        <v>22</v>
      </c>
      <c r="F271" s="205" t="s">
        <v>376</v>
      </c>
      <c r="G271" s="202"/>
      <c r="H271" s="206">
        <v>121.337</v>
      </c>
      <c r="I271" s="207"/>
      <c r="J271" s="202"/>
      <c r="K271" s="202"/>
      <c r="L271" s="208"/>
      <c r="M271" s="209"/>
      <c r="N271" s="210"/>
      <c r="O271" s="210"/>
      <c r="P271" s="210"/>
      <c r="Q271" s="210"/>
      <c r="R271" s="210"/>
      <c r="S271" s="210"/>
      <c r="T271" s="211"/>
      <c r="AT271" s="212" t="s">
        <v>143</v>
      </c>
      <c r="AU271" s="212" t="s">
        <v>141</v>
      </c>
      <c r="AV271" s="11" t="s">
        <v>141</v>
      </c>
      <c r="AW271" s="11" t="s">
        <v>36</v>
      </c>
      <c r="AX271" s="11" t="s">
        <v>72</v>
      </c>
      <c r="AY271" s="212" t="s">
        <v>133</v>
      </c>
    </row>
    <row r="272" spans="2:51" s="11" customFormat="1" ht="13.5">
      <c r="B272" s="201"/>
      <c r="C272" s="202"/>
      <c r="D272" s="203" t="s">
        <v>143</v>
      </c>
      <c r="E272" s="204" t="s">
        <v>22</v>
      </c>
      <c r="F272" s="205" t="s">
        <v>377</v>
      </c>
      <c r="G272" s="202"/>
      <c r="H272" s="206">
        <v>-24</v>
      </c>
      <c r="I272" s="207"/>
      <c r="J272" s="202"/>
      <c r="K272" s="202"/>
      <c r="L272" s="208"/>
      <c r="M272" s="209"/>
      <c r="N272" s="210"/>
      <c r="O272" s="210"/>
      <c r="P272" s="210"/>
      <c r="Q272" s="210"/>
      <c r="R272" s="210"/>
      <c r="S272" s="210"/>
      <c r="T272" s="211"/>
      <c r="AT272" s="212" t="s">
        <v>143</v>
      </c>
      <c r="AU272" s="212" t="s">
        <v>141</v>
      </c>
      <c r="AV272" s="11" t="s">
        <v>141</v>
      </c>
      <c r="AW272" s="11" t="s">
        <v>36</v>
      </c>
      <c r="AX272" s="11" t="s">
        <v>72</v>
      </c>
      <c r="AY272" s="212" t="s">
        <v>133</v>
      </c>
    </row>
    <row r="273" spans="2:51" s="14" customFormat="1" ht="13.5">
      <c r="B273" s="251"/>
      <c r="C273" s="252"/>
      <c r="D273" s="203" t="s">
        <v>143</v>
      </c>
      <c r="E273" s="253" t="s">
        <v>22</v>
      </c>
      <c r="F273" s="254" t="s">
        <v>332</v>
      </c>
      <c r="G273" s="252"/>
      <c r="H273" s="255">
        <v>97.337</v>
      </c>
      <c r="I273" s="256"/>
      <c r="J273" s="252"/>
      <c r="K273" s="252"/>
      <c r="L273" s="257"/>
      <c r="M273" s="258"/>
      <c r="N273" s="259"/>
      <c r="O273" s="259"/>
      <c r="P273" s="259"/>
      <c r="Q273" s="259"/>
      <c r="R273" s="259"/>
      <c r="S273" s="259"/>
      <c r="T273" s="260"/>
      <c r="AT273" s="261" t="s">
        <v>143</v>
      </c>
      <c r="AU273" s="261" t="s">
        <v>141</v>
      </c>
      <c r="AV273" s="14" t="s">
        <v>150</v>
      </c>
      <c r="AW273" s="14" t="s">
        <v>36</v>
      </c>
      <c r="AX273" s="14" t="s">
        <v>72</v>
      </c>
      <c r="AY273" s="261" t="s">
        <v>133</v>
      </c>
    </row>
    <row r="274" spans="2:51" s="13" customFormat="1" ht="13.5">
      <c r="B274" s="225"/>
      <c r="C274" s="226"/>
      <c r="D274" s="203" t="s">
        <v>143</v>
      </c>
      <c r="E274" s="227" t="s">
        <v>22</v>
      </c>
      <c r="F274" s="228" t="s">
        <v>327</v>
      </c>
      <c r="G274" s="226"/>
      <c r="H274" s="229" t="s">
        <v>22</v>
      </c>
      <c r="I274" s="230"/>
      <c r="J274" s="226"/>
      <c r="K274" s="226"/>
      <c r="L274" s="231"/>
      <c r="M274" s="232"/>
      <c r="N274" s="233"/>
      <c r="O274" s="233"/>
      <c r="P274" s="233"/>
      <c r="Q274" s="233"/>
      <c r="R274" s="233"/>
      <c r="S274" s="233"/>
      <c r="T274" s="234"/>
      <c r="AT274" s="235" t="s">
        <v>143</v>
      </c>
      <c r="AU274" s="235" t="s">
        <v>141</v>
      </c>
      <c r="AV274" s="13" t="s">
        <v>80</v>
      </c>
      <c r="AW274" s="13" t="s">
        <v>36</v>
      </c>
      <c r="AX274" s="13" t="s">
        <v>72</v>
      </c>
      <c r="AY274" s="235" t="s">
        <v>133</v>
      </c>
    </row>
    <row r="275" spans="2:51" s="11" customFormat="1" ht="13.5">
      <c r="B275" s="201"/>
      <c r="C275" s="202"/>
      <c r="D275" s="203" t="s">
        <v>143</v>
      </c>
      <c r="E275" s="204" t="s">
        <v>22</v>
      </c>
      <c r="F275" s="205" t="s">
        <v>378</v>
      </c>
      <c r="G275" s="202"/>
      <c r="H275" s="206">
        <v>47.424</v>
      </c>
      <c r="I275" s="207"/>
      <c r="J275" s="202"/>
      <c r="K275" s="202"/>
      <c r="L275" s="208"/>
      <c r="M275" s="209"/>
      <c r="N275" s="210"/>
      <c r="O275" s="210"/>
      <c r="P275" s="210"/>
      <c r="Q275" s="210"/>
      <c r="R275" s="210"/>
      <c r="S275" s="210"/>
      <c r="T275" s="211"/>
      <c r="AT275" s="212" t="s">
        <v>143</v>
      </c>
      <c r="AU275" s="212" t="s">
        <v>141</v>
      </c>
      <c r="AV275" s="11" t="s">
        <v>141</v>
      </c>
      <c r="AW275" s="11" t="s">
        <v>36</v>
      </c>
      <c r="AX275" s="11" t="s">
        <v>72</v>
      </c>
      <c r="AY275" s="212" t="s">
        <v>133</v>
      </c>
    </row>
    <row r="276" spans="2:51" s="11" customFormat="1" ht="13.5">
      <c r="B276" s="201"/>
      <c r="C276" s="202"/>
      <c r="D276" s="203" t="s">
        <v>143</v>
      </c>
      <c r="E276" s="204" t="s">
        <v>22</v>
      </c>
      <c r="F276" s="205" t="s">
        <v>379</v>
      </c>
      <c r="G276" s="202"/>
      <c r="H276" s="206">
        <v>27.001</v>
      </c>
      <c r="I276" s="207"/>
      <c r="J276" s="202"/>
      <c r="K276" s="202"/>
      <c r="L276" s="208"/>
      <c r="M276" s="209"/>
      <c r="N276" s="210"/>
      <c r="O276" s="210"/>
      <c r="P276" s="210"/>
      <c r="Q276" s="210"/>
      <c r="R276" s="210"/>
      <c r="S276" s="210"/>
      <c r="T276" s="211"/>
      <c r="AT276" s="212" t="s">
        <v>143</v>
      </c>
      <c r="AU276" s="212" t="s">
        <v>141</v>
      </c>
      <c r="AV276" s="11" t="s">
        <v>141</v>
      </c>
      <c r="AW276" s="11" t="s">
        <v>36</v>
      </c>
      <c r="AX276" s="11" t="s">
        <v>72</v>
      </c>
      <c r="AY276" s="212" t="s">
        <v>133</v>
      </c>
    </row>
    <row r="277" spans="2:51" s="14" customFormat="1" ht="13.5">
      <c r="B277" s="251"/>
      <c r="C277" s="252"/>
      <c r="D277" s="203" t="s">
        <v>143</v>
      </c>
      <c r="E277" s="253" t="s">
        <v>22</v>
      </c>
      <c r="F277" s="254" t="s">
        <v>332</v>
      </c>
      <c r="G277" s="252"/>
      <c r="H277" s="255">
        <v>74.425</v>
      </c>
      <c r="I277" s="256"/>
      <c r="J277" s="252"/>
      <c r="K277" s="252"/>
      <c r="L277" s="257"/>
      <c r="M277" s="258"/>
      <c r="N277" s="259"/>
      <c r="O277" s="259"/>
      <c r="P277" s="259"/>
      <c r="Q277" s="259"/>
      <c r="R277" s="259"/>
      <c r="S277" s="259"/>
      <c r="T277" s="260"/>
      <c r="AT277" s="261" t="s">
        <v>143</v>
      </c>
      <c r="AU277" s="261" t="s">
        <v>141</v>
      </c>
      <c r="AV277" s="14" t="s">
        <v>150</v>
      </c>
      <c r="AW277" s="14" t="s">
        <v>36</v>
      </c>
      <c r="AX277" s="14" t="s">
        <v>72</v>
      </c>
      <c r="AY277" s="261" t="s">
        <v>133</v>
      </c>
    </row>
    <row r="278" spans="2:51" s="13" customFormat="1" ht="13.5">
      <c r="B278" s="225"/>
      <c r="C278" s="226"/>
      <c r="D278" s="203" t="s">
        <v>143</v>
      </c>
      <c r="E278" s="227" t="s">
        <v>22</v>
      </c>
      <c r="F278" s="228" t="s">
        <v>330</v>
      </c>
      <c r="G278" s="226"/>
      <c r="H278" s="229" t="s">
        <v>22</v>
      </c>
      <c r="I278" s="230"/>
      <c r="J278" s="226"/>
      <c r="K278" s="226"/>
      <c r="L278" s="231"/>
      <c r="M278" s="232"/>
      <c r="N278" s="233"/>
      <c r="O278" s="233"/>
      <c r="P278" s="233"/>
      <c r="Q278" s="233"/>
      <c r="R278" s="233"/>
      <c r="S278" s="233"/>
      <c r="T278" s="234"/>
      <c r="AT278" s="235" t="s">
        <v>143</v>
      </c>
      <c r="AU278" s="235" t="s">
        <v>141</v>
      </c>
      <c r="AV278" s="13" t="s">
        <v>80</v>
      </c>
      <c r="AW278" s="13" t="s">
        <v>36</v>
      </c>
      <c r="AX278" s="13" t="s">
        <v>72</v>
      </c>
      <c r="AY278" s="235" t="s">
        <v>133</v>
      </c>
    </row>
    <row r="279" spans="2:51" s="11" customFormat="1" ht="13.5">
      <c r="B279" s="201"/>
      <c r="C279" s="202"/>
      <c r="D279" s="203" t="s">
        <v>143</v>
      </c>
      <c r="E279" s="204" t="s">
        <v>22</v>
      </c>
      <c r="F279" s="205" t="s">
        <v>380</v>
      </c>
      <c r="G279" s="202"/>
      <c r="H279" s="206">
        <v>35.724</v>
      </c>
      <c r="I279" s="207"/>
      <c r="J279" s="202"/>
      <c r="K279" s="202"/>
      <c r="L279" s="208"/>
      <c r="M279" s="209"/>
      <c r="N279" s="210"/>
      <c r="O279" s="210"/>
      <c r="P279" s="210"/>
      <c r="Q279" s="210"/>
      <c r="R279" s="210"/>
      <c r="S279" s="210"/>
      <c r="T279" s="211"/>
      <c r="AT279" s="212" t="s">
        <v>143</v>
      </c>
      <c r="AU279" s="212" t="s">
        <v>141</v>
      </c>
      <c r="AV279" s="11" t="s">
        <v>141</v>
      </c>
      <c r="AW279" s="11" t="s">
        <v>36</v>
      </c>
      <c r="AX279" s="11" t="s">
        <v>72</v>
      </c>
      <c r="AY279" s="212" t="s">
        <v>133</v>
      </c>
    </row>
    <row r="280" spans="2:51" s="14" customFormat="1" ht="13.5">
      <c r="B280" s="251"/>
      <c r="C280" s="252"/>
      <c r="D280" s="203" t="s">
        <v>143</v>
      </c>
      <c r="E280" s="253" t="s">
        <v>22</v>
      </c>
      <c r="F280" s="254" t="s">
        <v>332</v>
      </c>
      <c r="G280" s="252"/>
      <c r="H280" s="255">
        <v>35.724</v>
      </c>
      <c r="I280" s="256"/>
      <c r="J280" s="252"/>
      <c r="K280" s="252"/>
      <c r="L280" s="257"/>
      <c r="M280" s="258"/>
      <c r="N280" s="259"/>
      <c r="O280" s="259"/>
      <c r="P280" s="259"/>
      <c r="Q280" s="259"/>
      <c r="R280" s="259"/>
      <c r="S280" s="259"/>
      <c r="T280" s="260"/>
      <c r="AT280" s="261" t="s">
        <v>143</v>
      </c>
      <c r="AU280" s="261" t="s">
        <v>141</v>
      </c>
      <c r="AV280" s="14" t="s">
        <v>150</v>
      </c>
      <c r="AW280" s="14" t="s">
        <v>36</v>
      </c>
      <c r="AX280" s="14" t="s">
        <v>72</v>
      </c>
      <c r="AY280" s="261" t="s">
        <v>133</v>
      </c>
    </row>
    <row r="281" spans="2:51" s="12" customFormat="1" ht="13.5">
      <c r="B281" s="213"/>
      <c r="C281" s="214"/>
      <c r="D281" s="215" t="s">
        <v>143</v>
      </c>
      <c r="E281" s="216" t="s">
        <v>22</v>
      </c>
      <c r="F281" s="217" t="s">
        <v>145</v>
      </c>
      <c r="G281" s="214"/>
      <c r="H281" s="218">
        <v>267.36</v>
      </c>
      <c r="I281" s="219"/>
      <c r="J281" s="214"/>
      <c r="K281" s="214"/>
      <c r="L281" s="220"/>
      <c r="M281" s="221"/>
      <c r="N281" s="222"/>
      <c r="O281" s="222"/>
      <c r="P281" s="222"/>
      <c r="Q281" s="222"/>
      <c r="R281" s="222"/>
      <c r="S281" s="222"/>
      <c r="T281" s="223"/>
      <c r="AT281" s="224" t="s">
        <v>143</v>
      </c>
      <c r="AU281" s="224" t="s">
        <v>141</v>
      </c>
      <c r="AV281" s="12" t="s">
        <v>140</v>
      </c>
      <c r="AW281" s="12" t="s">
        <v>6</v>
      </c>
      <c r="AX281" s="12" t="s">
        <v>80</v>
      </c>
      <c r="AY281" s="224" t="s">
        <v>133</v>
      </c>
    </row>
    <row r="282" spans="2:65" s="1" customFormat="1" ht="31.5" customHeight="1">
      <c r="B282" s="41"/>
      <c r="C282" s="236" t="s">
        <v>381</v>
      </c>
      <c r="D282" s="236" t="s">
        <v>228</v>
      </c>
      <c r="E282" s="237" t="s">
        <v>382</v>
      </c>
      <c r="F282" s="238" t="s">
        <v>383</v>
      </c>
      <c r="G282" s="239" t="s">
        <v>138</v>
      </c>
      <c r="H282" s="240">
        <v>272.707</v>
      </c>
      <c r="I282" s="241"/>
      <c r="J282" s="242">
        <f>ROUND(I282*H282,2)</f>
        <v>0</v>
      </c>
      <c r="K282" s="238" t="s">
        <v>22</v>
      </c>
      <c r="L282" s="243"/>
      <c r="M282" s="244" t="s">
        <v>22</v>
      </c>
      <c r="N282" s="245" t="s">
        <v>44</v>
      </c>
      <c r="O282" s="42"/>
      <c r="P282" s="198">
        <f>O282*H282</f>
        <v>0</v>
      </c>
      <c r="Q282" s="198">
        <v>0.00306</v>
      </c>
      <c r="R282" s="198">
        <f>Q282*H282</f>
        <v>0.83448342</v>
      </c>
      <c r="S282" s="198">
        <v>0</v>
      </c>
      <c r="T282" s="199">
        <f>S282*H282</f>
        <v>0</v>
      </c>
      <c r="AR282" s="24" t="s">
        <v>181</v>
      </c>
      <c r="AT282" s="24" t="s">
        <v>228</v>
      </c>
      <c r="AU282" s="24" t="s">
        <v>141</v>
      </c>
      <c r="AY282" s="24" t="s">
        <v>133</v>
      </c>
      <c r="BE282" s="200">
        <f>IF(N282="základní",J282,0)</f>
        <v>0</v>
      </c>
      <c r="BF282" s="200">
        <f>IF(N282="snížená",J282,0)</f>
        <v>0</v>
      </c>
      <c r="BG282" s="200">
        <f>IF(N282="zákl. přenesená",J282,0)</f>
        <v>0</v>
      </c>
      <c r="BH282" s="200">
        <f>IF(N282="sníž. přenesená",J282,0)</f>
        <v>0</v>
      </c>
      <c r="BI282" s="200">
        <f>IF(N282="nulová",J282,0)</f>
        <v>0</v>
      </c>
      <c r="BJ282" s="24" t="s">
        <v>141</v>
      </c>
      <c r="BK282" s="200">
        <f>ROUND(I282*H282,2)</f>
        <v>0</v>
      </c>
      <c r="BL282" s="24" t="s">
        <v>140</v>
      </c>
      <c r="BM282" s="24" t="s">
        <v>384</v>
      </c>
    </row>
    <row r="283" spans="2:51" s="11" customFormat="1" ht="13.5">
      <c r="B283" s="201"/>
      <c r="C283" s="202"/>
      <c r="D283" s="215" t="s">
        <v>143</v>
      </c>
      <c r="E283" s="202"/>
      <c r="F283" s="249" t="s">
        <v>385</v>
      </c>
      <c r="G283" s="202"/>
      <c r="H283" s="250">
        <v>272.707</v>
      </c>
      <c r="I283" s="207"/>
      <c r="J283" s="202"/>
      <c r="K283" s="202"/>
      <c r="L283" s="208"/>
      <c r="M283" s="209"/>
      <c r="N283" s="210"/>
      <c r="O283" s="210"/>
      <c r="P283" s="210"/>
      <c r="Q283" s="210"/>
      <c r="R283" s="210"/>
      <c r="S283" s="210"/>
      <c r="T283" s="211"/>
      <c r="AT283" s="212" t="s">
        <v>143</v>
      </c>
      <c r="AU283" s="212" t="s">
        <v>141</v>
      </c>
      <c r="AV283" s="11" t="s">
        <v>141</v>
      </c>
      <c r="AW283" s="11" t="s">
        <v>6</v>
      </c>
      <c r="AX283" s="11" t="s">
        <v>80</v>
      </c>
      <c r="AY283" s="212" t="s">
        <v>133</v>
      </c>
    </row>
    <row r="284" spans="2:65" s="1" customFormat="1" ht="44.25" customHeight="1">
      <c r="B284" s="41"/>
      <c r="C284" s="189" t="s">
        <v>386</v>
      </c>
      <c r="D284" s="189" t="s">
        <v>135</v>
      </c>
      <c r="E284" s="190" t="s">
        <v>346</v>
      </c>
      <c r="F284" s="191" t="s">
        <v>347</v>
      </c>
      <c r="G284" s="192" t="s">
        <v>138</v>
      </c>
      <c r="H284" s="193">
        <v>52.155</v>
      </c>
      <c r="I284" s="194"/>
      <c r="J284" s="195">
        <f>ROUND(I284*H284,2)</f>
        <v>0</v>
      </c>
      <c r="K284" s="191" t="s">
        <v>139</v>
      </c>
      <c r="L284" s="61"/>
      <c r="M284" s="196" t="s">
        <v>22</v>
      </c>
      <c r="N284" s="197" t="s">
        <v>44</v>
      </c>
      <c r="O284" s="42"/>
      <c r="P284" s="198">
        <f>O284*H284</f>
        <v>0</v>
      </c>
      <c r="Q284" s="198">
        <v>0.0085</v>
      </c>
      <c r="R284" s="198">
        <f>Q284*H284</f>
        <v>0.44331750000000003</v>
      </c>
      <c r="S284" s="198">
        <v>0</v>
      </c>
      <c r="T284" s="199">
        <f>S284*H284</f>
        <v>0</v>
      </c>
      <c r="AR284" s="24" t="s">
        <v>140</v>
      </c>
      <c r="AT284" s="24" t="s">
        <v>135</v>
      </c>
      <c r="AU284" s="24" t="s">
        <v>141</v>
      </c>
      <c r="AY284" s="24" t="s">
        <v>133</v>
      </c>
      <c r="BE284" s="200">
        <f>IF(N284="základní",J284,0)</f>
        <v>0</v>
      </c>
      <c r="BF284" s="200">
        <f>IF(N284="snížená",J284,0)</f>
        <v>0</v>
      </c>
      <c r="BG284" s="200">
        <f>IF(N284="zákl. přenesená",J284,0)</f>
        <v>0</v>
      </c>
      <c r="BH284" s="200">
        <f>IF(N284="sníž. přenesená",J284,0)</f>
        <v>0</v>
      </c>
      <c r="BI284" s="200">
        <f>IF(N284="nulová",J284,0)</f>
        <v>0</v>
      </c>
      <c r="BJ284" s="24" t="s">
        <v>141</v>
      </c>
      <c r="BK284" s="200">
        <f>ROUND(I284*H284,2)</f>
        <v>0</v>
      </c>
      <c r="BL284" s="24" t="s">
        <v>140</v>
      </c>
      <c r="BM284" s="24" t="s">
        <v>387</v>
      </c>
    </row>
    <row r="285" spans="2:51" s="13" customFormat="1" ht="13.5">
      <c r="B285" s="225"/>
      <c r="C285" s="226"/>
      <c r="D285" s="203" t="s">
        <v>143</v>
      </c>
      <c r="E285" s="227" t="s">
        <v>22</v>
      </c>
      <c r="F285" s="228" t="s">
        <v>388</v>
      </c>
      <c r="G285" s="226"/>
      <c r="H285" s="229" t="s">
        <v>22</v>
      </c>
      <c r="I285" s="230"/>
      <c r="J285" s="226"/>
      <c r="K285" s="226"/>
      <c r="L285" s="231"/>
      <c r="M285" s="232"/>
      <c r="N285" s="233"/>
      <c r="O285" s="233"/>
      <c r="P285" s="233"/>
      <c r="Q285" s="233"/>
      <c r="R285" s="233"/>
      <c r="S285" s="233"/>
      <c r="T285" s="234"/>
      <c r="AT285" s="235" t="s">
        <v>143</v>
      </c>
      <c r="AU285" s="235" t="s">
        <v>141</v>
      </c>
      <c r="AV285" s="13" t="s">
        <v>80</v>
      </c>
      <c r="AW285" s="13" t="s">
        <v>36</v>
      </c>
      <c r="AX285" s="13" t="s">
        <v>72</v>
      </c>
      <c r="AY285" s="235" t="s">
        <v>133</v>
      </c>
    </row>
    <row r="286" spans="2:51" s="13" customFormat="1" ht="13.5">
      <c r="B286" s="225"/>
      <c r="C286" s="226"/>
      <c r="D286" s="203" t="s">
        <v>143</v>
      </c>
      <c r="E286" s="227" t="s">
        <v>22</v>
      </c>
      <c r="F286" s="228" t="s">
        <v>318</v>
      </c>
      <c r="G286" s="226"/>
      <c r="H286" s="229" t="s">
        <v>22</v>
      </c>
      <c r="I286" s="230"/>
      <c r="J286" s="226"/>
      <c r="K286" s="226"/>
      <c r="L286" s="231"/>
      <c r="M286" s="232"/>
      <c r="N286" s="233"/>
      <c r="O286" s="233"/>
      <c r="P286" s="233"/>
      <c r="Q286" s="233"/>
      <c r="R286" s="233"/>
      <c r="S286" s="233"/>
      <c r="T286" s="234"/>
      <c r="AT286" s="235" t="s">
        <v>143</v>
      </c>
      <c r="AU286" s="235" t="s">
        <v>141</v>
      </c>
      <c r="AV286" s="13" t="s">
        <v>80</v>
      </c>
      <c r="AW286" s="13" t="s">
        <v>36</v>
      </c>
      <c r="AX286" s="13" t="s">
        <v>72</v>
      </c>
      <c r="AY286" s="235" t="s">
        <v>133</v>
      </c>
    </row>
    <row r="287" spans="2:51" s="11" customFormat="1" ht="13.5">
      <c r="B287" s="201"/>
      <c r="C287" s="202"/>
      <c r="D287" s="203" t="s">
        <v>143</v>
      </c>
      <c r="E287" s="204" t="s">
        <v>22</v>
      </c>
      <c r="F287" s="205" t="s">
        <v>389</v>
      </c>
      <c r="G287" s="202"/>
      <c r="H287" s="206">
        <v>5.409</v>
      </c>
      <c r="I287" s="207"/>
      <c r="J287" s="202"/>
      <c r="K287" s="202"/>
      <c r="L287" s="208"/>
      <c r="M287" s="209"/>
      <c r="N287" s="210"/>
      <c r="O287" s="210"/>
      <c r="P287" s="210"/>
      <c r="Q287" s="210"/>
      <c r="R287" s="210"/>
      <c r="S287" s="210"/>
      <c r="T287" s="211"/>
      <c r="AT287" s="212" t="s">
        <v>143</v>
      </c>
      <c r="AU287" s="212" t="s">
        <v>141</v>
      </c>
      <c r="AV287" s="11" t="s">
        <v>141</v>
      </c>
      <c r="AW287" s="11" t="s">
        <v>36</v>
      </c>
      <c r="AX287" s="11" t="s">
        <v>72</v>
      </c>
      <c r="AY287" s="212" t="s">
        <v>133</v>
      </c>
    </row>
    <row r="288" spans="2:51" s="13" customFormat="1" ht="13.5">
      <c r="B288" s="225"/>
      <c r="C288" s="226"/>
      <c r="D288" s="203" t="s">
        <v>143</v>
      </c>
      <c r="E288" s="227" t="s">
        <v>22</v>
      </c>
      <c r="F288" s="228" t="s">
        <v>324</v>
      </c>
      <c r="G288" s="226"/>
      <c r="H288" s="229" t="s">
        <v>22</v>
      </c>
      <c r="I288" s="230"/>
      <c r="J288" s="226"/>
      <c r="K288" s="226"/>
      <c r="L288" s="231"/>
      <c r="M288" s="232"/>
      <c r="N288" s="233"/>
      <c r="O288" s="233"/>
      <c r="P288" s="233"/>
      <c r="Q288" s="233"/>
      <c r="R288" s="233"/>
      <c r="S288" s="233"/>
      <c r="T288" s="234"/>
      <c r="AT288" s="235" t="s">
        <v>143</v>
      </c>
      <c r="AU288" s="235" t="s">
        <v>141</v>
      </c>
      <c r="AV288" s="13" t="s">
        <v>80</v>
      </c>
      <c r="AW288" s="13" t="s">
        <v>36</v>
      </c>
      <c r="AX288" s="13" t="s">
        <v>72</v>
      </c>
      <c r="AY288" s="235" t="s">
        <v>133</v>
      </c>
    </row>
    <row r="289" spans="2:51" s="11" customFormat="1" ht="13.5">
      <c r="B289" s="201"/>
      <c r="C289" s="202"/>
      <c r="D289" s="203" t="s">
        <v>143</v>
      </c>
      <c r="E289" s="204" t="s">
        <v>22</v>
      </c>
      <c r="F289" s="205" t="s">
        <v>389</v>
      </c>
      <c r="G289" s="202"/>
      <c r="H289" s="206">
        <v>5.409</v>
      </c>
      <c r="I289" s="207"/>
      <c r="J289" s="202"/>
      <c r="K289" s="202"/>
      <c r="L289" s="208"/>
      <c r="M289" s="209"/>
      <c r="N289" s="210"/>
      <c r="O289" s="210"/>
      <c r="P289" s="210"/>
      <c r="Q289" s="210"/>
      <c r="R289" s="210"/>
      <c r="S289" s="210"/>
      <c r="T289" s="211"/>
      <c r="AT289" s="212" t="s">
        <v>143</v>
      </c>
      <c r="AU289" s="212" t="s">
        <v>141</v>
      </c>
      <c r="AV289" s="11" t="s">
        <v>141</v>
      </c>
      <c r="AW289" s="11" t="s">
        <v>36</v>
      </c>
      <c r="AX289" s="11" t="s">
        <v>72</v>
      </c>
      <c r="AY289" s="212" t="s">
        <v>133</v>
      </c>
    </row>
    <row r="290" spans="2:51" s="13" customFormat="1" ht="13.5">
      <c r="B290" s="225"/>
      <c r="C290" s="226"/>
      <c r="D290" s="203" t="s">
        <v>143</v>
      </c>
      <c r="E290" s="227" t="s">
        <v>22</v>
      </c>
      <c r="F290" s="228" t="s">
        <v>327</v>
      </c>
      <c r="G290" s="226"/>
      <c r="H290" s="229" t="s">
        <v>22</v>
      </c>
      <c r="I290" s="230"/>
      <c r="J290" s="226"/>
      <c r="K290" s="226"/>
      <c r="L290" s="231"/>
      <c r="M290" s="232"/>
      <c r="N290" s="233"/>
      <c r="O290" s="233"/>
      <c r="P290" s="233"/>
      <c r="Q290" s="233"/>
      <c r="R290" s="233"/>
      <c r="S290" s="233"/>
      <c r="T290" s="234"/>
      <c r="AT290" s="235" t="s">
        <v>143</v>
      </c>
      <c r="AU290" s="235" t="s">
        <v>141</v>
      </c>
      <c r="AV290" s="13" t="s">
        <v>80</v>
      </c>
      <c r="AW290" s="13" t="s">
        <v>36</v>
      </c>
      <c r="AX290" s="13" t="s">
        <v>72</v>
      </c>
      <c r="AY290" s="235" t="s">
        <v>133</v>
      </c>
    </row>
    <row r="291" spans="2:51" s="11" customFormat="1" ht="13.5">
      <c r="B291" s="201"/>
      <c r="C291" s="202"/>
      <c r="D291" s="203" t="s">
        <v>143</v>
      </c>
      <c r="E291" s="204" t="s">
        <v>22</v>
      </c>
      <c r="F291" s="205" t="s">
        <v>390</v>
      </c>
      <c r="G291" s="202"/>
      <c r="H291" s="206">
        <v>3.474</v>
      </c>
      <c r="I291" s="207"/>
      <c r="J291" s="202"/>
      <c r="K291" s="202"/>
      <c r="L291" s="208"/>
      <c r="M291" s="209"/>
      <c r="N291" s="210"/>
      <c r="O291" s="210"/>
      <c r="P291" s="210"/>
      <c r="Q291" s="210"/>
      <c r="R291" s="210"/>
      <c r="S291" s="210"/>
      <c r="T291" s="211"/>
      <c r="AT291" s="212" t="s">
        <v>143</v>
      </c>
      <c r="AU291" s="212" t="s">
        <v>141</v>
      </c>
      <c r="AV291" s="11" t="s">
        <v>141</v>
      </c>
      <c r="AW291" s="11" t="s">
        <v>36</v>
      </c>
      <c r="AX291" s="11" t="s">
        <v>72</v>
      </c>
      <c r="AY291" s="212" t="s">
        <v>133</v>
      </c>
    </row>
    <row r="292" spans="2:51" s="11" customFormat="1" ht="13.5">
      <c r="B292" s="201"/>
      <c r="C292" s="202"/>
      <c r="D292" s="203" t="s">
        <v>143</v>
      </c>
      <c r="E292" s="204" t="s">
        <v>22</v>
      </c>
      <c r="F292" s="205" t="s">
        <v>391</v>
      </c>
      <c r="G292" s="202"/>
      <c r="H292" s="206">
        <v>-0.465</v>
      </c>
      <c r="I292" s="207"/>
      <c r="J292" s="202"/>
      <c r="K292" s="202"/>
      <c r="L292" s="208"/>
      <c r="M292" s="209"/>
      <c r="N292" s="210"/>
      <c r="O292" s="210"/>
      <c r="P292" s="210"/>
      <c r="Q292" s="210"/>
      <c r="R292" s="210"/>
      <c r="S292" s="210"/>
      <c r="T292" s="211"/>
      <c r="AT292" s="212" t="s">
        <v>143</v>
      </c>
      <c r="AU292" s="212" t="s">
        <v>141</v>
      </c>
      <c r="AV292" s="11" t="s">
        <v>141</v>
      </c>
      <c r="AW292" s="11" t="s">
        <v>36</v>
      </c>
      <c r="AX292" s="11" t="s">
        <v>72</v>
      </c>
      <c r="AY292" s="212" t="s">
        <v>133</v>
      </c>
    </row>
    <row r="293" spans="2:51" s="13" customFormat="1" ht="13.5">
      <c r="B293" s="225"/>
      <c r="C293" s="226"/>
      <c r="D293" s="203" t="s">
        <v>143</v>
      </c>
      <c r="E293" s="227" t="s">
        <v>22</v>
      </c>
      <c r="F293" s="228" t="s">
        <v>330</v>
      </c>
      <c r="G293" s="226"/>
      <c r="H293" s="229" t="s">
        <v>22</v>
      </c>
      <c r="I293" s="230"/>
      <c r="J293" s="226"/>
      <c r="K293" s="226"/>
      <c r="L293" s="231"/>
      <c r="M293" s="232"/>
      <c r="N293" s="233"/>
      <c r="O293" s="233"/>
      <c r="P293" s="233"/>
      <c r="Q293" s="233"/>
      <c r="R293" s="233"/>
      <c r="S293" s="233"/>
      <c r="T293" s="234"/>
      <c r="AT293" s="235" t="s">
        <v>143</v>
      </c>
      <c r="AU293" s="235" t="s">
        <v>141</v>
      </c>
      <c r="AV293" s="13" t="s">
        <v>80</v>
      </c>
      <c r="AW293" s="13" t="s">
        <v>36</v>
      </c>
      <c r="AX293" s="13" t="s">
        <v>72</v>
      </c>
      <c r="AY293" s="235" t="s">
        <v>133</v>
      </c>
    </row>
    <row r="294" spans="2:51" s="11" customFormat="1" ht="13.5">
      <c r="B294" s="201"/>
      <c r="C294" s="202"/>
      <c r="D294" s="203" t="s">
        <v>143</v>
      </c>
      <c r="E294" s="204" t="s">
        <v>22</v>
      </c>
      <c r="F294" s="205" t="s">
        <v>390</v>
      </c>
      <c r="G294" s="202"/>
      <c r="H294" s="206">
        <v>3.474</v>
      </c>
      <c r="I294" s="207"/>
      <c r="J294" s="202"/>
      <c r="K294" s="202"/>
      <c r="L294" s="208"/>
      <c r="M294" s="209"/>
      <c r="N294" s="210"/>
      <c r="O294" s="210"/>
      <c r="P294" s="210"/>
      <c r="Q294" s="210"/>
      <c r="R294" s="210"/>
      <c r="S294" s="210"/>
      <c r="T294" s="211"/>
      <c r="AT294" s="212" t="s">
        <v>143</v>
      </c>
      <c r="AU294" s="212" t="s">
        <v>141</v>
      </c>
      <c r="AV294" s="11" t="s">
        <v>141</v>
      </c>
      <c r="AW294" s="11" t="s">
        <v>36</v>
      </c>
      <c r="AX294" s="11" t="s">
        <v>72</v>
      </c>
      <c r="AY294" s="212" t="s">
        <v>133</v>
      </c>
    </row>
    <row r="295" spans="2:51" s="11" customFormat="1" ht="13.5">
      <c r="B295" s="201"/>
      <c r="C295" s="202"/>
      <c r="D295" s="203" t="s">
        <v>143</v>
      </c>
      <c r="E295" s="204" t="s">
        <v>22</v>
      </c>
      <c r="F295" s="205" t="s">
        <v>392</v>
      </c>
      <c r="G295" s="202"/>
      <c r="H295" s="206">
        <v>-1.98</v>
      </c>
      <c r="I295" s="207"/>
      <c r="J295" s="202"/>
      <c r="K295" s="202"/>
      <c r="L295" s="208"/>
      <c r="M295" s="209"/>
      <c r="N295" s="210"/>
      <c r="O295" s="210"/>
      <c r="P295" s="210"/>
      <c r="Q295" s="210"/>
      <c r="R295" s="210"/>
      <c r="S295" s="210"/>
      <c r="T295" s="211"/>
      <c r="AT295" s="212" t="s">
        <v>143</v>
      </c>
      <c r="AU295" s="212" t="s">
        <v>141</v>
      </c>
      <c r="AV295" s="11" t="s">
        <v>141</v>
      </c>
      <c r="AW295" s="11" t="s">
        <v>36</v>
      </c>
      <c r="AX295" s="11" t="s">
        <v>72</v>
      </c>
      <c r="AY295" s="212" t="s">
        <v>133</v>
      </c>
    </row>
    <row r="296" spans="2:51" s="14" customFormat="1" ht="13.5">
      <c r="B296" s="251"/>
      <c r="C296" s="252"/>
      <c r="D296" s="203" t="s">
        <v>143</v>
      </c>
      <c r="E296" s="253" t="s">
        <v>22</v>
      </c>
      <c r="F296" s="254" t="s">
        <v>332</v>
      </c>
      <c r="G296" s="252"/>
      <c r="H296" s="255">
        <v>15.321</v>
      </c>
      <c r="I296" s="256"/>
      <c r="J296" s="252"/>
      <c r="K296" s="252"/>
      <c r="L296" s="257"/>
      <c r="M296" s="258"/>
      <c r="N296" s="259"/>
      <c r="O296" s="259"/>
      <c r="P296" s="259"/>
      <c r="Q296" s="259"/>
      <c r="R296" s="259"/>
      <c r="S296" s="259"/>
      <c r="T296" s="260"/>
      <c r="AT296" s="261" t="s">
        <v>143</v>
      </c>
      <c r="AU296" s="261" t="s">
        <v>141</v>
      </c>
      <c r="AV296" s="14" t="s">
        <v>150</v>
      </c>
      <c r="AW296" s="14" t="s">
        <v>36</v>
      </c>
      <c r="AX296" s="14" t="s">
        <v>72</v>
      </c>
      <c r="AY296" s="261" t="s">
        <v>133</v>
      </c>
    </row>
    <row r="297" spans="2:51" s="13" customFormat="1" ht="13.5">
      <c r="B297" s="225"/>
      <c r="C297" s="226"/>
      <c r="D297" s="203" t="s">
        <v>143</v>
      </c>
      <c r="E297" s="227" t="s">
        <v>22</v>
      </c>
      <c r="F297" s="228" t="s">
        <v>393</v>
      </c>
      <c r="G297" s="226"/>
      <c r="H297" s="229" t="s">
        <v>22</v>
      </c>
      <c r="I297" s="230"/>
      <c r="J297" s="226"/>
      <c r="K297" s="226"/>
      <c r="L297" s="231"/>
      <c r="M297" s="232"/>
      <c r="N297" s="233"/>
      <c r="O297" s="233"/>
      <c r="P297" s="233"/>
      <c r="Q297" s="233"/>
      <c r="R297" s="233"/>
      <c r="S297" s="233"/>
      <c r="T297" s="234"/>
      <c r="AT297" s="235" t="s">
        <v>143</v>
      </c>
      <c r="AU297" s="235" t="s">
        <v>141</v>
      </c>
      <c r="AV297" s="13" t="s">
        <v>80</v>
      </c>
      <c r="AW297" s="13" t="s">
        <v>36</v>
      </c>
      <c r="AX297" s="13" t="s">
        <v>72</v>
      </c>
      <c r="AY297" s="235" t="s">
        <v>133</v>
      </c>
    </row>
    <row r="298" spans="2:51" s="13" customFormat="1" ht="13.5">
      <c r="B298" s="225"/>
      <c r="C298" s="226"/>
      <c r="D298" s="203" t="s">
        <v>143</v>
      </c>
      <c r="E298" s="227" t="s">
        <v>22</v>
      </c>
      <c r="F298" s="228" t="s">
        <v>318</v>
      </c>
      <c r="G298" s="226"/>
      <c r="H298" s="229" t="s">
        <v>22</v>
      </c>
      <c r="I298" s="230"/>
      <c r="J298" s="226"/>
      <c r="K298" s="226"/>
      <c r="L298" s="231"/>
      <c r="M298" s="232"/>
      <c r="N298" s="233"/>
      <c r="O298" s="233"/>
      <c r="P298" s="233"/>
      <c r="Q298" s="233"/>
      <c r="R298" s="233"/>
      <c r="S298" s="233"/>
      <c r="T298" s="234"/>
      <c r="AT298" s="235" t="s">
        <v>143</v>
      </c>
      <c r="AU298" s="235" t="s">
        <v>141</v>
      </c>
      <c r="AV298" s="13" t="s">
        <v>80</v>
      </c>
      <c r="AW298" s="13" t="s">
        <v>36</v>
      </c>
      <c r="AX298" s="13" t="s">
        <v>72</v>
      </c>
      <c r="AY298" s="235" t="s">
        <v>133</v>
      </c>
    </row>
    <row r="299" spans="2:51" s="11" customFormat="1" ht="13.5">
      <c r="B299" s="201"/>
      <c r="C299" s="202"/>
      <c r="D299" s="203" t="s">
        <v>143</v>
      </c>
      <c r="E299" s="204" t="s">
        <v>22</v>
      </c>
      <c r="F299" s="205" t="s">
        <v>394</v>
      </c>
      <c r="G299" s="202"/>
      <c r="H299" s="206">
        <v>12.621</v>
      </c>
      <c r="I299" s="207"/>
      <c r="J299" s="202"/>
      <c r="K299" s="202"/>
      <c r="L299" s="208"/>
      <c r="M299" s="209"/>
      <c r="N299" s="210"/>
      <c r="O299" s="210"/>
      <c r="P299" s="210"/>
      <c r="Q299" s="210"/>
      <c r="R299" s="210"/>
      <c r="S299" s="210"/>
      <c r="T299" s="211"/>
      <c r="AT299" s="212" t="s">
        <v>143</v>
      </c>
      <c r="AU299" s="212" t="s">
        <v>141</v>
      </c>
      <c r="AV299" s="11" t="s">
        <v>141</v>
      </c>
      <c r="AW299" s="11" t="s">
        <v>36</v>
      </c>
      <c r="AX299" s="11" t="s">
        <v>72</v>
      </c>
      <c r="AY299" s="212" t="s">
        <v>133</v>
      </c>
    </row>
    <row r="300" spans="2:51" s="13" customFormat="1" ht="13.5">
      <c r="B300" s="225"/>
      <c r="C300" s="226"/>
      <c r="D300" s="203" t="s">
        <v>143</v>
      </c>
      <c r="E300" s="227" t="s">
        <v>22</v>
      </c>
      <c r="F300" s="228" t="s">
        <v>324</v>
      </c>
      <c r="G300" s="226"/>
      <c r="H300" s="229" t="s">
        <v>22</v>
      </c>
      <c r="I300" s="230"/>
      <c r="J300" s="226"/>
      <c r="K300" s="226"/>
      <c r="L300" s="231"/>
      <c r="M300" s="232"/>
      <c r="N300" s="233"/>
      <c r="O300" s="233"/>
      <c r="P300" s="233"/>
      <c r="Q300" s="233"/>
      <c r="R300" s="233"/>
      <c r="S300" s="233"/>
      <c r="T300" s="234"/>
      <c r="AT300" s="235" t="s">
        <v>143</v>
      </c>
      <c r="AU300" s="235" t="s">
        <v>141</v>
      </c>
      <c r="AV300" s="13" t="s">
        <v>80</v>
      </c>
      <c r="AW300" s="13" t="s">
        <v>36</v>
      </c>
      <c r="AX300" s="13" t="s">
        <v>72</v>
      </c>
      <c r="AY300" s="235" t="s">
        <v>133</v>
      </c>
    </row>
    <row r="301" spans="2:51" s="11" customFormat="1" ht="13.5">
      <c r="B301" s="201"/>
      <c r="C301" s="202"/>
      <c r="D301" s="203" t="s">
        <v>143</v>
      </c>
      <c r="E301" s="204" t="s">
        <v>22</v>
      </c>
      <c r="F301" s="205" t="s">
        <v>394</v>
      </c>
      <c r="G301" s="202"/>
      <c r="H301" s="206">
        <v>12.621</v>
      </c>
      <c r="I301" s="207"/>
      <c r="J301" s="202"/>
      <c r="K301" s="202"/>
      <c r="L301" s="208"/>
      <c r="M301" s="209"/>
      <c r="N301" s="210"/>
      <c r="O301" s="210"/>
      <c r="P301" s="210"/>
      <c r="Q301" s="210"/>
      <c r="R301" s="210"/>
      <c r="S301" s="210"/>
      <c r="T301" s="211"/>
      <c r="AT301" s="212" t="s">
        <v>143</v>
      </c>
      <c r="AU301" s="212" t="s">
        <v>141</v>
      </c>
      <c r="AV301" s="11" t="s">
        <v>141</v>
      </c>
      <c r="AW301" s="11" t="s">
        <v>36</v>
      </c>
      <c r="AX301" s="11" t="s">
        <v>72</v>
      </c>
      <c r="AY301" s="212" t="s">
        <v>133</v>
      </c>
    </row>
    <row r="302" spans="2:51" s="13" customFormat="1" ht="13.5">
      <c r="B302" s="225"/>
      <c r="C302" s="226"/>
      <c r="D302" s="203" t="s">
        <v>143</v>
      </c>
      <c r="E302" s="227" t="s">
        <v>22</v>
      </c>
      <c r="F302" s="228" t="s">
        <v>327</v>
      </c>
      <c r="G302" s="226"/>
      <c r="H302" s="229" t="s">
        <v>22</v>
      </c>
      <c r="I302" s="230"/>
      <c r="J302" s="226"/>
      <c r="K302" s="226"/>
      <c r="L302" s="231"/>
      <c r="M302" s="232"/>
      <c r="N302" s="233"/>
      <c r="O302" s="233"/>
      <c r="P302" s="233"/>
      <c r="Q302" s="233"/>
      <c r="R302" s="233"/>
      <c r="S302" s="233"/>
      <c r="T302" s="234"/>
      <c r="AT302" s="235" t="s">
        <v>143</v>
      </c>
      <c r="AU302" s="235" t="s">
        <v>141</v>
      </c>
      <c r="AV302" s="13" t="s">
        <v>80</v>
      </c>
      <c r="AW302" s="13" t="s">
        <v>36</v>
      </c>
      <c r="AX302" s="13" t="s">
        <v>72</v>
      </c>
      <c r="AY302" s="235" t="s">
        <v>133</v>
      </c>
    </row>
    <row r="303" spans="2:51" s="11" customFormat="1" ht="13.5">
      <c r="B303" s="201"/>
      <c r="C303" s="202"/>
      <c r="D303" s="203" t="s">
        <v>143</v>
      </c>
      <c r="E303" s="204" t="s">
        <v>22</v>
      </c>
      <c r="F303" s="205" t="s">
        <v>395</v>
      </c>
      <c r="G303" s="202"/>
      <c r="H303" s="206">
        <v>8.106</v>
      </c>
      <c r="I303" s="207"/>
      <c r="J303" s="202"/>
      <c r="K303" s="202"/>
      <c r="L303" s="208"/>
      <c r="M303" s="209"/>
      <c r="N303" s="210"/>
      <c r="O303" s="210"/>
      <c r="P303" s="210"/>
      <c r="Q303" s="210"/>
      <c r="R303" s="210"/>
      <c r="S303" s="210"/>
      <c r="T303" s="211"/>
      <c r="AT303" s="212" t="s">
        <v>143</v>
      </c>
      <c r="AU303" s="212" t="s">
        <v>141</v>
      </c>
      <c r="AV303" s="11" t="s">
        <v>141</v>
      </c>
      <c r="AW303" s="11" t="s">
        <v>36</v>
      </c>
      <c r="AX303" s="11" t="s">
        <v>72</v>
      </c>
      <c r="AY303" s="212" t="s">
        <v>133</v>
      </c>
    </row>
    <row r="304" spans="2:51" s="13" customFormat="1" ht="13.5">
      <c r="B304" s="225"/>
      <c r="C304" s="226"/>
      <c r="D304" s="203" t="s">
        <v>143</v>
      </c>
      <c r="E304" s="227" t="s">
        <v>22</v>
      </c>
      <c r="F304" s="228" t="s">
        <v>330</v>
      </c>
      <c r="G304" s="226"/>
      <c r="H304" s="229" t="s">
        <v>22</v>
      </c>
      <c r="I304" s="230"/>
      <c r="J304" s="226"/>
      <c r="K304" s="226"/>
      <c r="L304" s="231"/>
      <c r="M304" s="232"/>
      <c r="N304" s="233"/>
      <c r="O304" s="233"/>
      <c r="P304" s="233"/>
      <c r="Q304" s="233"/>
      <c r="R304" s="233"/>
      <c r="S304" s="233"/>
      <c r="T304" s="234"/>
      <c r="AT304" s="235" t="s">
        <v>143</v>
      </c>
      <c r="AU304" s="235" t="s">
        <v>141</v>
      </c>
      <c r="AV304" s="13" t="s">
        <v>80</v>
      </c>
      <c r="AW304" s="13" t="s">
        <v>36</v>
      </c>
      <c r="AX304" s="13" t="s">
        <v>72</v>
      </c>
      <c r="AY304" s="235" t="s">
        <v>133</v>
      </c>
    </row>
    <row r="305" spans="2:51" s="11" customFormat="1" ht="13.5">
      <c r="B305" s="201"/>
      <c r="C305" s="202"/>
      <c r="D305" s="203" t="s">
        <v>143</v>
      </c>
      <c r="E305" s="204" t="s">
        <v>22</v>
      </c>
      <c r="F305" s="205" t="s">
        <v>395</v>
      </c>
      <c r="G305" s="202"/>
      <c r="H305" s="206">
        <v>8.106</v>
      </c>
      <c r="I305" s="207"/>
      <c r="J305" s="202"/>
      <c r="K305" s="202"/>
      <c r="L305" s="208"/>
      <c r="M305" s="209"/>
      <c r="N305" s="210"/>
      <c r="O305" s="210"/>
      <c r="P305" s="210"/>
      <c r="Q305" s="210"/>
      <c r="R305" s="210"/>
      <c r="S305" s="210"/>
      <c r="T305" s="211"/>
      <c r="AT305" s="212" t="s">
        <v>143</v>
      </c>
      <c r="AU305" s="212" t="s">
        <v>141</v>
      </c>
      <c r="AV305" s="11" t="s">
        <v>141</v>
      </c>
      <c r="AW305" s="11" t="s">
        <v>36</v>
      </c>
      <c r="AX305" s="11" t="s">
        <v>72</v>
      </c>
      <c r="AY305" s="212" t="s">
        <v>133</v>
      </c>
    </row>
    <row r="306" spans="2:51" s="11" customFormat="1" ht="13.5">
      <c r="B306" s="201"/>
      <c r="C306" s="202"/>
      <c r="D306" s="203" t="s">
        <v>143</v>
      </c>
      <c r="E306" s="204" t="s">
        <v>22</v>
      </c>
      <c r="F306" s="205" t="s">
        <v>396</v>
      </c>
      <c r="G306" s="202"/>
      <c r="H306" s="206">
        <v>-4.62</v>
      </c>
      <c r="I306" s="207"/>
      <c r="J306" s="202"/>
      <c r="K306" s="202"/>
      <c r="L306" s="208"/>
      <c r="M306" s="209"/>
      <c r="N306" s="210"/>
      <c r="O306" s="210"/>
      <c r="P306" s="210"/>
      <c r="Q306" s="210"/>
      <c r="R306" s="210"/>
      <c r="S306" s="210"/>
      <c r="T306" s="211"/>
      <c r="AT306" s="212" t="s">
        <v>143</v>
      </c>
      <c r="AU306" s="212" t="s">
        <v>141</v>
      </c>
      <c r="AV306" s="11" t="s">
        <v>141</v>
      </c>
      <c r="AW306" s="11" t="s">
        <v>36</v>
      </c>
      <c r="AX306" s="11" t="s">
        <v>72</v>
      </c>
      <c r="AY306" s="212" t="s">
        <v>133</v>
      </c>
    </row>
    <row r="307" spans="2:51" s="14" customFormat="1" ht="13.5">
      <c r="B307" s="251"/>
      <c r="C307" s="252"/>
      <c r="D307" s="203" t="s">
        <v>143</v>
      </c>
      <c r="E307" s="253" t="s">
        <v>22</v>
      </c>
      <c r="F307" s="254" t="s">
        <v>332</v>
      </c>
      <c r="G307" s="252"/>
      <c r="H307" s="255">
        <v>36.834</v>
      </c>
      <c r="I307" s="256"/>
      <c r="J307" s="252"/>
      <c r="K307" s="252"/>
      <c r="L307" s="257"/>
      <c r="M307" s="258"/>
      <c r="N307" s="259"/>
      <c r="O307" s="259"/>
      <c r="P307" s="259"/>
      <c r="Q307" s="259"/>
      <c r="R307" s="259"/>
      <c r="S307" s="259"/>
      <c r="T307" s="260"/>
      <c r="AT307" s="261" t="s">
        <v>143</v>
      </c>
      <c r="AU307" s="261" t="s">
        <v>141</v>
      </c>
      <c r="AV307" s="14" t="s">
        <v>150</v>
      </c>
      <c r="AW307" s="14" t="s">
        <v>36</v>
      </c>
      <c r="AX307" s="14" t="s">
        <v>72</v>
      </c>
      <c r="AY307" s="261" t="s">
        <v>133</v>
      </c>
    </row>
    <row r="308" spans="2:51" s="12" customFormat="1" ht="13.5">
      <c r="B308" s="213"/>
      <c r="C308" s="214"/>
      <c r="D308" s="215" t="s">
        <v>143</v>
      </c>
      <c r="E308" s="216" t="s">
        <v>22</v>
      </c>
      <c r="F308" s="217" t="s">
        <v>145</v>
      </c>
      <c r="G308" s="214"/>
      <c r="H308" s="218">
        <v>52.155</v>
      </c>
      <c r="I308" s="219"/>
      <c r="J308" s="214"/>
      <c r="K308" s="214"/>
      <c r="L308" s="220"/>
      <c r="M308" s="221"/>
      <c r="N308" s="222"/>
      <c r="O308" s="222"/>
      <c r="P308" s="222"/>
      <c r="Q308" s="222"/>
      <c r="R308" s="222"/>
      <c r="S308" s="222"/>
      <c r="T308" s="223"/>
      <c r="AT308" s="224" t="s">
        <v>143</v>
      </c>
      <c r="AU308" s="224" t="s">
        <v>141</v>
      </c>
      <c r="AV308" s="12" t="s">
        <v>140</v>
      </c>
      <c r="AW308" s="12" t="s">
        <v>36</v>
      </c>
      <c r="AX308" s="12" t="s">
        <v>80</v>
      </c>
      <c r="AY308" s="224" t="s">
        <v>133</v>
      </c>
    </row>
    <row r="309" spans="2:65" s="1" customFormat="1" ht="31.5" customHeight="1">
      <c r="B309" s="41"/>
      <c r="C309" s="236" t="s">
        <v>397</v>
      </c>
      <c r="D309" s="236" t="s">
        <v>228</v>
      </c>
      <c r="E309" s="237" t="s">
        <v>398</v>
      </c>
      <c r="F309" s="238" t="s">
        <v>399</v>
      </c>
      <c r="G309" s="239" t="s">
        <v>138</v>
      </c>
      <c r="H309" s="240">
        <v>53.198</v>
      </c>
      <c r="I309" s="241"/>
      <c r="J309" s="242">
        <f>ROUND(I309*H309,2)</f>
        <v>0</v>
      </c>
      <c r="K309" s="238" t="s">
        <v>139</v>
      </c>
      <c r="L309" s="243"/>
      <c r="M309" s="244" t="s">
        <v>22</v>
      </c>
      <c r="N309" s="245" t="s">
        <v>44</v>
      </c>
      <c r="O309" s="42"/>
      <c r="P309" s="198">
        <f>O309*H309</f>
        <v>0</v>
      </c>
      <c r="Q309" s="198">
        <v>0.0041</v>
      </c>
      <c r="R309" s="198">
        <f>Q309*H309</f>
        <v>0.21811180000000002</v>
      </c>
      <c r="S309" s="198">
        <v>0</v>
      </c>
      <c r="T309" s="199">
        <f>S309*H309</f>
        <v>0</v>
      </c>
      <c r="AR309" s="24" t="s">
        <v>181</v>
      </c>
      <c r="AT309" s="24" t="s">
        <v>228</v>
      </c>
      <c r="AU309" s="24" t="s">
        <v>141</v>
      </c>
      <c r="AY309" s="24" t="s">
        <v>133</v>
      </c>
      <c r="BE309" s="200">
        <f>IF(N309="základní",J309,0)</f>
        <v>0</v>
      </c>
      <c r="BF309" s="200">
        <f>IF(N309="snížená",J309,0)</f>
        <v>0</v>
      </c>
      <c r="BG309" s="200">
        <f>IF(N309="zákl. přenesená",J309,0)</f>
        <v>0</v>
      </c>
      <c r="BH309" s="200">
        <f>IF(N309="sníž. přenesená",J309,0)</f>
        <v>0</v>
      </c>
      <c r="BI309" s="200">
        <f>IF(N309="nulová",J309,0)</f>
        <v>0</v>
      </c>
      <c r="BJ309" s="24" t="s">
        <v>141</v>
      </c>
      <c r="BK309" s="200">
        <f>ROUND(I309*H309,2)</f>
        <v>0</v>
      </c>
      <c r="BL309" s="24" t="s">
        <v>140</v>
      </c>
      <c r="BM309" s="24" t="s">
        <v>400</v>
      </c>
    </row>
    <row r="310" spans="2:51" s="11" customFormat="1" ht="13.5">
      <c r="B310" s="201"/>
      <c r="C310" s="202"/>
      <c r="D310" s="215" t="s">
        <v>143</v>
      </c>
      <c r="E310" s="202"/>
      <c r="F310" s="249" t="s">
        <v>401</v>
      </c>
      <c r="G310" s="202"/>
      <c r="H310" s="250">
        <v>53.198</v>
      </c>
      <c r="I310" s="207"/>
      <c r="J310" s="202"/>
      <c r="K310" s="202"/>
      <c r="L310" s="208"/>
      <c r="M310" s="209"/>
      <c r="N310" s="210"/>
      <c r="O310" s="210"/>
      <c r="P310" s="210"/>
      <c r="Q310" s="210"/>
      <c r="R310" s="210"/>
      <c r="S310" s="210"/>
      <c r="T310" s="211"/>
      <c r="AT310" s="212" t="s">
        <v>143</v>
      </c>
      <c r="AU310" s="212" t="s">
        <v>141</v>
      </c>
      <c r="AV310" s="11" t="s">
        <v>141</v>
      </c>
      <c r="AW310" s="11" t="s">
        <v>6</v>
      </c>
      <c r="AX310" s="11" t="s">
        <v>80</v>
      </c>
      <c r="AY310" s="212" t="s">
        <v>133</v>
      </c>
    </row>
    <row r="311" spans="2:65" s="1" customFormat="1" ht="31.5" customHeight="1">
      <c r="B311" s="41"/>
      <c r="C311" s="189" t="s">
        <v>402</v>
      </c>
      <c r="D311" s="189" t="s">
        <v>135</v>
      </c>
      <c r="E311" s="190" t="s">
        <v>403</v>
      </c>
      <c r="F311" s="191" t="s">
        <v>404</v>
      </c>
      <c r="G311" s="192" t="s">
        <v>405</v>
      </c>
      <c r="H311" s="193">
        <v>191.65</v>
      </c>
      <c r="I311" s="194"/>
      <c r="J311" s="195">
        <f>ROUND(I311*H311,2)</f>
        <v>0</v>
      </c>
      <c r="K311" s="191" t="s">
        <v>139</v>
      </c>
      <c r="L311" s="61"/>
      <c r="M311" s="196" t="s">
        <v>22</v>
      </c>
      <c r="N311" s="197" t="s">
        <v>44</v>
      </c>
      <c r="O311" s="42"/>
      <c r="P311" s="198">
        <f>O311*H311</f>
        <v>0</v>
      </c>
      <c r="Q311" s="198">
        <v>0.00331</v>
      </c>
      <c r="R311" s="198">
        <f>Q311*H311</f>
        <v>0.6343615</v>
      </c>
      <c r="S311" s="198">
        <v>0</v>
      </c>
      <c r="T311" s="199">
        <f>S311*H311</f>
        <v>0</v>
      </c>
      <c r="AR311" s="24" t="s">
        <v>140</v>
      </c>
      <c r="AT311" s="24" t="s">
        <v>135</v>
      </c>
      <c r="AU311" s="24" t="s">
        <v>141</v>
      </c>
      <c r="AY311" s="24" t="s">
        <v>133</v>
      </c>
      <c r="BE311" s="200">
        <f>IF(N311="základní",J311,0)</f>
        <v>0</v>
      </c>
      <c r="BF311" s="200">
        <f>IF(N311="snížená",J311,0)</f>
        <v>0</v>
      </c>
      <c r="BG311" s="200">
        <f>IF(N311="zákl. přenesená",J311,0)</f>
        <v>0</v>
      </c>
      <c r="BH311" s="200">
        <f>IF(N311="sníž. přenesená",J311,0)</f>
        <v>0</v>
      </c>
      <c r="BI311" s="200">
        <f>IF(N311="nulová",J311,0)</f>
        <v>0</v>
      </c>
      <c r="BJ311" s="24" t="s">
        <v>141</v>
      </c>
      <c r="BK311" s="200">
        <f>ROUND(I311*H311,2)</f>
        <v>0</v>
      </c>
      <c r="BL311" s="24" t="s">
        <v>140</v>
      </c>
      <c r="BM311" s="24" t="s">
        <v>406</v>
      </c>
    </row>
    <row r="312" spans="2:51" s="13" customFormat="1" ht="13.5">
      <c r="B312" s="225"/>
      <c r="C312" s="226"/>
      <c r="D312" s="203" t="s">
        <v>143</v>
      </c>
      <c r="E312" s="227" t="s">
        <v>22</v>
      </c>
      <c r="F312" s="228" t="s">
        <v>407</v>
      </c>
      <c r="G312" s="226"/>
      <c r="H312" s="229" t="s">
        <v>22</v>
      </c>
      <c r="I312" s="230"/>
      <c r="J312" s="226"/>
      <c r="K312" s="226"/>
      <c r="L312" s="231"/>
      <c r="M312" s="232"/>
      <c r="N312" s="233"/>
      <c r="O312" s="233"/>
      <c r="P312" s="233"/>
      <c r="Q312" s="233"/>
      <c r="R312" s="233"/>
      <c r="S312" s="233"/>
      <c r="T312" s="234"/>
      <c r="AT312" s="235" t="s">
        <v>143</v>
      </c>
      <c r="AU312" s="235" t="s">
        <v>141</v>
      </c>
      <c r="AV312" s="13" t="s">
        <v>80</v>
      </c>
      <c r="AW312" s="13" t="s">
        <v>36</v>
      </c>
      <c r="AX312" s="13" t="s">
        <v>72</v>
      </c>
      <c r="AY312" s="235" t="s">
        <v>133</v>
      </c>
    </row>
    <row r="313" spans="2:51" s="13" customFormat="1" ht="13.5">
      <c r="B313" s="225"/>
      <c r="C313" s="226"/>
      <c r="D313" s="203" t="s">
        <v>143</v>
      </c>
      <c r="E313" s="227" t="s">
        <v>22</v>
      </c>
      <c r="F313" s="228" t="s">
        <v>318</v>
      </c>
      <c r="G313" s="226"/>
      <c r="H313" s="229" t="s">
        <v>22</v>
      </c>
      <c r="I313" s="230"/>
      <c r="J313" s="226"/>
      <c r="K313" s="226"/>
      <c r="L313" s="231"/>
      <c r="M313" s="232"/>
      <c r="N313" s="233"/>
      <c r="O313" s="233"/>
      <c r="P313" s="233"/>
      <c r="Q313" s="233"/>
      <c r="R313" s="233"/>
      <c r="S313" s="233"/>
      <c r="T313" s="234"/>
      <c r="AT313" s="235" t="s">
        <v>143</v>
      </c>
      <c r="AU313" s="235" t="s">
        <v>141</v>
      </c>
      <c r="AV313" s="13" t="s">
        <v>80</v>
      </c>
      <c r="AW313" s="13" t="s">
        <v>36</v>
      </c>
      <c r="AX313" s="13" t="s">
        <v>72</v>
      </c>
      <c r="AY313" s="235" t="s">
        <v>133</v>
      </c>
    </row>
    <row r="314" spans="2:51" s="11" customFormat="1" ht="13.5">
      <c r="B314" s="201"/>
      <c r="C314" s="202"/>
      <c r="D314" s="203" t="s">
        <v>143</v>
      </c>
      <c r="E314" s="204" t="s">
        <v>22</v>
      </c>
      <c r="F314" s="205" t="s">
        <v>408</v>
      </c>
      <c r="G314" s="202"/>
      <c r="H314" s="206">
        <v>37.2</v>
      </c>
      <c r="I314" s="207"/>
      <c r="J314" s="202"/>
      <c r="K314" s="202"/>
      <c r="L314" s="208"/>
      <c r="M314" s="209"/>
      <c r="N314" s="210"/>
      <c r="O314" s="210"/>
      <c r="P314" s="210"/>
      <c r="Q314" s="210"/>
      <c r="R314" s="210"/>
      <c r="S314" s="210"/>
      <c r="T314" s="211"/>
      <c r="AT314" s="212" t="s">
        <v>143</v>
      </c>
      <c r="AU314" s="212" t="s">
        <v>141</v>
      </c>
      <c r="AV314" s="11" t="s">
        <v>141</v>
      </c>
      <c r="AW314" s="11" t="s">
        <v>36</v>
      </c>
      <c r="AX314" s="11" t="s">
        <v>72</v>
      </c>
      <c r="AY314" s="212" t="s">
        <v>133</v>
      </c>
    </row>
    <row r="315" spans="2:51" s="11" customFormat="1" ht="13.5">
      <c r="B315" s="201"/>
      <c r="C315" s="202"/>
      <c r="D315" s="203" t="s">
        <v>143</v>
      </c>
      <c r="E315" s="204" t="s">
        <v>22</v>
      </c>
      <c r="F315" s="205" t="s">
        <v>409</v>
      </c>
      <c r="G315" s="202"/>
      <c r="H315" s="206">
        <v>15.4</v>
      </c>
      <c r="I315" s="207"/>
      <c r="J315" s="202"/>
      <c r="K315" s="202"/>
      <c r="L315" s="208"/>
      <c r="M315" s="209"/>
      <c r="N315" s="210"/>
      <c r="O315" s="210"/>
      <c r="P315" s="210"/>
      <c r="Q315" s="210"/>
      <c r="R315" s="210"/>
      <c r="S315" s="210"/>
      <c r="T315" s="211"/>
      <c r="AT315" s="212" t="s">
        <v>143</v>
      </c>
      <c r="AU315" s="212" t="s">
        <v>141</v>
      </c>
      <c r="AV315" s="11" t="s">
        <v>141</v>
      </c>
      <c r="AW315" s="11" t="s">
        <v>36</v>
      </c>
      <c r="AX315" s="11" t="s">
        <v>72</v>
      </c>
      <c r="AY315" s="212" t="s">
        <v>133</v>
      </c>
    </row>
    <row r="316" spans="2:51" s="11" customFormat="1" ht="13.5">
      <c r="B316" s="201"/>
      <c r="C316" s="202"/>
      <c r="D316" s="203" t="s">
        <v>143</v>
      </c>
      <c r="E316" s="204" t="s">
        <v>22</v>
      </c>
      <c r="F316" s="205" t="s">
        <v>410</v>
      </c>
      <c r="G316" s="202"/>
      <c r="H316" s="206">
        <v>3.3</v>
      </c>
      <c r="I316" s="207"/>
      <c r="J316" s="202"/>
      <c r="K316" s="202"/>
      <c r="L316" s="208"/>
      <c r="M316" s="209"/>
      <c r="N316" s="210"/>
      <c r="O316" s="210"/>
      <c r="P316" s="210"/>
      <c r="Q316" s="210"/>
      <c r="R316" s="210"/>
      <c r="S316" s="210"/>
      <c r="T316" s="211"/>
      <c r="AT316" s="212" t="s">
        <v>143</v>
      </c>
      <c r="AU316" s="212" t="s">
        <v>141</v>
      </c>
      <c r="AV316" s="11" t="s">
        <v>141</v>
      </c>
      <c r="AW316" s="11" t="s">
        <v>36</v>
      </c>
      <c r="AX316" s="11" t="s">
        <v>72</v>
      </c>
      <c r="AY316" s="212" t="s">
        <v>133</v>
      </c>
    </row>
    <row r="317" spans="2:51" s="11" customFormat="1" ht="13.5">
      <c r="B317" s="201"/>
      <c r="C317" s="202"/>
      <c r="D317" s="203" t="s">
        <v>143</v>
      </c>
      <c r="E317" s="204" t="s">
        <v>22</v>
      </c>
      <c r="F317" s="205" t="s">
        <v>411</v>
      </c>
      <c r="G317" s="202"/>
      <c r="H317" s="206">
        <v>54.6</v>
      </c>
      <c r="I317" s="207"/>
      <c r="J317" s="202"/>
      <c r="K317" s="202"/>
      <c r="L317" s="208"/>
      <c r="M317" s="209"/>
      <c r="N317" s="210"/>
      <c r="O317" s="210"/>
      <c r="P317" s="210"/>
      <c r="Q317" s="210"/>
      <c r="R317" s="210"/>
      <c r="S317" s="210"/>
      <c r="T317" s="211"/>
      <c r="AT317" s="212" t="s">
        <v>143</v>
      </c>
      <c r="AU317" s="212" t="s">
        <v>141</v>
      </c>
      <c r="AV317" s="11" t="s">
        <v>141</v>
      </c>
      <c r="AW317" s="11" t="s">
        <v>36</v>
      </c>
      <c r="AX317" s="11" t="s">
        <v>72</v>
      </c>
      <c r="AY317" s="212" t="s">
        <v>133</v>
      </c>
    </row>
    <row r="318" spans="2:51" s="13" customFormat="1" ht="13.5">
      <c r="B318" s="225"/>
      <c r="C318" s="226"/>
      <c r="D318" s="203" t="s">
        <v>143</v>
      </c>
      <c r="E318" s="227" t="s">
        <v>22</v>
      </c>
      <c r="F318" s="228" t="s">
        <v>324</v>
      </c>
      <c r="G318" s="226"/>
      <c r="H318" s="229" t="s">
        <v>22</v>
      </c>
      <c r="I318" s="230"/>
      <c r="J318" s="226"/>
      <c r="K318" s="226"/>
      <c r="L318" s="231"/>
      <c r="M318" s="232"/>
      <c r="N318" s="233"/>
      <c r="O318" s="233"/>
      <c r="P318" s="233"/>
      <c r="Q318" s="233"/>
      <c r="R318" s="233"/>
      <c r="S318" s="233"/>
      <c r="T318" s="234"/>
      <c r="AT318" s="235" t="s">
        <v>143</v>
      </c>
      <c r="AU318" s="235" t="s">
        <v>141</v>
      </c>
      <c r="AV318" s="13" t="s">
        <v>80</v>
      </c>
      <c r="AW318" s="13" t="s">
        <v>36</v>
      </c>
      <c r="AX318" s="13" t="s">
        <v>72</v>
      </c>
      <c r="AY318" s="235" t="s">
        <v>133</v>
      </c>
    </row>
    <row r="319" spans="2:51" s="11" customFormat="1" ht="13.5">
      <c r="B319" s="201"/>
      <c r="C319" s="202"/>
      <c r="D319" s="203" t="s">
        <v>143</v>
      </c>
      <c r="E319" s="204" t="s">
        <v>22</v>
      </c>
      <c r="F319" s="205" t="s">
        <v>412</v>
      </c>
      <c r="G319" s="202"/>
      <c r="H319" s="206">
        <v>62</v>
      </c>
      <c r="I319" s="207"/>
      <c r="J319" s="202"/>
      <c r="K319" s="202"/>
      <c r="L319" s="208"/>
      <c r="M319" s="209"/>
      <c r="N319" s="210"/>
      <c r="O319" s="210"/>
      <c r="P319" s="210"/>
      <c r="Q319" s="210"/>
      <c r="R319" s="210"/>
      <c r="S319" s="210"/>
      <c r="T319" s="211"/>
      <c r="AT319" s="212" t="s">
        <v>143</v>
      </c>
      <c r="AU319" s="212" t="s">
        <v>141</v>
      </c>
      <c r="AV319" s="11" t="s">
        <v>141</v>
      </c>
      <c r="AW319" s="11" t="s">
        <v>36</v>
      </c>
      <c r="AX319" s="11" t="s">
        <v>72</v>
      </c>
      <c r="AY319" s="212" t="s">
        <v>133</v>
      </c>
    </row>
    <row r="320" spans="2:51" s="11" customFormat="1" ht="13.5">
      <c r="B320" s="201"/>
      <c r="C320" s="202"/>
      <c r="D320" s="203" t="s">
        <v>143</v>
      </c>
      <c r="E320" s="204" t="s">
        <v>22</v>
      </c>
      <c r="F320" s="205" t="s">
        <v>413</v>
      </c>
      <c r="G320" s="202"/>
      <c r="H320" s="206">
        <v>13.2</v>
      </c>
      <c r="I320" s="207"/>
      <c r="J320" s="202"/>
      <c r="K320" s="202"/>
      <c r="L320" s="208"/>
      <c r="M320" s="209"/>
      <c r="N320" s="210"/>
      <c r="O320" s="210"/>
      <c r="P320" s="210"/>
      <c r="Q320" s="210"/>
      <c r="R320" s="210"/>
      <c r="S320" s="210"/>
      <c r="T320" s="211"/>
      <c r="AT320" s="212" t="s">
        <v>143</v>
      </c>
      <c r="AU320" s="212" t="s">
        <v>141</v>
      </c>
      <c r="AV320" s="11" t="s">
        <v>141</v>
      </c>
      <c r="AW320" s="11" t="s">
        <v>36</v>
      </c>
      <c r="AX320" s="11" t="s">
        <v>72</v>
      </c>
      <c r="AY320" s="212" t="s">
        <v>133</v>
      </c>
    </row>
    <row r="321" spans="2:51" s="13" customFormat="1" ht="13.5">
      <c r="B321" s="225"/>
      <c r="C321" s="226"/>
      <c r="D321" s="203" t="s">
        <v>143</v>
      </c>
      <c r="E321" s="227" t="s">
        <v>22</v>
      </c>
      <c r="F321" s="228" t="s">
        <v>327</v>
      </c>
      <c r="G321" s="226"/>
      <c r="H321" s="229" t="s">
        <v>22</v>
      </c>
      <c r="I321" s="230"/>
      <c r="J321" s="226"/>
      <c r="K321" s="226"/>
      <c r="L321" s="231"/>
      <c r="M321" s="232"/>
      <c r="N321" s="233"/>
      <c r="O321" s="233"/>
      <c r="P321" s="233"/>
      <c r="Q321" s="233"/>
      <c r="R321" s="233"/>
      <c r="S321" s="233"/>
      <c r="T321" s="234"/>
      <c r="AT321" s="235" t="s">
        <v>143</v>
      </c>
      <c r="AU321" s="235" t="s">
        <v>141</v>
      </c>
      <c r="AV321" s="13" t="s">
        <v>80</v>
      </c>
      <c r="AW321" s="13" t="s">
        <v>36</v>
      </c>
      <c r="AX321" s="13" t="s">
        <v>72</v>
      </c>
      <c r="AY321" s="235" t="s">
        <v>133</v>
      </c>
    </row>
    <row r="322" spans="2:51" s="11" customFormat="1" ht="13.5">
      <c r="B322" s="201"/>
      <c r="C322" s="202"/>
      <c r="D322" s="203" t="s">
        <v>143</v>
      </c>
      <c r="E322" s="204" t="s">
        <v>22</v>
      </c>
      <c r="F322" s="205" t="s">
        <v>414</v>
      </c>
      <c r="G322" s="202"/>
      <c r="H322" s="206">
        <v>5.95</v>
      </c>
      <c r="I322" s="207"/>
      <c r="J322" s="202"/>
      <c r="K322" s="202"/>
      <c r="L322" s="208"/>
      <c r="M322" s="209"/>
      <c r="N322" s="210"/>
      <c r="O322" s="210"/>
      <c r="P322" s="210"/>
      <c r="Q322" s="210"/>
      <c r="R322" s="210"/>
      <c r="S322" s="210"/>
      <c r="T322" s="211"/>
      <c r="AT322" s="212" t="s">
        <v>143</v>
      </c>
      <c r="AU322" s="212" t="s">
        <v>141</v>
      </c>
      <c r="AV322" s="11" t="s">
        <v>141</v>
      </c>
      <c r="AW322" s="11" t="s">
        <v>36</v>
      </c>
      <c r="AX322" s="11" t="s">
        <v>72</v>
      </c>
      <c r="AY322" s="212" t="s">
        <v>133</v>
      </c>
    </row>
    <row r="323" spans="2:51" s="12" customFormat="1" ht="13.5">
      <c r="B323" s="213"/>
      <c r="C323" s="214"/>
      <c r="D323" s="215" t="s">
        <v>143</v>
      </c>
      <c r="E323" s="216" t="s">
        <v>22</v>
      </c>
      <c r="F323" s="217" t="s">
        <v>145</v>
      </c>
      <c r="G323" s="214"/>
      <c r="H323" s="218">
        <v>191.65</v>
      </c>
      <c r="I323" s="219"/>
      <c r="J323" s="214"/>
      <c r="K323" s="214"/>
      <c r="L323" s="220"/>
      <c r="M323" s="221"/>
      <c r="N323" s="222"/>
      <c r="O323" s="222"/>
      <c r="P323" s="222"/>
      <c r="Q323" s="222"/>
      <c r="R323" s="222"/>
      <c r="S323" s="222"/>
      <c r="T323" s="223"/>
      <c r="AT323" s="224" t="s">
        <v>143</v>
      </c>
      <c r="AU323" s="224" t="s">
        <v>141</v>
      </c>
      <c r="AV323" s="12" t="s">
        <v>140</v>
      </c>
      <c r="AW323" s="12" t="s">
        <v>6</v>
      </c>
      <c r="AX323" s="12" t="s">
        <v>80</v>
      </c>
      <c r="AY323" s="224" t="s">
        <v>133</v>
      </c>
    </row>
    <row r="324" spans="2:65" s="1" customFormat="1" ht="31.5" customHeight="1">
      <c r="B324" s="41"/>
      <c r="C324" s="236" t="s">
        <v>415</v>
      </c>
      <c r="D324" s="236" t="s">
        <v>228</v>
      </c>
      <c r="E324" s="237" t="s">
        <v>416</v>
      </c>
      <c r="F324" s="238" t="s">
        <v>417</v>
      </c>
      <c r="G324" s="239" t="s">
        <v>138</v>
      </c>
      <c r="H324" s="240">
        <v>47.817</v>
      </c>
      <c r="I324" s="241"/>
      <c r="J324" s="242">
        <f>ROUND(I324*H324,2)</f>
        <v>0</v>
      </c>
      <c r="K324" s="238" t="s">
        <v>22</v>
      </c>
      <c r="L324" s="243"/>
      <c r="M324" s="244" t="s">
        <v>22</v>
      </c>
      <c r="N324" s="245" t="s">
        <v>44</v>
      </c>
      <c r="O324" s="42"/>
      <c r="P324" s="198">
        <f>O324*H324</f>
        <v>0</v>
      </c>
      <c r="Q324" s="198">
        <v>0.00051</v>
      </c>
      <c r="R324" s="198">
        <f>Q324*H324</f>
        <v>0.024386670000000003</v>
      </c>
      <c r="S324" s="198">
        <v>0</v>
      </c>
      <c r="T324" s="199">
        <f>S324*H324</f>
        <v>0</v>
      </c>
      <c r="AR324" s="24" t="s">
        <v>181</v>
      </c>
      <c r="AT324" s="24" t="s">
        <v>228</v>
      </c>
      <c r="AU324" s="24" t="s">
        <v>141</v>
      </c>
      <c r="AY324" s="24" t="s">
        <v>133</v>
      </c>
      <c r="BE324" s="200">
        <f>IF(N324="základní",J324,0)</f>
        <v>0</v>
      </c>
      <c r="BF324" s="200">
        <f>IF(N324="snížená",J324,0)</f>
        <v>0</v>
      </c>
      <c r="BG324" s="200">
        <f>IF(N324="zákl. přenesená",J324,0)</f>
        <v>0</v>
      </c>
      <c r="BH324" s="200">
        <f>IF(N324="sníž. přenesená",J324,0)</f>
        <v>0</v>
      </c>
      <c r="BI324" s="200">
        <f>IF(N324="nulová",J324,0)</f>
        <v>0</v>
      </c>
      <c r="BJ324" s="24" t="s">
        <v>141</v>
      </c>
      <c r="BK324" s="200">
        <f>ROUND(I324*H324,2)</f>
        <v>0</v>
      </c>
      <c r="BL324" s="24" t="s">
        <v>140</v>
      </c>
      <c r="BM324" s="24" t="s">
        <v>418</v>
      </c>
    </row>
    <row r="325" spans="2:51" s="11" customFormat="1" ht="13.5">
      <c r="B325" s="201"/>
      <c r="C325" s="202"/>
      <c r="D325" s="203" t="s">
        <v>143</v>
      </c>
      <c r="E325" s="204" t="s">
        <v>22</v>
      </c>
      <c r="F325" s="205" t="s">
        <v>419</v>
      </c>
      <c r="G325" s="202"/>
      <c r="H325" s="206">
        <v>63.245</v>
      </c>
      <c r="I325" s="207"/>
      <c r="J325" s="202"/>
      <c r="K325" s="202"/>
      <c r="L325" s="208"/>
      <c r="M325" s="209"/>
      <c r="N325" s="210"/>
      <c r="O325" s="210"/>
      <c r="P325" s="210"/>
      <c r="Q325" s="210"/>
      <c r="R325" s="210"/>
      <c r="S325" s="210"/>
      <c r="T325" s="211"/>
      <c r="AT325" s="212" t="s">
        <v>143</v>
      </c>
      <c r="AU325" s="212" t="s">
        <v>141</v>
      </c>
      <c r="AV325" s="11" t="s">
        <v>141</v>
      </c>
      <c r="AW325" s="11" t="s">
        <v>36</v>
      </c>
      <c r="AX325" s="11" t="s">
        <v>72</v>
      </c>
      <c r="AY325" s="212" t="s">
        <v>133</v>
      </c>
    </row>
    <row r="326" spans="2:51" s="11" customFormat="1" ht="13.5">
      <c r="B326" s="201"/>
      <c r="C326" s="202"/>
      <c r="D326" s="203" t="s">
        <v>143</v>
      </c>
      <c r="E326" s="204" t="s">
        <v>22</v>
      </c>
      <c r="F326" s="205" t="s">
        <v>420</v>
      </c>
      <c r="G326" s="202"/>
      <c r="H326" s="206">
        <v>-15.428</v>
      </c>
      <c r="I326" s="207"/>
      <c r="J326" s="202"/>
      <c r="K326" s="202"/>
      <c r="L326" s="208"/>
      <c r="M326" s="209"/>
      <c r="N326" s="210"/>
      <c r="O326" s="210"/>
      <c r="P326" s="210"/>
      <c r="Q326" s="210"/>
      <c r="R326" s="210"/>
      <c r="S326" s="210"/>
      <c r="T326" s="211"/>
      <c r="AT326" s="212" t="s">
        <v>143</v>
      </c>
      <c r="AU326" s="212" t="s">
        <v>141</v>
      </c>
      <c r="AV326" s="11" t="s">
        <v>141</v>
      </c>
      <c r="AW326" s="11" t="s">
        <v>36</v>
      </c>
      <c r="AX326" s="11" t="s">
        <v>72</v>
      </c>
      <c r="AY326" s="212" t="s">
        <v>133</v>
      </c>
    </row>
    <row r="327" spans="2:51" s="12" customFormat="1" ht="13.5">
      <c r="B327" s="213"/>
      <c r="C327" s="214"/>
      <c r="D327" s="215" t="s">
        <v>143</v>
      </c>
      <c r="E327" s="216" t="s">
        <v>22</v>
      </c>
      <c r="F327" s="217" t="s">
        <v>145</v>
      </c>
      <c r="G327" s="214"/>
      <c r="H327" s="218">
        <v>47.817</v>
      </c>
      <c r="I327" s="219"/>
      <c r="J327" s="214"/>
      <c r="K327" s="214"/>
      <c r="L327" s="220"/>
      <c r="M327" s="221"/>
      <c r="N327" s="222"/>
      <c r="O327" s="222"/>
      <c r="P327" s="222"/>
      <c r="Q327" s="222"/>
      <c r="R327" s="222"/>
      <c r="S327" s="222"/>
      <c r="T327" s="223"/>
      <c r="AT327" s="224" t="s">
        <v>143</v>
      </c>
      <c r="AU327" s="224" t="s">
        <v>141</v>
      </c>
      <c r="AV327" s="12" t="s">
        <v>140</v>
      </c>
      <c r="AW327" s="12" t="s">
        <v>36</v>
      </c>
      <c r="AX327" s="12" t="s">
        <v>80</v>
      </c>
      <c r="AY327" s="224" t="s">
        <v>133</v>
      </c>
    </row>
    <row r="328" spans="2:65" s="1" customFormat="1" ht="31.5" customHeight="1">
      <c r="B328" s="41"/>
      <c r="C328" s="236" t="s">
        <v>421</v>
      </c>
      <c r="D328" s="236" t="s">
        <v>228</v>
      </c>
      <c r="E328" s="237" t="s">
        <v>422</v>
      </c>
      <c r="F328" s="238" t="s">
        <v>423</v>
      </c>
      <c r="G328" s="239" t="s">
        <v>138</v>
      </c>
      <c r="H328" s="240">
        <v>15.428</v>
      </c>
      <c r="I328" s="241"/>
      <c r="J328" s="242">
        <f>ROUND(I328*H328,2)</f>
        <v>0</v>
      </c>
      <c r="K328" s="238" t="s">
        <v>139</v>
      </c>
      <c r="L328" s="243"/>
      <c r="M328" s="244" t="s">
        <v>22</v>
      </c>
      <c r="N328" s="245" t="s">
        <v>43</v>
      </c>
      <c r="O328" s="42"/>
      <c r="P328" s="198">
        <f>O328*H328</f>
        <v>0</v>
      </c>
      <c r="Q328" s="198">
        <v>0.0009</v>
      </c>
      <c r="R328" s="198">
        <f>Q328*H328</f>
        <v>0.0138852</v>
      </c>
      <c r="S328" s="198">
        <v>0</v>
      </c>
      <c r="T328" s="199">
        <f>S328*H328</f>
        <v>0</v>
      </c>
      <c r="AR328" s="24" t="s">
        <v>181</v>
      </c>
      <c r="AT328" s="24" t="s">
        <v>228</v>
      </c>
      <c r="AU328" s="24" t="s">
        <v>141</v>
      </c>
      <c r="AY328" s="24" t="s">
        <v>133</v>
      </c>
      <c r="BE328" s="200">
        <f>IF(N328="základní",J328,0)</f>
        <v>0</v>
      </c>
      <c r="BF328" s="200">
        <f>IF(N328="snížená",J328,0)</f>
        <v>0</v>
      </c>
      <c r="BG328" s="200">
        <f>IF(N328="zákl. přenesená",J328,0)</f>
        <v>0</v>
      </c>
      <c r="BH328" s="200">
        <f>IF(N328="sníž. přenesená",J328,0)</f>
        <v>0</v>
      </c>
      <c r="BI328" s="200">
        <f>IF(N328="nulová",J328,0)</f>
        <v>0</v>
      </c>
      <c r="BJ328" s="24" t="s">
        <v>80</v>
      </c>
      <c r="BK328" s="200">
        <f>ROUND(I328*H328,2)</f>
        <v>0</v>
      </c>
      <c r="BL328" s="24" t="s">
        <v>140</v>
      </c>
      <c r="BM328" s="24" t="s">
        <v>424</v>
      </c>
    </row>
    <row r="329" spans="2:51" s="13" customFormat="1" ht="13.5">
      <c r="B329" s="225"/>
      <c r="C329" s="226"/>
      <c r="D329" s="203" t="s">
        <v>143</v>
      </c>
      <c r="E329" s="227" t="s">
        <v>22</v>
      </c>
      <c r="F329" s="228" t="s">
        <v>425</v>
      </c>
      <c r="G329" s="226"/>
      <c r="H329" s="229" t="s">
        <v>22</v>
      </c>
      <c r="I329" s="230"/>
      <c r="J329" s="226"/>
      <c r="K329" s="226"/>
      <c r="L329" s="231"/>
      <c r="M329" s="232"/>
      <c r="N329" s="233"/>
      <c r="O329" s="233"/>
      <c r="P329" s="233"/>
      <c r="Q329" s="233"/>
      <c r="R329" s="233"/>
      <c r="S329" s="233"/>
      <c r="T329" s="234"/>
      <c r="AT329" s="235" t="s">
        <v>143</v>
      </c>
      <c r="AU329" s="235" t="s">
        <v>141</v>
      </c>
      <c r="AV329" s="13" t="s">
        <v>80</v>
      </c>
      <c r="AW329" s="13" t="s">
        <v>36</v>
      </c>
      <c r="AX329" s="13" t="s">
        <v>72</v>
      </c>
      <c r="AY329" s="235" t="s">
        <v>133</v>
      </c>
    </row>
    <row r="330" spans="2:51" s="13" customFormat="1" ht="13.5">
      <c r="B330" s="225"/>
      <c r="C330" s="226"/>
      <c r="D330" s="203" t="s">
        <v>143</v>
      </c>
      <c r="E330" s="227" t="s">
        <v>22</v>
      </c>
      <c r="F330" s="228" t="s">
        <v>318</v>
      </c>
      <c r="G330" s="226"/>
      <c r="H330" s="229" t="s">
        <v>22</v>
      </c>
      <c r="I330" s="230"/>
      <c r="J330" s="226"/>
      <c r="K330" s="226"/>
      <c r="L330" s="231"/>
      <c r="M330" s="232"/>
      <c r="N330" s="233"/>
      <c r="O330" s="233"/>
      <c r="P330" s="233"/>
      <c r="Q330" s="233"/>
      <c r="R330" s="233"/>
      <c r="S330" s="233"/>
      <c r="T330" s="234"/>
      <c r="AT330" s="235" t="s">
        <v>143</v>
      </c>
      <c r="AU330" s="235" t="s">
        <v>141</v>
      </c>
      <c r="AV330" s="13" t="s">
        <v>80</v>
      </c>
      <c r="AW330" s="13" t="s">
        <v>36</v>
      </c>
      <c r="AX330" s="13" t="s">
        <v>72</v>
      </c>
      <c r="AY330" s="235" t="s">
        <v>133</v>
      </c>
    </row>
    <row r="331" spans="2:51" s="11" customFormat="1" ht="13.5">
      <c r="B331" s="201"/>
      <c r="C331" s="202"/>
      <c r="D331" s="203" t="s">
        <v>143</v>
      </c>
      <c r="E331" s="204" t="s">
        <v>22</v>
      </c>
      <c r="F331" s="205" t="s">
        <v>426</v>
      </c>
      <c r="G331" s="202"/>
      <c r="H331" s="206">
        <v>2.97</v>
      </c>
      <c r="I331" s="207"/>
      <c r="J331" s="202"/>
      <c r="K331" s="202"/>
      <c r="L331" s="208"/>
      <c r="M331" s="209"/>
      <c r="N331" s="210"/>
      <c r="O331" s="210"/>
      <c r="P331" s="210"/>
      <c r="Q331" s="210"/>
      <c r="R331" s="210"/>
      <c r="S331" s="210"/>
      <c r="T331" s="211"/>
      <c r="AT331" s="212" t="s">
        <v>143</v>
      </c>
      <c r="AU331" s="212" t="s">
        <v>141</v>
      </c>
      <c r="AV331" s="11" t="s">
        <v>141</v>
      </c>
      <c r="AW331" s="11" t="s">
        <v>36</v>
      </c>
      <c r="AX331" s="11" t="s">
        <v>72</v>
      </c>
      <c r="AY331" s="212" t="s">
        <v>133</v>
      </c>
    </row>
    <row r="332" spans="2:51" s="11" customFormat="1" ht="13.5">
      <c r="B332" s="201"/>
      <c r="C332" s="202"/>
      <c r="D332" s="203" t="s">
        <v>143</v>
      </c>
      <c r="E332" s="204" t="s">
        <v>22</v>
      </c>
      <c r="F332" s="205" t="s">
        <v>427</v>
      </c>
      <c r="G332" s="202"/>
      <c r="H332" s="206">
        <v>1.485</v>
      </c>
      <c r="I332" s="207"/>
      <c r="J332" s="202"/>
      <c r="K332" s="202"/>
      <c r="L332" s="208"/>
      <c r="M332" s="209"/>
      <c r="N332" s="210"/>
      <c r="O332" s="210"/>
      <c r="P332" s="210"/>
      <c r="Q332" s="210"/>
      <c r="R332" s="210"/>
      <c r="S332" s="210"/>
      <c r="T332" s="211"/>
      <c r="AT332" s="212" t="s">
        <v>143</v>
      </c>
      <c r="AU332" s="212" t="s">
        <v>141</v>
      </c>
      <c r="AV332" s="11" t="s">
        <v>141</v>
      </c>
      <c r="AW332" s="11" t="s">
        <v>36</v>
      </c>
      <c r="AX332" s="11" t="s">
        <v>72</v>
      </c>
      <c r="AY332" s="212" t="s">
        <v>133</v>
      </c>
    </row>
    <row r="333" spans="2:51" s="11" customFormat="1" ht="13.5">
      <c r="B333" s="201"/>
      <c r="C333" s="202"/>
      <c r="D333" s="203" t="s">
        <v>143</v>
      </c>
      <c r="E333" s="204" t="s">
        <v>22</v>
      </c>
      <c r="F333" s="205" t="s">
        <v>428</v>
      </c>
      <c r="G333" s="202"/>
      <c r="H333" s="206">
        <v>0.314</v>
      </c>
      <c r="I333" s="207"/>
      <c r="J333" s="202"/>
      <c r="K333" s="202"/>
      <c r="L333" s="208"/>
      <c r="M333" s="209"/>
      <c r="N333" s="210"/>
      <c r="O333" s="210"/>
      <c r="P333" s="210"/>
      <c r="Q333" s="210"/>
      <c r="R333" s="210"/>
      <c r="S333" s="210"/>
      <c r="T333" s="211"/>
      <c r="AT333" s="212" t="s">
        <v>143</v>
      </c>
      <c r="AU333" s="212" t="s">
        <v>141</v>
      </c>
      <c r="AV333" s="11" t="s">
        <v>141</v>
      </c>
      <c r="AW333" s="11" t="s">
        <v>36</v>
      </c>
      <c r="AX333" s="11" t="s">
        <v>72</v>
      </c>
      <c r="AY333" s="212" t="s">
        <v>133</v>
      </c>
    </row>
    <row r="334" spans="2:51" s="11" customFormat="1" ht="13.5">
      <c r="B334" s="201"/>
      <c r="C334" s="202"/>
      <c r="D334" s="203" t="s">
        <v>143</v>
      </c>
      <c r="E334" s="204" t="s">
        <v>22</v>
      </c>
      <c r="F334" s="205" t="s">
        <v>429</v>
      </c>
      <c r="G334" s="202"/>
      <c r="H334" s="206">
        <v>4.455</v>
      </c>
      <c r="I334" s="207"/>
      <c r="J334" s="202"/>
      <c r="K334" s="202"/>
      <c r="L334" s="208"/>
      <c r="M334" s="209"/>
      <c r="N334" s="210"/>
      <c r="O334" s="210"/>
      <c r="P334" s="210"/>
      <c r="Q334" s="210"/>
      <c r="R334" s="210"/>
      <c r="S334" s="210"/>
      <c r="T334" s="211"/>
      <c r="AT334" s="212" t="s">
        <v>143</v>
      </c>
      <c r="AU334" s="212" t="s">
        <v>141</v>
      </c>
      <c r="AV334" s="11" t="s">
        <v>141</v>
      </c>
      <c r="AW334" s="11" t="s">
        <v>36</v>
      </c>
      <c r="AX334" s="11" t="s">
        <v>72</v>
      </c>
      <c r="AY334" s="212" t="s">
        <v>133</v>
      </c>
    </row>
    <row r="335" spans="2:51" s="13" customFormat="1" ht="13.5">
      <c r="B335" s="225"/>
      <c r="C335" s="226"/>
      <c r="D335" s="203" t="s">
        <v>143</v>
      </c>
      <c r="E335" s="227" t="s">
        <v>22</v>
      </c>
      <c r="F335" s="228" t="s">
        <v>324</v>
      </c>
      <c r="G335" s="226"/>
      <c r="H335" s="229" t="s">
        <v>22</v>
      </c>
      <c r="I335" s="230"/>
      <c r="J335" s="226"/>
      <c r="K335" s="226"/>
      <c r="L335" s="231"/>
      <c r="M335" s="232"/>
      <c r="N335" s="233"/>
      <c r="O335" s="233"/>
      <c r="P335" s="233"/>
      <c r="Q335" s="233"/>
      <c r="R335" s="233"/>
      <c r="S335" s="233"/>
      <c r="T335" s="234"/>
      <c r="AT335" s="235" t="s">
        <v>143</v>
      </c>
      <c r="AU335" s="235" t="s">
        <v>141</v>
      </c>
      <c r="AV335" s="13" t="s">
        <v>80</v>
      </c>
      <c r="AW335" s="13" t="s">
        <v>36</v>
      </c>
      <c r="AX335" s="13" t="s">
        <v>72</v>
      </c>
      <c r="AY335" s="235" t="s">
        <v>133</v>
      </c>
    </row>
    <row r="336" spans="2:51" s="11" customFormat="1" ht="13.5">
      <c r="B336" s="201"/>
      <c r="C336" s="202"/>
      <c r="D336" s="203" t="s">
        <v>143</v>
      </c>
      <c r="E336" s="204" t="s">
        <v>22</v>
      </c>
      <c r="F336" s="205" t="s">
        <v>430</v>
      </c>
      <c r="G336" s="202"/>
      <c r="H336" s="206">
        <v>4.95</v>
      </c>
      <c r="I336" s="207"/>
      <c r="J336" s="202"/>
      <c r="K336" s="202"/>
      <c r="L336" s="208"/>
      <c r="M336" s="209"/>
      <c r="N336" s="210"/>
      <c r="O336" s="210"/>
      <c r="P336" s="210"/>
      <c r="Q336" s="210"/>
      <c r="R336" s="210"/>
      <c r="S336" s="210"/>
      <c r="T336" s="211"/>
      <c r="AT336" s="212" t="s">
        <v>143</v>
      </c>
      <c r="AU336" s="212" t="s">
        <v>141</v>
      </c>
      <c r="AV336" s="11" t="s">
        <v>141</v>
      </c>
      <c r="AW336" s="11" t="s">
        <v>36</v>
      </c>
      <c r="AX336" s="11" t="s">
        <v>72</v>
      </c>
      <c r="AY336" s="212" t="s">
        <v>133</v>
      </c>
    </row>
    <row r="337" spans="2:51" s="11" customFormat="1" ht="13.5">
      <c r="B337" s="201"/>
      <c r="C337" s="202"/>
      <c r="D337" s="203" t="s">
        <v>143</v>
      </c>
      <c r="E337" s="204" t="s">
        <v>22</v>
      </c>
      <c r="F337" s="205" t="s">
        <v>431</v>
      </c>
      <c r="G337" s="202"/>
      <c r="H337" s="206">
        <v>1.254</v>
      </c>
      <c r="I337" s="207"/>
      <c r="J337" s="202"/>
      <c r="K337" s="202"/>
      <c r="L337" s="208"/>
      <c r="M337" s="209"/>
      <c r="N337" s="210"/>
      <c r="O337" s="210"/>
      <c r="P337" s="210"/>
      <c r="Q337" s="210"/>
      <c r="R337" s="210"/>
      <c r="S337" s="210"/>
      <c r="T337" s="211"/>
      <c r="AT337" s="212" t="s">
        <v>143</v>
      </c>
      <c r="AU337" s="212" t="s">
        <v>141</v>
      </c>
      <c r="AV337" s="11" t="s">
        <v>141</v>
      </c>
      <c r="AW337" s="11" t="s">
        <v>36</v>
      </c>
      <c r="AX337" s="11" t="s">
        <v>72</v>
      </c>
      <c r="AY337" s="212" t="s">
        <v>133</v>
      </c>
    </row>
    <row r="338" spans="2:51" s="12" customFormat="1" ht="13.5">
      <c r="B338" s="213"/>
      <c r="C338" s="214"/>
      <c r="D338" s="215" t="s">
        <v>143</v>
      </c>
      <c r="E338" s="216" t="s">
        <v>22</v>
      </c>
      <c r="F338" s="217" t="s">
        <v>145</v>
      </c>
      <c r="G338" s="214"/>
      <c r="H338" s="218">
        <v>15.428</v>
      </c>
      <c r="I338" s="219"/>
      <c r="J338" s="214"/>
      <c r="K338" s="214"/>
      <c r="L338" s="220"/>
      <c r="M338" s="221"/>
      <c r="N338" s="222"/>
      <c r="O338" s="222"/>
      <c r="P338" s="222"/>
      <c r="Q338" s="222"/>
      <c r="R338" s="222"/>
      <c r="S338" s="222"/>
      <c r="T338" s="223"/>
      <c r="AT338" s="224" t="s">
        <v>143</v>
      </c>
      <c r="AU338" s="224" t="s">
        <v>141</v>
      </c>
      <c r="AV338" s="12" t="s">
        <v>140</v>
      </c>
      <c r="AW338" s="12" t="s">
        <v>6</v>
      </c>
      <c r="AX338" s="12" t="s">
        <v>80</v>
      </c>
      <c r="AY338" s="224" t="s">
        <v>133</v>
      </c>
    </row>
    <row r="339" spans="2:65" s="1" customFormat="1" ht="44.25" customHeight="1">
      <c r="B339" s="41"/>
      <c r="C339" s="189" t="s">
        <v>432</v>
      </c>
      <c r="D339" s="189" t="s">
        <v>135</v>
      </c>
      <c r="E339" s="190" t="s">
        <v>433</v>
      </c>
      <c r="F339" s="191" t="s">
        <v>434</v>
      </c>
      <c r="G339" s="192" t="s">
        <v>138</v>
      </c>
      <c r="H339" s="193">
        <v>36.17</v>
      </c>
      <c r="I339" s="194"/>
      <c r="J339" s="195">
        <f>ROUND(I339*H339,2)</f>
        <v>0</v>
      </c>
      <c r="K339" s="191" t="s">
        <v>139</v>
      </c>
      <c r="L339" s="61"/>
      <c r="M339" s="196" t="s">
        <v>22</v>
      </c>
      <c r="N339" s="197" t="s">
        <v>44</v>
      </c>
      <c r="O339" s="42"/>
      <c r="P339" s="198">
        <f>O339*H339</f>
        <v>0</v>
      </c>
      <c r="Q339" s="198">
        <v>0.00944</v>
      </c>
      <c r="R339" s="198">
        <f>Q339*H339</f>
        <v>0.34144480000000005</v>
      </c>
      <c r="S339" s="198">
        <v>0</v>
      </c>
      <c r="T339" s="199">
        <f>S339*H339</f>
        <v>0</v>
      </c>
      <c r="AR339" s="24" t="s">
        <v>140</v>
      </c>
      <c r="AT339" s="24" t="s">
        <v>135</v>
      </c>
      <c r="AU339" s="24" t="s">
        <v>141</v>
      </c>
      <c r="AY339" s="24" t="s">
        <v>133</v>
      </c>
      <c r="BE339" s="200">
        <f>IF(N339="základní",J339,0)</f>
        <v>0</v>
      </c>
      <c r="BF339" s="200">
        <f>IF(N339="snížená",J339,0)</f>
        <v>0</v>
      </c>
      <c r="BG339" s="200">
        <f>IF(N339="zákl. přenesená",J339,0)</f>
        <v>0</v>
      </c>
      <c r="BH339" s="200">
        <f>IF(N339="sníž. přenesená",J339,0)</f>
        <v>0</v>
      </c>
      <c r="BI339" s="200">
        <f>IF(N339="nulová",J339,0)</f>
        <v>0</v>
      </c>
      <c r="BJ339" s="24" t="s">
        <v>141</v>
      </c>
      <c r="BK339" s="200">
        <f>ROUND(I339*H339,2)</f>
        <v>0</v>
      </c>
      <c r="BL339" s="24" t="s">
        <v>140</v>
      </c>
      <c r="BM339" s="24" t="s">
        <v>435</v>
      </c>
    </row>
    <row r="340" spans="2:51" s="13" customFormat="1" ht="13.5">
      <c r="B340" s="225"/>
      <c r="C340" s="226"/>
      <c r="D340" s="203" t="s">
        <v>143</v>
      </c>
      <c r="E340" s="227" t="s">
        <v>22</v>
      </c>
      <c r="F340" s="228" t="s">
        <v>436</v>
      </c>
      <c r="G340" s="226"/>
      <c r="H340" s="229" t="s">
        <v>22</v>
      </c>
      <c r="I340" s="230"/>
      <c r="J340" s="226"/>
      <c r="K340" s="226"/>
      <c r="L340" s="231"/>
      <c r="M340" s="232"/>
      <c r="N340" s="233"/>
      <c r="O340" s="233"/>
      <c r="P340" s="233"/>
      <c r="Q340" s="233"/>
      <c r="R340" s="233"/>
      <c r="S340" s="233"/>
      <c r="T340" s="234"/>
      <c r="AT340" s="235" t="s">
        <v>143</v>
      </c>
      <c r="AU340" s="235" t="s">
        <v>141</v>
      </c>
      <c r="AV340" s="13" t="s">
        <v>80</v>
      </c>
      <c r="AW340" s="13" t="s">
        <v>36</v>
      </c>
      <c r="AX340" s="13" t="s">
        <v>72</v>
      </c>
      <c r="AY340" s="235" t="s">
        <v>133</v>
      </c>
    </row>
    <row r="341" spans="2:51" s="13" customFormat="1" ht="13.5">
      <c r="B341" s="225"/>
      <c r="C341" s="226"/>
      <c r="D341" s="203" t="s">
        <v>143</v>
      </c>
      <c r="E341" s="227" t="s">
        <v>22</v>
      </c>
      <c r="F341" s="228" t="s">
        <v>318</v>
      </c>
      <c r="G341" s="226"/>
      <c r="H341" s="229" t="s">
        <v>22</v>
      </c>
      <c r="I341" s="230"/>
      <c r="J341" s="226"/>
      <c r="K341" s="226"/>
      <c r="L341" s="231"/>
      <c r="M341" s="232"/>
      <c r="N341" s="233"/>
      <c r="O341" s="233"/>
      <c r="P341" s="233"/>
      <c r="Q341" s="233"/>
      <c r="R341" s="233"/>
      <c r="S341" s="233"/>
      <c r="T341" s="234"/>
      <c r="AT341" s="235" t="s">
        <v>143</v>
      </c>
      <c r="AU341" s="235" t="s">
        <v>141</v>
      </c>
      <c r="AV341" s="13" t="s">
        <v>80</v>
      </c>
      <c r="AW341" s="13" t="s">
        <v>36</v>
      </c>
      <c r="AX341" s="13" t="s">
        <v>72</v>
      </c>
      <c r="AY341" s="235" t="s">
        <v>133</v>
      </c>
    </row>
    <row r="342" spans="2:51" s="11" customFormat="1" ht="13.5">
      <c r="B342" s="201"/>
      <c r="C342" s="202"/>
      <c r="D342" s="203" t="s">
        <v>143</v>
      </c>
      <c r="E342" s="204" t="s">
        <v>22</v>
      </c>
      <c r="F342" s="205" t="s">
        <v>437</v>
      </c>
      <c r="G342" s="202"/>
      <c r="H342" s="206">
        <v>9.82</v>
      </c>
      <c r="I342" s="207"/>
      <c r="J342" s="202"/>
      <c r="K342" s="202"/>
      <c r="L342" s="208"/>
      <c r="M342" s="209"/>
      <c r="N342" s="210"/>
      <c r="O342" s="210"/>
      <c r="P342" s="210"/>
      <c r="Q342" s="210"/>
      <c r="R342" s="210"/>
      <c r="S342" s="210"/>
      <c r="T342" s="211"/>
      <c r="AT342" s="212" t="s">
        <v>143</v>
      </c>
      <c r="AU342" s="212" t="s">
        <v>141</v>
      </c>
      <c r="AV342" s="11" t="s">
        <v>141</v>
      </c>
      <c r="AW342" s="11" t="s">
        <v>36</v>
      </c>
      <c r="AX342" s="11" t="s">
        <v>72</v>
      </c>
      <c r="AY342" s="212" t="s">
        <v>133</v>
      </c>
    </row>
    <row r="343" spans="2:51" s="11" customFormat="1" ht="13.5">
      <c r="B343" s="201"/>
      <c r="C343" s="202"/>
      <c r="D343" s="203" t="s">
        <v>143</v>
      </c>
      <c r="E343" s="204" t="s">
        <v>22</v>
      </c>
      <c r="F343" s="205" t="s">
        <v>438</v>
      </c>
      <c r="G343" s="202"/>
      <c r="H343" s="206">
        <v>-2.25</v>
      </c>
      <c r="I343" s="207"/>
      <c r="J343" s="202"/>
      <c r="K343" s="202"/>
      <c r="L343" s="208"/>
      <c r="M343" s="209"/>
      <c r="N343" s="210"/>
      <c r="O343" s="210"/>
      <c r="P343" s="210"/>
      <c r="Q343" s="210"/>
      <c r="R343" s="210"/>
      <c r="S343" s="210"/>
      <c r="T343" s="211"/>
      <c r="AT343" s="212" t="s">
        <v>143</v>
      </c>
      <c r="AU343" s="212" t="s">
        <v>141</v>
      </c>
      <c r="AV343" s="11" t="s">
        <v>141</v>
      </c>
      <c r="AW343" s="11" t="s">
        <v>36</v>
      </c>
      <c r="AX343" s="11" t="s">
        <v>72</v>
      </c>
      <c r="AY343" s="212" t="s">
        <v>133</v>
      </c>
    </row>
    <row r="344" spans="2:51" s="13" customFormat="1" ht="13.5">
      <c r="B344" s="225"/>
      <c r="C344" s="226"/>
      <c r="D344" s="203" t="s">
        <v>143</v>
      </c>
      <c r="E344" s="227" t="s">
        <v>22</v>
      </c>
      <c r="F344" s="228" t="s">
        <v>324</v>
      </c>
      <c r="G344" s="226"/>
      <c r="H344" s="229" t="s">
        <v>22</v>
      </c>
      <c r="I344" s="230"/>
      <c r="J344" s="226"/>
      <c r="K344" s="226"/>
      <c r="L344" s="231"/>
      <c r="M344" s="232"/>
      <c r="N344" s="233"/>
      <c r="O344" s="233"/>
      <c r="P344" s="233"/>
      <c r="Q344" s="233"/>
      <c r="R344" s="233"/>
      <c r="S344" s="233"/>
      <c r="T344" s="234"/>
      <c r="AT344" s="235" t="s">
        <v>143</v>
      </c>
      <c r="AU344" s="235" t="s">
        <v>141</v>
      </c>
      <c r="AV344" s="13" t="s">
        <v>80</v>
      </c>
      <c r="AW344" s="13" t="s">
        <v>36</v>
      </c>
      <c r="AX344" s="13" t="s">
        <v>72</v>
      </c>
      <c r="AY344" s="235" t="s">
        <v>133</v>
      </c>
    </row>
    <row r="345" spans="2:51" s="11" customFormat="1" ht="13.5">
      <c r="B345" s="201"/>
      <c r="C345" s="202"/>
      <c r="D345" s="203" t="s">
        <v>143</v>
      </c>
      <c r="E345" s="204" t="s">
        <v>22</v>
      </c>
      <c r="F345" s="205" t="s">
        <v>439</v>
      </c>
      <c r="G345" s="202"/>
      <c r="H345" s="206">
        <v>18.07</v>
      </c>
      <c r="I345" s="207"/>
      <c r="J345" s="202"/>
      <c r="K345" s="202"/>
      <c r="L345" s="208"/>
      <c r="M345" s="209"/>
      <c r="N345" s="210"/>
      <c r="O345" s="210"/>
      <c r="P345" s="210"/>
      <c r="Q345" s="210"/>
      <c r="R345" s="210"/>
      <c r="S345" s="210"/>
      <c r="T345" s="211"/>
      <c r="AT345" s="212" t="s">
        <v>143</v>
      </c>
      <c r="AU345" s="212" t="s">
        <v>141</v>
      </c>
      <c r="AV345" s="11" t="s">
        <v>141</v>
      </c>
      <c r="AW345" s="11" t="s">
        <v>36</v>
      </c>
      <c r="AX345" s="11" t="s">
        <v>72</v>
      </c>
      <c r="AY345" s="212" t="s">
        <v>133</v>
      </c>
    </row>
    <row r="346" spans="2:51" s="13" customFormat="1" ht="13.5">
      <c r="B346" s="225"/>
      <c r="C346" s="226"/>
      <c r="D346" s="203" t="s">
        <v>143</v>
      </c>
      <c r="E346" s="227" t="s">
        <v>22</v>
      </c>
      <c r="F346" s="228" t="s">
        <v>327</v>
      </c>
      <c r="G346" s="226"/>
      <c r="H346" s="229" t="s">
        <v>22</v>
      </c>
      <c r="I346" s="230"/>
      <c r="J346" s="226"/>
      <c r="K346" s="226"/>
      <c r="L346" s="231"/>
      <c r="M346" s="232"/>
      <c r="N346" s="233"/>
      <c r="O346" s="233"/>
      <c r="P346" s="233"/>
      <c r="Q346" s="233"/>
      <c r="R346" s="233"/>
      <c r="S346" s="233"/>
      <c r="T346" s="234"/>
      <c r="AT346" s="235" t="s">
        <v>143</v>
      </c>
      <c r="AU346" s="235" t="s">
        <v>141</v>
      </c>
      <c r="AV346" s="13" t="s">
        <v>80</v>
      </c>
      <c r="AW346" s="13" t="s">
        <v>36</v>
      </c>
      <c r="AX346" s="13" t="s">
        <v>72</v>
      </c>
      <c r="AY346" s="235" t="s">
        <v>133</v>
      </c>
    </row>
    <row r="347" spans="2:51" s="11" customFormat="1" ht="13.5">
      <c r="B347" s="201"/>
      <c r="C347" s="202"/>
      <c r="D347" s="203" t="s">
        <v>143</v>
      </c>
      <c r="E347" s="204" t="s">
        <v>22</v>
      </c>
      <c r="F347" s="205" t="s">
        <v>440</v>
      </c>
      <c r="G347" s="202"/>
      <c r="H347" s="206">
        <v>11.62</v>
      </c>
      <c r="I347" s="207"/>
      <c r="J347" s="202"/>
      <c r="K347" s="202"/>
      <c r="L347" s="208"/>
      <c r="M347" s="209"/>
      <c r="N347" s="210"/>
      <c r="O347" s="210"/>
      <c r="P347" s="210"/>
      <c r="Q347" s="210"/>
      <c r="R347" s="210"/>
      <c r="S347" s="210"/>
      <c r="T347" s="211"/>
      <c r="AT347" s="212" t="s">
        <v>143</v>
      </c>
      <c r="AU347" s="212" t="s">
        <v>141</v>
      </c>
      <c r="AV347" s="11" t="s">
        <v>141</v>
      </c>
      <c r="AW347" s="11" t="s">
        <v>36</v>
      </c>
      <c r="AX347" s="11" t="s">
        <v>72</v>
      </c>
      <c r="AY347" s="212" t="s">
        <v>133</v>
      </c>
    </row>
    <row r="348" spans="2:51" s="11" customFormat="1" ht="13.5">
      <c r="B348" s="201"/>
      <c r="C348" s="202"/>
      <c r="D348" s="203" t="s">
        <v>143</v>
      </c>
      <c r="E348" s="204" t="s">
        <v>22</v>
      </c>
      <c r="F348" s="205" t="s">
        <v>441</v>
      </c>
      <c r="G348" s="202"/>
      <c r="H348" s="206">
        <v>-1.55</v>
      </c>
      <c r="I348" s="207"/>
      <c r="J348" s="202"/>
      <c r="K348" s="202"/>
      <c r="L348" s="208"/>
      <c r="M348" s="209"/>
      <c r="N348" s="210"/>
      <c r="O348" s="210"/>
      <c r="P348" s="210"/>
      <c r="Q348" s="210"/>
      <c r="R348" s="210"/>
      <c r="S348" s="210"/>
      <c r="T348" s="211"/>
      <c r="AT348" s="212" t="s">
        <v>143</v>
      </c>
      <c r="AU348" s="212" t="s">
        <v>141</v>
      </c>
      <c r="AV348" s="11" t="s">
        <v>141</v>
      </c>
      <c r="AW348" s="11" t="s">
        <v>36</v>
      </c>
      <c r="AX348" s="11" t="s">
        <v>72</v>
      </c>
      <c r="AY348" s="212" t="s">
        <v>133</v>
      </c>
    </row>
    <row r="349" spans="2:51" s="13" customFormat="1" ht="13.5">
      <c r="B349" s="225"/>
      <c r="C349" s="226"/>
      <c r="D349" s="203" t="s">
        <v>143</v>
      </c>
      <c r="E349" s="227" t="s">
        <v>22</v>
      </c>
      <c r="F349" s="228" t="s">
        <v>330</v>
      </c>
      <c r="G349" s="226"/>
      <c r="H349" s="229" t="s">
        <v>22</v>
      </c>
      <c r="I349" s="230"/>
      <c r="J349" s="226"/>
      <c r="K349" s="226"/>
      <c r="L349" s="231"/>
      <c r="M349" s="232"/>
      <c r="N349" s="233"/>
      <c r="O349" s="233"/>
      <c r="P349" s="233"/>
      <c r="Q349" s="233"/>
      <c r="R349" s="233"/>
      <c r="S349" s="233"/>
      <c r="T349" s="234"/>
      <c r="AT349" s="235" t="s">
        <v>143</v>
      </c>
      <c r="AU349" s="235" t="s">
        <v>141</v>
      </c>
      <c r="AV349" s="13" t="s">
        <v>80</v>
      </c>
      <c r="AW349" s="13" t="s">
        <v>36</v>
      </c>
      <c r="AX349" s="13" t="s">
        <v>72</v>
      </c>
      <c r="AY349" s="235" t="s">
        <v>133</v>
      </c>
    </row>
    <row r="350" spans="2:51" s="11" customFormat="1" ht="13.5">
      <c r="B350" s="201"/>
      <c r="C350" s="202"/>
      <c r="D350" s="215" t="s">
        <v>143</v>
      </c>
      <c r="E350" s="262" t="s">
        <v>22</v>
      </c>
      <c r="F350" s="249" t="s">
        <v>442</v>
      </c>
      <c r="G350" s="202"/>
      <c r="H350" s="250">
        <v>0.46</v>
      </c>
      <c r="I350" s="207"/>
      <c r="J350" s="202"/>
      <c r="K350" s="202"/>
      <c r="L350" s="208"/>
      <c r="M350" s="209"/>
      <c r="N350" s="210"/>
      <c r="O350" s="210"/>
      <c r="P350" s="210"/>
      <c r="Q350" s="210"/>
      <c r="R350" s="210"/>
      <c r="S350" s="210"/>
      <c r="T350" s="211"/>
      <c r="AT350" s="212" t="s">
        <v>143</v>
      </c>
      <c r="AU350" s="212" t="s">
        <v>141</v>
      </c>
      <c r="AV350" s="11" t="s">
        <v>141</v>
      </c>
      <c r="AW350" s="11" t="s">
        <v>36</v>
      </c>
      <c r="AX350" s="11" t="s">
        <v>72</v>
      </c>
      <c r="AY350" s="212" t="s">
        <v>133</v>
      </c>
    </row>
    <row r="351" spans="2:65" s="1" customFormat="1" ht="31.5" customHeight="1">
      <c r="B351" s="41"/>
      <c r="C351" s="236" t="s">
        <v>443</v>
      </c>
      <c r="D351" s="236" t="s">
        <v>228</v>
      </c>
      <c r="E351" s="237" t="s">
        <v>444</v>
      </c>
      <c r="F351" s="238" t="s">
        <v>445</v>
      </c>
      <c r="G351" s="239" t="s">
        <v>138</v>
      </c>
      <c r="H351" s="240">
        <v>36.893</v>
      </c>
      <c r="I351" s="241"/>
      <c r="J351" s="242">
        <f>ROUND(I351*H351,2)</f>
        <v>0</v>
      </c>
      <c r="K351" s="238" t="s">
        <v>139</v>
      </c>
      <c r="L351" s="243"/>
      <c r="M351" s="244" t="s">
        <v>22</v>
      </c>
      <c r="N351" s="245" t="s">
        <v>44</v>
      </c>
      <c r="O351" s="42"/>
      <c r="P351" s="198">
        <f>O351*H351</f>
        <v>0</v>
      </c>
      <c r="Q351" s="198">
        <v>0.018</v>
      </c>
      <c r="R351" s="198">
        <f>Q351*H351</f>
        <v>0.6640739999999999</v>
      </c>
      <c r="S351" s="198">
        <v>0</v>
      </c>
      <c r="T351" s="199">
        <f>S351*H351</f>
        <v>0</v>
      </c>
      <c r="AR351" s="24" t="s">
        <v>181</v>
      </c>
      <c r="AT351" s="24" t="s">
        <v>228</v>
      </c>
      <c r="AU351" s="24" t="s">
        <v>141</v>
      </c>
      <c r="AY351" s="24" t="s">
        <v>133</v>
      </c>
      <c r="BE351" s="200">
        <f>IF(N351="základní",J351,0)</f>
        <v>0</v>
      </c>
      <c r="BF351" s="200">
        <f>IF(N351="snížená",J351,0)</f>
        <v>0</v>
      </c>
      <c r="BG351" s="200">
        <f>IF(N351="zákl. přenesená",J351,0)</f>
        <v>0</v>
      </c>
      <c r="BH351" s="200">
        <f>IF(N351="sníž. přenesená",J351,0)</f>
        <v>0</v>
      </c>
      <c r="BI351" s="200">
        <f>IF(N351="nulová",J351,0)</f>
        <v>0</v>
      </c>
      <c r="BJ351" s="24" t="s">
        <v>141</v>
      </c>
      <c r="BK351" s="200">
        <f>ROUND(I351*H351,2)</f>
        <v>0</v>
      </c>
      <c r="BL351" s="24" t="s">
        <v>140</v>
      </c>
      <c r="BM351" s="24" t="s">
        <v>446</v>
      </c>
    </row>
    <row r="352" spans="2:51" s="11" customFormat="1" ht="13.5">
      <c r="B352" s="201"/>
      <c r="C352" s="202"/>
      <c r="D352" s="215" t="s">
        <v>143</v>
      </c>
      <c r="E352" s="202"/>
      <c r="F352" s="249" t="s">
        <v>447</v>
      </c>
      <c r="G352" s="202"/>
      <c r="H352" s="250">
        <v>36.893</v>
      </c>
      <c r="I352" s="207"/>
      <c r="J352" s="202"/>
      <c r="K352" s="202"/>
      <c r="L352" s="208"/>
      <c r="M352" s="209"/>
      <c r="N352" s="210"/>
      <c r="O352" s="210"/>
      <c r="P352" s="210"/>
      <c r="Q352" s="210"/>
      <c r="R352" s="210"/>
      <c r="S352" s="210"/>
      <c r="T352" s="211"/>
      <c r="AT352" s="212" t="s">
        <v>143</v>
      </c>
      <c r="AU352" s="212" t="s">
        <v>141</v>
      </c>
      <c r="AV352" s="11" t="s">
        <v>141</v>
      </c>
      <c r="AW352" s="11" t="s">
        <v>6</v>
      </c>
      <c r="AX352" s="11" t="s">
        <v>80</v>
      </c>
      <c r="AY352" s="212" t="s">
        <v>133</v>
      </c>
    </row>
    <row r="353" spans="2:65" s="1" customFormat="1" ht="44.25" customHeight="1">
      <c r="B353" s="41"/>
      <c r="C353" s="189" t="s">
        <v>448</v>
      </c>
      <c r="D353" s="189" t="s">
        <v>135</v>
      </c>
      <c r="E353" s="190" t="s">
        <v>449</v>
      </c>
      <c r="F353" s="191" t="s">
        <v>450</v>
      </c>
      <c r="G353" s="192" t="s">
        <v>138</v>
      </c>
      <c r="H353" s="193">
        <v>11.33</v>
      </c>
      <c r="I353" s="194"/>
      <c r="J353" s="195">
        <f>ROUND(I353*H353,2)</f>
        <v>0</v>
      </c>
      <c r="K353" s="191" t="s">
        <v>139</v>
      </c>
      <c r="L353" s="61"/>
      <c r="M353" s="196" t="s">
        <v>22</v>
      </c>
      <c r="N353" s="197" t="s">
        <v>44</v>
      </c>
      <c r="O353" s="42"/>
      <c r="P353" s="198">
        <f>O353*H353</f>
        <v>0</v>
      </c>
      <c r="Q353" s="198">
        <v>0.0095</v>
      </c>
      <c r="R353" s="198">
        <f>Q353*H353</f>
        <v>0.107635</v>
      </c>
      <c r="S353" s="198">
        <v>0</v>
      </c>
      <c r="T353" s="199">
        <f>S353*H353</f>
        <v>0</v>
      </c>
      <c r="AR353" s="24" t="s">
        <v>140</v>
      </c>
      <c r="AT353" s="24" t="s">
        <v>135</v>
      </c>
      <c r="AU353" s="24" t="s">
        <v>141</v>
      </c>
      <c r="AY353" s="24" t="s">
        <v>133</v>
      </c>
      <c r="BE353" s="200">
        <f>IF(N353="základní",J353,0)</f>
        <v>0</v>
      </c>
      <c r="BF353" s="200">
        <f>IF(N353="snížená",J353,0)</f>
        <v>0</v>
      </c>
      <c r="BG353" s="200">
        <f>IF(N353="zákl. přenesená",J353,0)</f>
        <v>0</v>
      </c>
      <c r="BH353" s="200">
        <f>IF(N353="sníž. přenesená",J353,0)</f>
        <v>0</v>
      </c>
      <c r="BI353" s="200">
        <f>IF(N353="nulová",J353,0)</f>
        <v>0</v>
      </c>
      <c r="BJ353" s="24" t="s">
        <v>141</v>
      </c>
      <c r="BK353" s="200">
        <f>ROUND(I353*H353,2)</f>
        <v>0</v>
      </c>
      <c r="BL353" s="24" t="s">
        <v>140</v>
      </c>
      <c r="BM353" s="24" t="s">
        <v>451</v>
      </c>
    </row>
    <row r="354" spans="2:51" s="13" customFormat="1" ht="13.5">
      <c r="B354" s="225"/>
      <c r="C354" s="226"/>
      <c r="D354" s="203" t="s">
        <v>143</v>
      </c>
      <c r="E354" s="227" t="s">
        <v>22</v>
      </c>
      <c r="F354" s="228" t="s">
        <v>452</v>
      </c>
      <c r="G354" s="226"/>
      <c r="H354" s="229" t="s">
        <v>22</v>
      </c>
      <c r="I354" s="230"/>
      <c r="J354" s="226"/>
      <c r="K354" s="226"/>
      <c r="L354" s="231"/>
      <c r="M354" s="232"/>
      <c r="N354" s="233"/>
      <c r="O354" s="233"/>
      <c r="P354" s="233"/>
      <c r="Q354" s="233"/>
      <c r="R354" s="233"/>
      <c r="S354" s="233"/>
      <c r="T354" s="234"/>
      <c r="AT354" s="235" t="s">
        <v>143</v>
      </c>
      <c r="AU354" s="235" t="s">
        <v>141</v>
      </c>
      <c r="AV354" s="13" t="s">
        <v>80</v>
      </c>
      <c r="AW354" s="13" t="s">
        <v>36</v>
      </c>
      <c r="AX354" s="13" t="s">
        <v>72</v>
      </c>
      <c r="AY354" s="235" t="s">
        <v>133</v>
      </c>
    </row>
    <row r="355" spans="2:51" s="13" customFormat="1" ht="13.5">
      <c r="B355" s="225"/>
      <c r="C355" s="226"/>
      <c r="D355" s="203" t="s">
        <v>143</v>
      </c>
      <c r="E355" s="227" t="s">
        <v>22</v>
      </c>
      <c r="F355" s="228" t="s">
        <v>318</v>
      </c>
      <c r="G355" s="226"/>
      <c r="H355" s="229" t="s">
        <v>22</v>
      </c>
      <c r="I355" s="230"/>
      <c r="J355" s="226"/>
      <c r="K355" s="226"/>
      <c r="L355" s="231"/>
      <c r="M355" s="232"/>
      <c r="N355" s="233"/>
      <c r="O355" s="233"/>
      <c r="P355" s="233"/>
      <c r="Q355" s="233"/>
      <c r="R355" s="233"/>
      <c r="S355" s="233"/>
      <c r="T355" s="234"/>
      <c r="AT355" s="235" t="s">
        <v>143</v>
      </c>
      <c r="AU355" s="235" t="s">
        <v>141</v>
      </c>
      <c r="AV355" s="13" t="s">
        <v>80</v>
      </c>
      <c r="AW355" s="13" t="s">
        <v>36</v>
      </c>
      <c r="AX355" s="13" t="s">
        <v>72</v>
      </c>
      <c r="AY355" s="235" t="s">
        <v>133</v>
      </c>
    </row>
    <row r="356" spans="2:51" s="11" customFormat="1" ht="13.5">
      <c r="B356" s="201"/>
      <c r="C356" s="202"/>
      <c r="D356" s="203" t="s">
        <v>143</v>
      </c>
      <c r="E356" s="204" t="s">
        <v>22</v>
      </c>
      <c r="F356" s="205" t="s">
        <v>453</v>
      </c>
      <c r="G356" s="202"/>
      <c r="H356" s="206">
        <v>8.25</v>
      </c>
      <c r="I356" s="207"/>
      <c r="J356" s="202"/>
      <c r="K356" s="202"/>
      <c r="L356" s="208"/>
      <c r="M356" s="209"/>
      <c r="N356" s="210"/>
      <c r="O356" s="210"/>
      <c r="P356" s="210"/>
      <c r="Q356" s="210"/>
      <c r="R356" s="210"/>
      <c r="S356" s="210"/>
      <c r="T356" s="211"/>
      <c r="AT356" s="212" t="s">
        <v>143</v>
      </c>
      <c r="AU356" s="212" t="s">
        <v>141</v>
      </c>
      <c r="AV356" s="11" t="s">
        <v>141</v>
      </c>
      <c r="AW356" s="11" t="s">
        <v>36</v>
      </c>
      <c r="AX356" s="11" t="s">
        <v>72</v>
      </c>
      <c r="AY356" s="212" t="s">
        <v>133</v>
      </c>
    </row>
    <row r="357" spans="2:51" s="11" customFormat="1" ht="13.5">
      <c r="B357" s="201"/>
      <c r="C357" s="202"/>
      <c r="D357" s="203" t="s">
        <v>143</v>
      </c>
      <c r="E357" s="204" t="s">
        <v>22</v>
      </c>
      <c r="F357" s="205" t="s">
        <v>454</v>
      </c>
      <c r="G357" s="202"/>
      <c r="H357" s="206">
        <v>-1.5</v>
      </c>
      <c r="I357" s="207"/>
      <c r="J357" s="202"/>
      <c r="K357" s="202"/>
      <c r="L357" s="208"/>
      <c r="M357" s="209"/>
      <c r="N357" s="210"/>
      <c r="O357" s="210"/>
      <c r="P357" s="210"/>
      <c r="Q357" s="210"/>
      <c r="R357" s="210"/>
      <c r="S357" s="210"/>
      <c r="T357" s="211"/>
      <c r="AT357" s="212" t="s">
        <v>143</v>
      </c>
      <c r="AU357" s="212" t="s">
        <v>141</v>
      </c>
      <c r="AV357" s="11" t="s">
        <v>141</v>
      </c>
      <c r="AW357" s="11" t="s">
        <v>36</v>
      </c>
      <c r="AX357" s="11" t="s">
        <v>72</v>
      </c>
      <c r="AY357" s="212" t="s">
        <v>133</v>
      </c>
    </row>
    <row r="358" spans="2:51" s="13" customFormat="1" ht="13.5">
      <c r="B358" s="225"/>
      <c r="C358" s="226"/>
      <c r="D358" s="203" t="s">
        <v>143</v>
      </c>
      <c r="E358" s="227" t="s">
        <v>22</v>
      </c>
      <c r="F358" s="228" t="s">
        <v>330</v>
      </c>
      <c r="G358" s="226"/>
      <c r="H358" s="229" t="s">
        <v>22</v>
      </c>
      <c r="I358" s="230"/>
      <c r="J358" s="226"/>
      <c r="K358" s="226"/>
      <c r="L358" s="231"/>
      <c r="M358" s="232"/>
      <c r="N358" s="233"/>
      <c r="O358" s="233"/>
      <c r="P358" s="233"/>
      <c r="Q358" s="233"/>
      <c r="R358" s="233"/>
      <c r="S358" s="233"/>
      <c r="T358" s="234"/>
      <c r="AT358" s="235" t="s">
        <v>143</v>
      </c>
      <c r="AU358" s="235" t="s">
        <v>141</v>
      </c>
      <c r="AV358" s="13" t="s">
        <v>80</v>
      </c>
      <c r="AW358" s="13" t="s">
        <v>36</v>
      </c>
      <c r="AX358" s="13" t="s">
        <v>72</v>
      </c>
      <c r="AY358" s="235" t="s">
        <v>133</v>
      </c>
    </row>
    <row r="359" spans="2:51" s="11" customFormat="1" ht="13.5">
      <c r="B359" s="201"/>
      <c r="C359" s="202"/>
      <c r="D359" s="203" t="s">
        <v>143</v>
      </c>
      <c r="E359" s="204" t="s">
        <v>22</v>
      </c>
      <c r="F359" s="205" t="s">
        <v>455</v>
      </c>
      <c r="G359" s="202"/>
      <c r="H359" s="206">
        <v>4.58</v>
      </c>
      <c r="I359" s="207"/>
      <c r="J359" s="202"/>
      <c r="K359" s="202"/>
      <c r="L359" s="208"/>
      <c r="M359" s="209"/>
      <c r="N359" s="210"/>
      <c r="O359" s="210"/>
      <c r="P359" s="210"/>
      <c r="Q359" s="210"/>
      <c r="R359" s="210"/>
      <c r="S359" s="210"/>
      <c r="T359" s="211"/>
      <c r="AT359" s="212" t="s">
        <v>143</v>
      </c>
      <c r="AU359" s="212" t="s">
        <v>141</v>
      </c>
      <c r="AV359" s="11" t="s">
        <v>141</v>
      </c>
      <c r="AW359" s="11" t="s">
        <v>36</v>
      </c>
      <c r="AX359" s="11" t="s">
        <v>72</v>
      </c>
      <c r="AY359" s="212" t="s">
        <v>133</v>
      </c>
    </row>
    <row r="360" spans="2:51" s="12" customFormat="1" ht="13.5">
      <c r="B360" s="213"/>
      <c r="C360" s="214"/>
      <c r="D360" s="215" t="s">
        <v>143</v>
      </c>
      <c r="E360" s="216" t="s">
        <v>22</v>
      </c>
      <c r="F360" s="217" t="s">
        <v>145</v>
      </c>
      <c r="G360" s="214"/>
      <c r="H360" s="218">
        <v>11.33</v>
      </c>
      <c r="I360" s="219"/>
      <c r="J360" s="214"/>
      <c r="K360" s="214"/>
      <c r="L360" s="220"/>
      <c r="M360" s="221"/>
      <c r="N360" s="222"/>
      <c r="O360" s="222"/>
      <c r="P360" s="222"/>
      <c r="Q360" s="222"/>
      <c r="R360" s="222"/>
      <c r="S360" s="222"/>
      <c r="T360" s="223"/>
      <c r="AT360" s="224" t="s">
        <v>143</v>
      </c>
      <c r="AU360" s="224" t="s">
        <v>141</v>
      </c>
      <c r="AV360" s="12" t="s">
        <v>140</v>
      </c>
      <c r="AW360" s="12" t="s">
        <v>6</v>
      </c>
      <c r="AX360" s="12" t="s">
        <v>80</v>
      </c>
      <c r="AY360" s="224" t="s">
        <v>133</v>
      </c>
    </row>
    <row r="361" spans="2:65" s="1" customFormat="1" ht="31.5" customHeight="1">
      <c r="B361" s="41"/>
      <c r="C361" s="236" t="s">
        <v>456</v>
      </c>
      <c r="D361" s="236" t="s">
        <v>228</v>
      </c>
      <c r="E361" s="237" t="s">
        <v>457</v>
      </c>
      <c r="F361" s="238" t="s">
        <v>458</v>
      </c>
      <c r="G361" s="239" t="s">
        <v>138</v>
      </c>
      <c r="H361" s="240">
        <v>11.557</v>
      </c>
      <c r="I361" s="241"/>
      <c r="J361" s="242">
        <f>ROUND(I361*H361,2)</f>
        <v>0</v>
      </c>
      <c r="K361" s="238" t="s">
        <v>139</v>
      </c>
      <c r="L361" s="243"/>
      <c r="M361" s="244" t="s">
        <v>22</v>
      </c>
      <c r="N361" s="245" t="s">
        <v>44</v>
      </c>
      <c r="O361" s="42"/>
      <c r="P361" s="198">
        <f>O361*H361</f>
        <v>0</v>
      </c>
      <c r="Q361" s="198">
        <v>0.0195</v>
      </c>
      <c r="R361" s="198">
        <f>Q361*H361</f>
        <v>0.22536150000000002</v>
      </c>
      <c r="S361" s="198">
        <v>0</v>
      </c>
      <c r="T361" s="199">
        <f>S361*H361</f>
        <v>0</v>
      </c>
      <c r="AR361" s="24" t="s">
        <v>181</v>
      </c>
      <c r="AT361" s="24" t="s">
        <v>228</v>
      </c>
      <c r="AU361" s="24" t="s">
        <v>141</v>
      </c>
      <c r="AY361" s="24" t="s">
        <v>133</v>
      </c>
      <c r="BE361" s="200">
        <f>IF(N361="základní",J361,0)</f>
        <v>0</v>
      </c>
      <c r="BF361" s="200">
        <f>IF(N361="snížená",J361,0)</f>
        <v>0</v>
      </c>
      <c r="BG361" s="200">
        <f>IF(N361="zákl. přenesená",J361,0)</f>
        <v>0</v>
      </c>
      <c r="BH361" s="200">
        <f>IF(N361="sníž. přenesená",J361,0)</f>
        <v>0</v>
      </c>
      <c r="BI361" s="200">
        <f>IF(N361="nulová",J361,0)</f>
        <v>0</v>
      </c>
      <c r="BJ361" s="24" t="s">
        <v>141</v>
      </c>
      <c r="BK361" s="200">
        <f>ROUND(I361*H361,2)</f>
        <v>0</v>
      </c>
      <c r="BL361" s="24" t="s">
        <v>140</v>
      </c>
      <c r="BM361" s="24" t="s">
        <v>459</v>
      </c>
    </row>
    <row r="362" spans="2:51" s="11" customFormat="1" ht="13.5">
      <c r="B362" s="201"/>
      <c r="C362" s="202"/>
      <c r="D362" s="215" t="s">
        <v>143</v>
      </c>
      <c r="E362" s="202"/>
      <c r="F362" s="249" t="s">
        <v>460</v>
      </c>
      <c r="G362" s="202"/>
      <c r="H362" s="250">
        <v>11.557</v>
      </c>
      <c r="I362" s="207"/>
      <c r="J362" s="202"/>
      <c r="K362" s="202"/>
      <c r="L362" s="208"/>
      <c r="M362" s="209"/>
      <c r="N362" s="210"/>
      <c r="O362" s="210"/>
      <c r="P362" s="210"/>
      <c r="Q362" s="210"/>
      <c r="R362" s="210"/>
      <c r="S362" s="210"/>
      <c r="T362" s="211"/>
      <c r="AT362" s="212" t="s">
        <v>143</v>
      </c>
      <c r="AU362" s="212" t="s">
        <v>141</v>
      </c>
      <c r="AV362" s="11" t="s">
        <v>141</v>
      </c>
      <c r="AW362" s="11" t="s">
        <v>6</v>
      </c>
      <c r="AX362" s="11" t="s">
        <v>80</v>
      </c>
      <c r="AY362" s="212" t="s">
        <v>133</v>
      </c>
    </row>
    <row r="363" spans="2:65" s="1" customFormat="1" ht="31.5" customHeight="1">
      <c r="B363" s="41"/>
      <c r="C363" s="189" t="s">
        <v>461</v>
      </c>
      <c r="D363" s="189" t="s">
        <v>135</v>
      </c>
      <c r="E363" s="190" t="s">
        <v>462</v>
      </c>
      <c r="F363" s="191" t="s">
        <v>463</v>
      </c>
      <c r="G363" s="192" t="s">
        <v>138</v>
      </c>
      <c r="H363" s="193">
        <v>436.033</v>
      </c>
      <c r="I363" s="194"/>
      <c r="J363" s="195">
        <f>ROUND(I363*H363,2)</f>
        <v>0</v>
      </c>
      <c r="K363" s="191" t="s">
        <v>139</v>
      </c>
      <c r="L363" s="61"/>
      <c r="M363" s="196" t="s">
        <v>22</v>
      </c>
      <c r="N363" s="197" t="s">
        <v>44</v>
      </c>
      <c r="O363" s="42"/>
      <c r="P363" s="198">
        <f>O363*H363</f>
        <v>0</v>
      </c>
      <c r="Q363" s="198">
        <v>6E-05</v>
      </c>
      <c r="R363" s="198">
        <f>Q363*H363</f>
        <v>0.02616198</v>
      </c>
      <c r="S363" s="198">
        <v>0</v>
      </c>
      <c r="T363" s="199">
        <f>S363*H363</f>
        <v>0</v>
      </c>
      <c r="AR363" s="24" t="s">
        <v>140</v>
      </c>
      <c r="AT363" s="24" t="s">
        <v>135</v>
      </c>
      <c r="AU363" s="24" t="s">
        <v>141</v>
      </c>
      <c r="AY363" s="24" t="s">
        <v>133</v>
      </c>
      <c r="BE363" s="200">
        <f>IF(N363="základní",J363,0)</f>
        <v>0</v>
      </c>
      <c r="BF363" s="200">
        <f>IF(N363="snížená",J363,0)</f>
        <v>0</v>
      </c>
      <c r="BG363" s="200">
        <f>IF(N363="zákl. přenesená",J363,0)</f>
        <v>0</v>
      </c>
      <c r="BH363" s="200">
        <f>IF(N363="sníž. přenesená",J363,0)</f>
        <v>0</v>
      </c>
      <c r="BI363" s="200">
        <f>IF(N363="nulová",J363,0)</f>
        <v>0</v>
      </c>
      <c r="BJ363" s="24" t="s">
        <v>141</v>
      </c>
      <c r="BK363" s="200">
        <f>ROUND(I363*H363,2)</f>
        <v>0</v>
      </c>
      <c r="BL363" s="24" t="s">
        <v>140</v>
      </c>
      <c r="BM363" s="24" t="s">
        <v>464</v>
      </c>
    </row>
    <row r="364" spans="2:51" s="11" customFormat="1" ht="13.5">
      <c r="B364" s="201"/>
      <c r="C364" s="202"/>
      <c r="D364" s="215" t="s">
        <v>143</v>
      </c>
      <c r="E364" s="262" t="s">
        <v>22</v>
      </c>
      <c r="F364" s="249" t="s">
        <v>465</v>
      </c>
      <c r="G364" s="202"/>
      <c r="H364" s="250">
        <v>436.033</v>
      </c>
      <c r="I364" s="207"/>
      <c r="J364" s="202"/>
      <c r="K364" s="202"/>
      <c r="L364" s="208"/>
      <c r="M364" s="209"/>
      <c r="N364" s="210"/>
      <c r="O364" s="210"/>
      <c r="P364" s="210"/>
      <c r="Q364" s="210"/>
      <c r="R364" s="210"/>
      <c r="S364" s="210"/>
      <c r="T364" s="211"/>
      <c r="AT364" s="212" t="s">
        <v>143</v>
      </c>
      <c r="AU364" s="212" t="s">
        <v>141</v>
      </c>
      <c r="AV364" s="11" t="s">
        <v>141</v>
      </c>
      <c r="AW364" s="11" t="s">
        <v>36</v>
      </c>
      <c r="AX364" s="11" t="s">
        <v>72</v>
      </c>
      <c r="AY364" s="212" t="s">
        <v>133</v>
      </c>
    </row>
    <row r="365" spans="2:65" s="1" customFormat="1" ht="31.5" customHeight="1">
      <c r="B365" s="41"/>
      <c r="C365" s="189" t="s">
        <v>466</v>
      </c>
      <c r="D365" s="189" t="s">
        <v>135</v>
      </c>
      <c r="E365" s="190" t="s">
        <v>467</v>
      </c>
      <c r="F365" s="191" t="s">
        <v>468</v>
      </c>
      <c r="G365" s="192" t="s">
        <v>138</v>
      </c>
      <c r="H365" s="193">
        <v>47.5</v>
      </c>
      <c r="I365" s="194"/>
      <c r="J365" s="195">
        <f>ROUND(I365*H365,2)</f>
        <v>0</v>
      </c>
      <c r="K365" s="191" t="s">
        <v>139</v>
      </c>
      <c r="L365" s="61"/>
      <c r="M365" s="196" t="s">
        <v>22</v>
      </c>
      <c r="N365" s="197" t="s">
        <v>44</v>
      </c>
      <c r="O365" s="42"/>
      <c r="P365" s="198">
        <f>O365*H365</f>
        <v>0</v>
      </c>
      <c r="Q365" s="198">
        <v>6E-05</v>
      </c>
      <c r="R365" s="198">
        <f>Q365*H365</f>
        <v>0.00285</v>
      </c>
      <c r="S365" s="198">
        <v>0</v>
      </c>
      <c r="T365" s="199">
        <f>S365*H365</f>
        <v>0</v>
      </c>
      <c r="AR365" s="24" t="s">
        <v>140</v>
      </c>
      <c r="AT365" s="24" t="s">
        <v>135</v>
      </c>
      <c r="AU365" s="24" t="s">
        <v>141</v>
      </c>
      <c r="AY365" s="24" t="s">
        <v>133</v>
      </c>
      <c r="BE365" s="200">
        <f>IF(N365="základní",J365,0)</f>
        <v>0</v>
      </c>
      <c r="BF365" s="200">
        <f>IF(N365="snížená",J365,0)</f>
        <v>0</v>
      </c>
      <c r="BG365" s="200">
        <f>IF(N365="zákl. přenesená",J365,0)</f>
        <v>0</v>
      </c>
      <c r="BH365" s="200">
        <f>IF(N365="sníž. přenesená",J365,0)</f>
        <v>0</v>
      </c>
      <c r="BI365" s="200">
        <f>IF(N365="nulová",J365,0)</f>
        <v>0</v>
      </c>
      <c r="BJ365" s="24" t="s">
        <v>141</v>
      </c>
      <c r="BK365" s="200">
        <f>ROUND(I365*H365,2)</f>
        <v>0</v>
      </c>
      <c r="BL365" s="24" t="s">
        <v>140</v>
      </c>
      <c r="BM365" s="24" t="s">
        <v>469</v>
      </c>
    </row>
    <row r="366" spans="2:51" s="11" customFormat="1" ht="13.5">
      <c r="B366" s="201"/>
      <c r="C366" s="202"/>
      <c r="D366" s="203" t="s">
        <v>143</v>
      </c>
      <c r="E366" s="204" t="s">
        <v>22</v>
      </c>
      <c r="F366" s="205" t="s">
        <v>470</v>
      </c>
      <c r="G366" s="202"/>
      <c r="H366" s="206">
        <v>47.5</v>
      </c>
      <c r="I366" s="207"/>
      <c r="J366" s="202"/>
      <c r="K366" s="202"/>
      <c r="L366" s="208"/>
      <c r="M366" s="209"/>
      <c r="N366" s="210"/>
      <c r="O366" s="210"/>
      <c r="P366" s="210"/>
      <c r="Q366" s="210"/>
      <c r="R366" s="210"/>
      <c r="S366" s="210"/>
      <c r="T366" s="211"/>
      <c r="AT366" s="212" t="s">
        <v>143</v>
      </c>
      <c r="AU366" s="212" t="s">
        <v>141</v>
      </c>
      <c r="AV366" s="11" t="s">
        <v>141</v>
      </c>
      <c r="AW366" s="11" t="s">
        <v>36</v>
      </c>
      <c r="AX366" s="11" t="s">
        <v>72</v>
      </c>
      <c r="AY366" s="212" t="s">
        <v>133</v>
      </c>
    </row>
    <row r="367" spans="2:51" s="12" customFormat="1" ht="13.5">
      <c r="B367" s="213"/>
      <c r="C367" s="214"/>
      <c r="D367" s="215" t="s">
        <v>143</v>
      </c>
      <c r="E367" s="216" t="s">
        <v>22</v>
      </c>
      <c r="F367" s="217" t="s">
        <v>145</v>
      </c>
      <c r="G367" s="214"/>
      <c r="H367" s="218">
        <v>47.5</v>
      </c>
      <c r="I367" s="219"/>
      <c r="J367" s="214"/>
      <c r="K367" s="214"/>
      <c r="L367" s="220"/>
      <c r="M367" s="221"/>
      <c r="N367" s="222"/>
      <c r="O367" s="222"/>
      <c r="P367" s="222"/>
      <c r="Q367" s="222"/>
      <c r="R367" s="222"/>
      <c r="S367" s="222"/>
      <c r="T367" s="223"/>
      <c r="AT367" s="224" t="s">
        <v>143</v>
      </c>
      <c r="AU367" s="224" t="s">
        <v>141</v>
      </c>
      <c r="AV367" s="12" t="s">
        <v>140</v>
      </c>
      <c r="AW367" s="12" t="s">
        <v>36</v>
      </c>
      <c r="AX367" s="12" t="s">
        <v>80</v>
      </c>
      <c r="AY367" s="224" t="s">
        <v>133</v>
      </c>
    </row>
    <row r="368" spans="2:65" s="1" customFormat="1" ht="22.5" customHeight="1">
      <c r="B368" s="41"/>
      <c r="C368" s="189" t="s">
        <v>471</v>
      </c>
      <c r="D368" s="189" t="s">
        <v>135</v>
      </c>
      <c r="E368" s="190" t="s">
        <v>472</v>
      </c>
      <c r="F368" s="191" t="s">
        <v>473</v>
      </c>
      <c r="G368" s="192" t="s">
        <v>405</v>
      </c>
      <c r="H368" s="193">
        <v>51.23</v>
      </c>
      <c r="I368" s="194"/>
      <c r="J368" s="195">
        <f>ROUND(I368*H368,2)</f>
        <v>0</v>
      </c>
      <c r="K368" s="191" t="s">
        <v>139</v>
      </c>
      <c r="L368" s="61"/>
      <c r="M368" s="196" t="s">
        <v>22</v>
      </c>
      <c r="N368" s="197" t="s">
        <v>44</v>
      </c>
      <c r="O368" s="42"/>
      <c r="P368" s="198">
        <f>O368*H368</f>
        <v>0</v>
      </c>
      <c r="Q368" s="198">
        <v>6E-05</v>
      </c>
      <c r="R368" s="198">
        <f>Q368*H368</f>
        <v>0.0030738</v>
      </c>
      <c r="S368" s="198">
        <v>0</v>
      </c>
      <c r="T368" s="199">
        <f>S368*H368</f>
        <v>0</v>
      </c>
      <c r="AR368" s="24" t="s">
        <v>140</v>
      </c>
      <c r="AT368" s="24" t="s">
        <v>135</v>
      </c>
      <c r="AU368" s="24" t="s">
        <v>141</v>
      </c>
      <c r="AY368" s="24" t="s">
        <v>133</v>
      </c>
      <c r="BE368" s="200">
        <f>IF(N368="základní",J368,0)</f>
        <v>0</v>
      </c>
      <c r="BF368" s="200">
        <f>IF(N368="snížená",J368,0)</f>
        <v>0</v>
      </c>
      <c r="BG368" s="200">
        <f>IF(N368="zákl. přenesená",J368,0)</f>
        <v>0</v>
      </c>
      <c r="BH368" s="200">
        <f>IF(N368="sníž. přenesená",J368,0)</f>
        <v>0</v>
      </c>
      <c r="BI368" s="200">
        <f>IF(N368="nulová",J368,0)</f>
        <v>0</v>
      </c>
      <c r="BJ368" s="24" t="s">
        <v>141</v>
      </c>
      <c r="BK368" s="200">
        <f>ROUND(I368*H368,2)</f>
        <v>0</v>
      </c>
      <c r="BL368" s="24" t="s">
        <v>140</v>
      </c>
      <c r="BM368" s="24" t="s">
        <v>474</v>
      </c>
    </row>
    <row r="369" spans="2:51" s="13" customFormat="1" ht="13.5">
      <c r="B369" s="225"/>
      <c r="C369" s="226"/>
      <c r="D369" s="203" t="s">
        <v>143</v>
      </c>
      <c r="E369" s="227" t="s">
        <v>22</v>
      </c>
      <c r="F369" s="228" t="s">
        <v>475</v>
      </c>
      <c r="G369" s="226"/>
      <c r="H369" s="229" t="s">
        <v>22</v>
      </c>
      <c r="I369" s="230"/>
      <c r="J369" s="226"/>
      <c r="K369" s="226"/>
      <c r="L369" s="231"/>
      <c r="M369" s="232"/>
      <c r="N369" s="233"/>
      <c r="O369" s="233"/>
      <c r="P369" s="233"/>
      <c r="Q369" s="233"/>
      <c r="R369" s="233"/>
      <c r="S369" s="233"/>
      <c r="T369" s="234"/>
      <c r="AT369" s="235" t="s">
        <v>143</v>
      </c>
      <c r="AU369" s="235" t="s">
        <v>141</v>
      </c>
      <c r="AV369" s="13" t="s">
        <v>80</v>
      </c>
      <c r="AW369" s="13" t="s">
        <v>36</v>
      </c>
      <c r="AX369" s="13" t="s">
        <v>72</v>
      </c>
      <c r="AY369" s="235" t="s">
        <v>133</v>
      </c>
    </row>
    <row r="370" spans="2:51" s="13" customFormat="1" ht="13.5">
      <c r="B370" s="225"/>
      <c r="C370" s="226"/>
      <c r="D370" s="203" t="s">
        <v>143</v>
      </c>
      <c r="E370" s="227" t="s">
        <v>22</v>
      </c>
      <c r="F370" s="228" t="s">
        <v>318</v>
      </c>
      <c r="G370" s="226"/>
      <c r="H370" s="229" t="s">
        <v>22</v>
      </c>
      <c r="I370" s="230"/>
      <c r="J370" s="226"/>
      <c r="K370" s="226"/>
      <c r="L370" s="231"/>
      <c r="M370" s="232"/>
      <c r="N370" s="233"/>
      <c r="O370" s="233"/>
      <c r="P370" s="233"/>
      <c r="Q370" s="233"/>
      <c r="R370" s="233"/>
      <c r="S370" s="233"/>
      <c r="T370" s="234"/>
      <c r="AT370" s="235" t="s">
        <v>143</v>
      </c>
      <c r="AU370" s="235" t="s">
        <v>141</v>
      </c>
      <c r="AV370" s="13" t="s">
        <v>80</v>
      </c>
      <c r="AW370" s="13" t="s">
        <v>36</v>
      </c>
      <c r="AX370" s="13" t="s">
        <v>72</v>
      </c>
      <c r="AY370" s="235" t="s">
        <v>133</v>
      </c>
    </row>
    <row r="371" spans="2:51" s="11" customFormat="1" ht="13.5">
      <c r="B371" s="201"/>
      <c r="C371" s="202"/>
      <c r="D371" s="203" t="s">
        <v>143</v>
      </c>
      <c r="E371" s="204" t="s">
        <v>22</v>
      </c>
      <c r="F371" s="205" t="s">
        <v>476</v>
      </c>
      <c r="G371" s="202"/>
      <c r="H371" s="206">
        <v>9.82</v>
      </c>
      <c r="I371" s="207"/>
      <c r="J371" s="202"/>
      <c r="K371" s="202"/>
      <c r="L371" s="208"/>
      <c r="M371" s="209"/>
      <c r="N371" s="210"/>
      <c r="O371" s="210"/>
      <c r="P371" s="210"/>
      <c r="Q371" s="210"/>
      <c r="R371" s="210"/>
      <c r="S371" s="210"/>
      <c r="T371" s="211"/>
      <c r="AT371" s="212" t="s">
        <v>143</v>
      </c>
      <c r="AU371" s="212" t="s">
        <v>141</v>
      </c>
      <c r="AV371" s="11" t="s">
        <v>141</v>
      </c>
      <c r="AW371" s="11" t="s">
        <v>36</v>
      </c>
      <c r="AX371" s="11" t="s">
        <v>72</v>
      </c>
      <c r="AY371" s="212" t="s">
        <v>133</v>
      </c>
    </row>
    <row r="372" spans="2:51" s="13" customFormat="1" ht="13.5">
      <c r="B372" s="225"/>
      <c r="C372" s="226"/>
      <c r="D372" s="203" t="s">
        <v>143</v>
      </c>
      <c r="E372" s="227" t="s">
        <v>22</v>
      </c>
      <c r="F372" s="228" t="s">
        <v>324</v>
      </c>
      <c r="G372" s="226"/>
      <c r="H372" s="229" t="s">
        <v>22</v>
      </c>
      <c r="I372" s="230"/>
      <c r="J372" s="226"/>
      <c r="K372" s="226"/>
      <c r="L372" s="231"/>
      <c r="M372" s="232"/>
      <c r="N372" s="233"/>
      <c r="O372" s="233"/>
      <c r="P372" s="233"/>
      <c r="Q372" s="233"/>
      <c r="R372" s="233"/>
      <c r="S372" s="233"/>
      <c r="T372" s="234"/>
      <c r="AT372" s="235" t="s">
        <v>143</v>
      </c>
      <c r="AU372" s="235" t="s">
        <v>141</v>
      </c>
      <c r="AV372" s="13" t="s">
        <v>80</v>
      </c>
      <c r="AW372" s="13" t="s">
        <v>36</v>
      </c>
      <c r="AX372" s="13" t="s">
        <v>72</v>
      </c>
      <c r="AY372" s="235" t="s">
        <v>133</v>
      </c>
    </row>
    <row r="373" spans="2:51" s="11" customFormat="1" ht="13.5">
      <c r="B373" s="201"/>
      <c r="C373" s="202"/>
      <c r="D373" s="203" t="s">
        <v>143</v>
      </c>
      <c r="E373" s="204" t="s">
        <v>22</v>
      </c>
      <c r="F373" s="205" t="s">
        <v>477</v>
      </c>
      <c r="G373" s="202"/>
      <c r="H373" s="206">
        <v>18.07</v>
      </c>
      <c r="I373" s="207"/>
      <c r="J373" s="202"/>
      <c r="K373" s="202"/>
      <c r="L373" s="208"/>
      <c r="M373" s="209"/>
      <c r="N373" s="210"/>
      <c r="O373" s="210"/>
      <c r="P373" s="210"/>
      <c r="Q373" s="210"/>
      <c r="R373" s="210"/>
      <c r="S373" s="210"/>
      <c r="T373" s="211"/>
      <c r="AT373" s="212" t="s">
        <v>143</v>
      </c>
      <c r="AU373" s="212" t="s">
        <v>141</v>
      </c>
      <c r="AV373" s="11" t="s">
        <v>141</v>
      </c>
      <c r="AW373" s="11" t="s">
        <v>36</v>
      </c>
      <c r="AX373" s="11" t="s">
        <v>72</v>
      </c>
      <c r="AY373" s="212" t="s">
        <v>133</v>
      </c>
    </row>
    <row r="374" spans="2:51" s="13" customFormat="1" ht="13.5">
      <c r="B374" s="225"/>
      <c r="C374" s="226"/>
      <c r="D374" s="203" t="s">
        <v>143</v>
      </c>
      <c r="E374" s="227" t="s">
        <v>22</v>
      </c>
      <c r="F374" s="228" t="s">
        <v>327</v>
      </c>
      <c r="G374" s="226"/>
      <c r="H374" s="229" t="s">
        <v>22</v>
      </c>
      <c r="I374" s="230"/>
      <c r="J374" s="226"/>
      <c r="K374" s="226"/>
      <c r="L374" s="231"/>
      <c r="M374" s="232"/>
      <c r="N374" s="233"/>
      <c r="O374" s="233"/>
      <c r="P374" s="233"/>
      <c r="Q374" s="233"/>
      <c r="R374" s="233"/>
      <c r="S374" s="233"/>
      <c r="T374" s="234"/>
      <c r="AT374" s="235" t="s">
        <v>143</v>
      </c>
      <c r="AU374" s="235" t="s">
        <v>141</v>
      </c>
      <c r="AV374" s="13" t="s">
        <v>80</v>
      </c>
      <c r="AW374" s="13" t="s">
        <v>36</v>
      </c>
      <c r="AX374" s="13" t="s">
        <v>72</v>
      </c>
      <c r="AY374" s="235" t="s">
        <v>133</v>
      </c>
    </row>
    <row r="375" spans="2:51" s="11" customFormat="1" ht="13.5">
      <c r="B375" s="201"/>
      <c r="C375" s="202"/>
      <c r="D375" s="203" t="s">
        <v>143</v>
      </c>
      <c r="E375" s="204" t="s">
        <v>22</v>
      </c>
      <c r="F375" s="205" t="s">
        <v>478</v>
      </c>
      <c r="G375" s="202"/>
      <c r="H375" s="206">
        <v>10.07</v>
      </c>
      <c r="I375" s="207"/>
      <c r="J375" s="202"/>
      <c r="K375" s="202"/>
      <c r="L375" s="208"/>
      <c r="M375" s="209"/>
      <c r="N375" s="210"/>
      <c r="O375" s="210"/>
      <c r="P375" s="210"/>
      <c r="Q375" s="210"/>
      <c r="R375" s="210"/>
      <c r="S375" s="210"/>
      <c r="T375" s="211"/>
      <c r="AT375" s="212" t="s">
        <v>143</v>
      </c>
      <c r="AU375" s="212" t="s">
        <v>141</v>
      </c>
      <c r="AV375" s="11" t="s">
        <v>141</v>
      </c>
      <c r="AW375" s="11" t="s">
        <v>36</v>
      </c>
      <c r="AX375" s="11" t="s">
        <v>72</v>
      </c>
      <c r="AY375" s="212" t="s">
        <v>133</v>
      </c>
    </row>
    <row r="376" spans="2:51" s="13" customFormat="1" ht="13.5">
      <c r="B376" s="225"/>
      <c r="C376" s="226"/>
      <c r="D376" s="203" t="s">
        <v>143</v>
      </c>
      <c r="E376" s="227" t="s">
        <v>22</v>
      </c>
      <c r="F376" s="228" t="s">
        <v>330</v>
      </c>
      <c r="G376" s="226"/>
      <c r="H376" s="229" t="s">
        <v>22</v>
      </c>
      <c r="I376" s="230"/>
      <c r="J376" s="226"/>
      <c r="K376" s="226"/>
      <c r="L376" s="231"/>
      <c r="M376" s="232"/>
      <c r="N376" s="233"/>
      <c r="O376" s="233"/>
      <c r="P376" s="233"/>
      <c r="Q376" s="233"/>
      <c r="R376" s="233"/>
      <c r="S376" s="233"/>
      <c r="T376" s="234"/>
      <c r="AT376" s="235" t="s">
        <v>143</v>
      </c>
      <c r="AU376" s="235" t="s">
        <v>141</v>
      </c>
      <c r="AV376" s="13" t="s">
        <v>80</v>
      </c>
      <c r="AW376" s="13" t="s">
        <v>36</v>
      </c>
      <c r="AX376" s="13" t="s">
        <v>72</v>
      </c>
      <c r="AY376" s="235" t="s">
        <v>133</v>
      </c>
    </row>
    <row r="377" spans="2:51" s="11" customFormat="1" ht="13.5">
      <c r="B377" s="201"/>
      <c r="C377" s="202"/>
      <c r="D377" s="203" t="s">
        <v>143</v>
      </c>
      <c r="E377" s="204" t="s">
        <v>22</v>
      </c>
      <c r="F377" s="205" t="s">
        <v>479</v>
      </c>
      <c r="G377" s="202"/>
      <c r="H377" s="206">
        <v>0.46</v>
      </c>
      <c r="I377" s="207"/>
      <c r="J377" s="202"/>
      <c r="K377" s="202"/>
      <c r="L377" s="208"/>
      <c r="M377" s="209"/>
      <c r="N377" s="210"/>
      <c r="O377" s="210"/>
      <c r="P377" s="210"/>
      <c r="Q377" s="210"/>
      <c r="R377" s="210"/>
      <c r="S377" s="210"/>
      <c r="T377" s="211"/>
      <c r="AT377" s="212" t="s">
        <v>143</v>
      </c>
      <c r="AU377" s="212" t="s">
        <v>141</v>
      </c>
      <c r="AV377" s="11" t="s">
        <v>141</v>
      </c>
      <c r="AW377" s="11" t="s">
        <v>36</v>
      </c>
      <c r="AX377" s="11" t="s">
        <v>72</v>
      </c>
      <c r="AY377" s="212" t="s">
        <v>133</v>
      </c>
    </row>
    <row r="378" spans="2:51" s="13" customFormat="1" ht="13.5">
      <c r="B378" s="225"/>
      <c r="C378" s="226"/>
      <c r="D378" s="203" t="s">
        <v>143</v>
      </c>
      <c r="E378" s="227" t="s">
        <v>22</v>
      </c>
      <c r="F378" s="228" t="s">
        <v>480</v>
      </c>
      <c r="G378" s="226"/>
      <c r="H378" s="229" t="s">
        <v>22</v>
      </c>
      <c r="I378" s="230"/>
      <c r="J378" s="226"/>
      <c r="K378" s="226"/>
      <c r="L378" s="231"/>
      <c r="M378" s="232"/>
      <c r="N378" s="233"/>
      <c r="O378" s="233"/>
      <c r="P378" s="233"/>
      <c r="Q378" s="233"/>
      <c r="R378" s="233"/>
      <c r="S378" s="233"/>
      <c r="T378" s="234"/>
      <c r="AT378" s="235" t="s">
        <v>143</v>
      </c>
      <c r="AU378" s="235" t="s">
        <v>141</v>
      </c>
      <c r="AV378" s="13" t="s">
        <v>80</v>
      </c>
      <c r="AW378" s="13" t="s">
        <v>36</v>
      </c>
      <c r="AX378" s="13" t="s">
        <v>72</v>
      </c>
      <c r="AY378" s="235" t="s">
        <v>133</v>
      </c>
    </row>
    <row r="379" spans="2:51" s="13" customFormat="1" ht="13.5">
      <c r="B379" s="225"/>
      <c r="C379" s="226"/>
      <c r="D379" s="203" t="s">
        <v>143</v>
      </c>
      <c r="E379" s="227" t="s">
        <v>22</v>
      </c>
      <c r="F379" s="228" t="s">
        <v>318</v>
      </c>
      <c r="G379" s="226"/>
      <c r="H379" s="229" t="s">
        <v>22</v>
      </c>
      <c r="I379" s="230"/>
      <c r="J379" s="226"/>
      <c r="K379" s="226"/>
      <c r="L379" s="231"/>
      <c r="M379" s="232"/>
      <c r="N379" s="233"/>
      <c r="O379" s="233"/>
      <c r="P379" s="233"/>
      <c r="Q379" s="233"/>
      <c r="R379" s="233"/>
      <c r="S379" s="233"/>
      <c r="T379" s="234"/>
      <c r="AT379" s="235" t="s">
        <v>143</v>
      </c>
      <c r="AU379" s="235" t="s">
        <v>141</v>
      </c>
      <c r="AV379" s="13" t="s">
        <v>80</v>
      </c>
      <c r="AW379" s="13" t="s">
        <v>36</v>
      </c>
      <c r="AX379" s="13" t="s">
        <v>72</v>
      </c>
      <c r="AY379" s="235" t="s">
        <v>133</v>
      </c>
    </row>
    <row r="380" spans="2:51" s="11" customFormat="1" ht="13.5">
      <c r="B380" s="201"/>
      <c r="C380" s="202"/>
      <c r="D380" s="203" t="s">
        <v>143</v>
      </c>
      <c r="E380" s="204" t="s">
        <v>22</v>
      </c>
      <c r="F380" s="205" t="s">
        <v>481</v>
      </c>
      <c r="G380" s="202"/>
      <c r="H380" s="206">
        <v>8.25</v>
      </c>
      <c r="I380" s="207"/>
      <c r="J380" s="202"/>
      <c r="K380" s="202"/>
      <c r="L380" s="208"/>
      <c r="M380" s="209"/>
      <c r="N380" s="210"/>
      <c r="O380" s="210"/>
      <c r="P380" s="210"/>
      <c r="Q380" s="210"/>
      <c r="R380" s="210"/>
      <c r="S380" s="210"/>
      <c r="T380" s="211"/>
      <c r="AT380" s="212" t="s">
        <v>143</v>
      </c>
      <c r="AU380" s="212" t="s">
        <v>141</v>
      </c>
      <c r="AV380" s="11" t="s">
        <v>141</v>
      </c>
      <c r="AW380" s="11" t="s">
        <v>36</v>
      </c>
      <c r="AX380" s="11" t="s">
        <v>72</v>
      </c>
      <c r="AY380" s="212" t="s">
        <v>133</v>
      </c>
    </row>
    <row r="381" spans="2:51" s="13" customFormat="1" ht="13.5">
      <c r="B381" s="225"/>
      <c r="C381" s="226"/>
      <c r="D381" s="203" t="s">
        <v>143</v>
      </c>
      <c r="E381" s="227" t="s">
        <v>22</v>
      </c>
      <c r="F381" s="228" t="s">
        <v>330</v>
      </c>
      <c r="G381" s="226"/>
      <c r="H381" s="229" t="s">
        <v>22</v>
      </c>
      <c r="I381" s="230"/>
      <c r="J381" s="226"/>
      <c r="K381" s="226"/>
      <c r="L381" s="231"/>
      <c r="M381" s="232"/>
      <c r="N381" s="233"/>
      <c r="O381" s="233"/>
      <c r="P381" s="233"/>
      <c r="Q381" s="233"/>
      <c r="R381" s="233"/>
      <c r="S381" s="233"/>
      <c r="T381" s="234"/>
      <c r="AT381" s="235" t="s">
        <v>143</v>
      </c>
      <c r="AU381" s="235" t="s">
        <v>141</v>
      </c>
      <c r="AV381" s="13" t="s">
        <v>80</v>
      </c>
      <c r="AW381" s="13" t="s">
        <v>36</v>
      </c>
      <c r="AX381" s="13" t="s">
        <v>72</v>
      </c>
      <c r="AY381" s="235" t="s">
        <v>133</v>
      </c>
    </row>
    <row r="382" spans="2:51" s="11" customFormat="1" ht="13.5">
      <c r="B382" s="201"/>
      <c r="C382" s="202"/>
      <c r="D382" s="215" t="s">
        <v>143</v>
      </c>
      <c r="E382" s="262" t="s">
        <v>22</v>
      </c>
      <c r="F382" s="249" t="s">
        <v>482</v>
      </c>
      <c r="G382" s="202"/>
      <c r="H382" s="250">
        <v>4.56</v>
      </c>
      <c r="I382" s="207"/>
      <c r="J382" s="202"/>
      <c r="K382" s="202"/>
      <c r="L382" s="208"/>
      <c r="M382" s="209"/>
      <c r="N382" s="210"/>
      <c r="O382" s="210"/>
      <c r="P382" s="210"/>
      <c r="Q382" s="210"/>
      <c r="R382" s="210"/>
      <c r="S382" s="210"/>
      <c r="T382" s="211"/>
      <c r="AT382" s="212" t="s">
        <v>143</v>
      </c>
      <c r="AU382" s="212" t="s">
        <v>141</v>
      </c>
      <c r="AV382" s="11" t="s">
        <v>141</v>
      </c>
      <c r="AW382" s="11" t="s">
        <v>36</v>
      </c>
      <c r="AX382" s="11" t="s">
        <v>72</v>
      </c>
      <c r="AY382" s="212" t="s">
        <v>133</v>
      </c>
    </row>
    <row r="383" spans="2:65" s="1" customFormat="1" ht="22.5" customHeight="1">
      <c r="B383" s="41"/>
      <c r="C383" s="236" t="s">
        <v>483</v>
      </c>
      <c r="D383" s="236" t="s">
        <v>228</v>
      </c>
      <c r="E383" s="237" t="s">
        <v>484</v>
      </c>
      <c r="F383" s="238" t="s">
        <v>485</v>
      </c>
      <c r="G383" s="239" t="s">
        <v>405</v>
      </c>
      <c r="H383" s="240">
        <v>40.341</v>
      </c>
      <c r="I383" s="241"/>
      <c r="J383" s="242">
        <f>ROUND(I383*H383,2)</f>
        <v>0</v>
      </c>
      <c r="K383" s="238" t="s">
        <v>139</v>
      </c>
      <c r="L383" s="243"/>
      <c r="M383" s="244" t="s">
        <v>22</v>
      </c>
      <c r="N383" s="245" t="s">
        <v>44</v>
      </c>
      <c r="O383" s="42"/>
      <c r="P383" s="198">
        <f>O383*H383</f>
        <v>0</v>
      </c>
      <c r="Q383" s="198">
        <v>0.00056</v>
      </c>
      <c r="R383" s="198">
        <f>Q383*H383</f>
        <v>0.02259096</v>
      </c>
      <c r="S383" s="198">
        <v>0</v>
      </c>
      <c r="T383" s="199">
        <f>S383*H383</f>
        <v>0</v>
      </c>
      <c r="AR383" s="24" t="s">
        <v>181</v>
      </c>
      <c r="AT383" s="24" t="s">
        <v>228</v>
      </c>
      <c r="AU383" s="24" t="s">
        <v>141</v>
      </c>
      <c r="AY383" s="24" t="s">
        <v>133</v>
      </c>
      <c r="BE383" s="200">
        <f>IF(N383="základní",J383,0)</f>
        <v>0</v>
      </c>
      <c r="BF383" s="200">
        <f>IF(N383="snížená",J383,0)</f>
        <v>0</v>
      </c>
      <c r="BG383" s="200">
        <f>IF(N383="zákl. přenesená",J383,0)</f>
        <v>0</v>
      </c>
      <c r="BH383" s="200">
        <f>IF(N383="sníž. přenesená",J383,0)</f>
        <v>0</v>
      </c>
      <c r="BI383" s="200">
        <f>IF(N383="nulová",J383,0)</f>
        <v>0</v>
      </c>
      <c r="BJ383" s="24" t="s">
        <v>141</v>
      </c>
      <c r="BK383" s="200">
        <f>ROUND(I383*H383,2)</f>
        <v>0</v>
      </c>
      <c r="BL383" s="24" t="s">
        <v>140</v>
      </c>
      <c r="BM383" s="24" t="s">
        <v>486</v>
      </c>
    </row>
    <row r="384" spans="2:51" s="11" customFormat="1" ht="13.5">
      <c r="B384" s="201"/>
      <c r="C384" s="202"/>
      <c r="D384" s="215" t="s">
        <v>143</v>
      </c>
      <c r="E384" s="202"/>
      <c r="F384" s="249" t="s">
        <v>487</v>
      </c>
      <c r="G384" s="202"/>
      <c r="H384" s="250">
        <v>40.341</v>
      </c>
      <c r="I384" s="207"/>
      <c r="J384" s="202"/>
      <c r="K384" s="202"/>
      <c r="L384" s="208"/>
      <c r="M384" s="209"/>
      <c r="N384" s="210"/>
      <c r="O384" s="210"/>
      <c r="P384" s="210"/>
      <c r="Q384" s="210"/>
      <c r="R384" s="210"/>
      <c r="S384" s="210"/>
      <c r="T384" s="211"/>
      <c r="AT384" s="212" t="s">
        <v>143</v>
      </c>
      <c r="AU384" s="212" t="s">
        <v>141</v>
      </c>
      <c r="AV384" s="11" t="s">
        <v>141</v>
      </c>
      <c r="AW384" s="11" t="s">
        <v>6</v>
      </c>
      <c r="AX384" s="11" t="s">
        <v>80</v>
      </c>
      <c r="AY384" s="212" t="s">
        <v>133</v>
      </c>
    </row>
    <row r="385" spans="2:65" s="1" customFormat="1" ht="22.5" customHeight="1">
      <c r="B385" s="41"/>
      <c r="C385" s="236" t="s">
        <v>488</v>
      </c>
      <c r="D385" s="236" t="s">
        <v>228</v>
      </c>
      <c r="E385" s="237" t="s">
        <v>489</v>
      </c>
      <c r="F385" s="238" t="s">
        <v>490</v>
      </c>
      <c r="G385" s="239" t="s">
        <v>405</v>
      </c>
      <c r="H385" s="240">
        <v>13.451</v>
      </c>
      <c r="I385" s="241"/>
      <c r="J385" s="242">
        <f>ROUND(I385*H385,2)</f>
        <v>0</v>
      </c>
      <c r="K385" s="238" t="s">
        <v>22</v>
      </c>
      <c r="L385" s="243"/>
      <c r="M385" s="244" t="s">
        <v>22</v>
      </c>
      <c r="N385" s="245" t="s">
        <v>44</v>
      </c>
      <c r="O385" s="42"/>
      <c r="P385" s="198">
        <f>O385*H385</f>
        <v>0</v>
      </c>
      <c r="Q385" s="198">
        <v>0.00056</v>
      </c>
      <c r="R385" s="198">
        <f>Q385*H385</f>
        <v>0.00753256</v>
      </c>
      <c r="S385" s="198">
        <v>0</v>
      </c>
      <c r="T385" s="199">
        <f>S385*H385</f>
        <v>0</v>
      </c>
      <c r="AR385" s="24" t="s">
        <v>181</v>
      </c>
      <c r="AT385" s="24" t="s">
        <v>228</v>
      </c>
      <c r="AU385" s="24" t="s">
        <v>141</v>
      </c>
      <c r="AY385" s="24" t="s">
        <v>133</v>
      </c>
      <c r="BE385" s="200">
        <f>IF(N385="základní",J385,0)</f>
        <v>0</v>
      </c>
      <c r="BF385" s="200">
        <f>IF(N385="snížená",J385,0)</f>
        <v>0</v>
      </c>
      <c r="BG385" s="200">
        <f>IF(N385="zákl. přenesená",J385,0)</f>
        <v>0</v>
      </c>
      <c r="BH385" s="200">
        <f>IF(N385="sníž. přenesená",J385,0)</f>
        <v>0</v>
      </c>
      <c r="BI385" s="200">
        <f>IF(N385="nulová",J385,0)</f>
        <v>0</v>
      </c>
      <c r="BJ385" s="24" t="s">
        <v>141</v>
      </c>
      <c r="BK385" s="200">
        <f>ROUND(I385*H385,2)</f>
        <v>0</v>
      </c>
      <c r="BL385" s="24" t="s">
        <v>140</v>
      </c>
      <c r="BM385" s="24" t="s">
        <v>491</v>
      </c>
    </row>
    <row r="386" spans="2:51" s="11" customFormat="1" ht="13.5">
      <c r="B386" s="201"/>
      <c r="C386" s="202"/>
      <c r="D386" s="215" t="s">
        <v>143</v>
      </c>
      <c r="E386" s="202"/>
      <c r="F386" s="249" t="s">
        <v>492</v>
      </c>
      <c r="G386" s="202"/>
      <c r="H386" s="250">
        <v>13.451</v>
      </c>
      <c r="I386" s="207"/>
      <c r="J386" s="202"/>
      <c r="K386" s="202"/>
      <c r="L386" s="208"/>
      <c r="M386" s="209"/>
      <c r="N386" s="210"/>
      <c r="O386" s="210"/>
      <c r="P386" s="210"/>
      <c r="Q386" s="210"/>
      <c r="R386" s="210"/>
      <c r="S386" s="210"/>
      <c r="T386" s="211"/>
      <c r="AT386" s="212" t="s">
        <v>143</v>
      </c>
      <c r="AU386" s="212" t="s">
        <v>141</v>
      </c>
      <c r="AV386" s="11" t="s">
        <v>141</v>
      </c>
      <c r="AW386" s="11" t="s">
        <v>6</v>
      </c>
      <c r="AX386" s="11" t="s">
        <v>80</v>
      </c>
      <c r="AY386" s="212" t="s">
        <v>133</v>
      </c>
    </row>
    <row r="387" spans="2:65" s="1" customFormat="1" ht="22.5" customHeight="1">
      <c r="B387" s="41"/>
      <c r="C387" s="189" t="s">
        <v>493</v>
      </c>
      <c r="D387" s="189" t="s">
        <v>135</v>
      </c>
      <c r="E387" s="190" t="s">
        <v>494</v>
      </c>
      <c r="F387" s="191" t="s">
        <v>495</v>
      </c>
      <c r="G387" s="192" t="s">
        <v>405</v>
      </c>
      <c r="H387" s="193">
        <v>210.1</v>
      </c>
      <c r="I387" s="194"/>
      <c r="J387" s="195">
        <f>ROUND(I387*H387,2)</f>
        <v>0</v>
      </c>
      <c r="K387" s="191" t="s">
        <v>139</v>
      </c>
      <c r="L387" s="61"/>
      <c r="M387" s="196" t="s">
        <v>22</v>
      </c>
      <c r="N387" s="197" t="s">
        <v>44</v>
      </c>
      <c r="O387" s="42"/>
      <c r="P387" s="198">
        <f>O387*H387</f>
        <v>0</v>
      </c>
      <c r="Q387" s="198">
        <v>0.00025</v>
      </c>
      <c r="R387" s="198">
        <f>Q387*H387</f>
        <v>0.052525</v>
      </c>
      <c r="S387" s="198">
        <v>0</v>
      </c>
      <c r="T387" s="199">
        <f>S387*H387</f>
        <v>0</v>
      </c>
      <c r="AR387" s="24" t="s">
        <v>140</v>
      </c>
      <c r="AT387" s="24" t="s">
        <v>135</v>
      </c>
      <c r="AU387" s="24" t="s">
        <v>141</v>
      </c>
      <c r="AY387" s="24" t="s">
        <v>133</v>
      </c>
      <c r="BE387" s="200">
        <f>IF(N387="základní",J387,0)</f>
        <v>0</v>
      </c>
      <c r="BF387" s="200">
        <f>IF(N387="snížená",J387,0)</f>
        <v>0</v>
      </c>
      <c r="BG387" s="200">
        <f>IF(N387="zákl. přenesená",J387,0)</f>
        <v>0</v>
      </c>
      <c r="BH387" s="200">
        <f>IF(N387="sníž. přenesená",J387,0)</f>
        <v>0</v>
      </c>
      <c r="BI387" s="200">
        <f>IF(N387="nulová",J387,0)</f>
        <v>0</v>
      </c>
      <c r="BJ387" s="24" t="s">
        <v>141</v>
      </c>
      <c r="BK387" s="200">
        <f>ROUND(I387*H387,2)</f>
        <v>0</v>
      </c>
      <c r="BL387" s="24" t="s">
        <v>140</v>
      </c>
      <c r="BM387" s="24" t="s">
        <v>496</v>
      </c>
    </row>
    <row r="388" spans="2:51" s="13" customFormat="1" ht="13.5">
      <c r="B388" s="225"/>
      <c r="C388" s="226"/>
      <c r="D388" s="203" t="s">
        <v>143</v>
      </c>
      <c r="E388" s="227" t="s">
        <v>22</v>
      </c>
      <c r="F388" s="228" t="s">
        <v>497</v>
      </c>
      <c r="G388" s="226"/>
      <c r="H388" s="229" t="s">
        <v>22</v>
      </c>
      <c r="I388" s="230"/>
      <c r="J388" s="226"/>
      <c r="K388" s="226"/>
      <c r="L388" s="231"/>
      <c r="M388" s="232"/>
      <c r="N388" s="233"/>
      <c r="O388" s="233"/>
      <c r="P388" s="233"/>
      <c r="Q388" s="233"/>
      <c r="R388" s="233"/>
      <c r="S388" s="233"/>
      <c r="T388" s="234"/>
      <c r="AT388" s="235" t="s">
        <v>143</v>
      </c>
      <c r="AU388" s="235" t="s">
        <v>141</v>
      </c>
      <c r="AV388" s="13" t="s">
        <v>80</v>
      </c>
      <c r="AW388" s="13" t="s">
        <v>36</v>
      </c>
      <c r="AX388" s="13" t="s">
        <v>72</v>
      </c>
      <c r="AY388" s="235" t="s">
        <v>133</v>
      </c>
    </row>
    <row r="389" spans="2:51" s="11" customFormat="1" ht="13.5">
      <c r="B389" s="201"/>
      <c r="C389" s="202"/>
      <c r="D389" s="203" t="s">
        <v>143</v>
      </c>
      <c r="E389" s="204" t="s">
        <v>22</v>
      </c>
      <c r="F389" s="205" t="s">
        <v>498</v>
      </c>
      <c r="G389" s="202"/>
      <c r="H389" s="206">
        <v>37</v>
      </c>
      <c r="I389" s="207"/>
      <c r="J389" s="202"/>
      <c r="K389" s="202"/>
      <c r="L389" s="208"/>
      <c r="M389" s="209"/>
      <c r="N389" s="210"/>
      <c r="O389" s="210"/>
      <c r="P389" s="210"/>
      <c r="Q389" s="210"/>
      <c r="R389" s="210"/>
      <c r="S389" s="210"/>
      <c r="T389" s="211"/>
      <c r="AT389" s="212" t="s">
        <v>143</v>
      </c>
      <c r="AU389" s="212" t="s">
        <v>141</v>
      </c>
      <c r="AV389" s="11" t="s">
        <v>141</v>
      </c>
      <c r="AW389" s="11" t="s">
        <v>36</v>
      </c>
      <c r="AX389" s="11" t="s">
        <v>72</v>
      </c>
      <c r="AY389" s="212" t="s">
        <v>133</v>
      </c>
    </row>
    <row r="390" spans="2:51" s="11" customFormat="1" ht="13.5">
      <c r="B390" s="201"/>
      <c r="C390" s="202"/>
      <c r="D390" s="203" t="s">
        <v>143</v>
      </c>
      <c r="E390" s="204" t="s">
        <v>22</v>
      </c>
      <c r="F390" s="205" t="s">
        <v>499</v>
      </c>
      <c r="G390" s="202"/>
      <c r="H390" s="206">
        <v>0.3</v>
      </c>
      <c r="I390" s="207"/>
      <c r="J390" s="202"/>
      <c r="K390" s="202"/>
      <c r="L390" s="208"/>
      <c r="M390" s="209"/>
      <c r="N390" s="210"/>
      <c r="O390" s="210"/>
      <c r="P390" s="210"/>
      <c r="Q390" s="210"/>
      <c r="R390" s="210"/>
      <c r="S390" s="210"/>
      <c r="T390" s="211"/>
      <c r="AT390" s="212" t="s">
        <v>143</v>
      </c>
      <c r="AU390" s="212" t="s">
        <v>141</v>
      </c>
      <c r="AV390" s="11" t="s">
        <v>141</v>
      </c>
      <c r="AW390" s="11" t="s">
        <v>36</v>
      </c>
      <c r="AX390" s="11" t="s">
        <v>72</v>
      </c>
      <c r="AY390" s="212" t="s">
        <v>133</v>
      </c>
    </row>
    <row r="391" spans="2:51" s="13" customFormat="1" ht="13.5">
      <c r="B391" s="225"/>
      <c r="C391" s="226"/>
      <c r="D391" s="203" t="s">
        <v>143</v>
      </c>
      <c r="E391" s="227" t="s">
        <v>22</v>
      </c>
      <c r="F391" s="228" t="s">
        <v>500</v>
      </c>
      <c r="G391" s="226"/>
      <c r="H391" s="229" t="s">
        <v>22</v>
      </c>
      <c r="I391" s="230"/>
      <c r="J391" s="226"/>
      <c r="K391" s="226"/>
      <c r="L391" s="231"/>
      <c r="M391" s="232"/>
      <c r="N391" s="233"/>
      <c r="O391" s="233"/>
      <c r="P391" s="233"/>
      <c r="Q391" s="233"/>
      <c r="R391" s="233"/>
      <c r="S391" s="233"/>
      <c r="T391" s="234"/>
      <c r="AT391" s="235" t="s">
        <v>143</v>
      </c>
      <c r="AU391" s="235" t="s">
        <v>141</v>
      </c>
      <c r="AV391" s="13" t="s">
        <v>80</v>
      </c>
      <c r="AW391" s="13" t="s">
        <v>36</v>
      </c>
      <c r="AX391" s="13" t="s">
        <v>72</v>
      </c>
      <c r="AY391" s="235" t="s">
        <v>133</v>
      </c>
    </row>
    <row r="392" spans="2:51" s="11" customFormat="1" ht="13.5">
      <c r="B392" s="201"/>
      <c r="C392" s="202"/>
      <c r="D392" s="203" t="s">
        <v>143</v>
      </c>
      <c r="E392" s="204" t="s">
        <v>22</v>
      </c>
      <c r="F392" s="205" t="s">
        <v>501</v>
      </c>
      <c r="G392" s="202"/>
      <c r="H392" s="206">
        <v>26.48</v>
      </c>
      <c r="I392" s="207"/>
      <c r="J392" s="202"/>
      <c r="K392" s="202"/>
      <c r="L392" s="208"/>
      <c r="M392" s="209"/>
      <c r="N392" s="210"/>
      <c r="O392" s="210"/>
      <c r="P392" s="210"/>
      <c r="Q392" s="210"/>
      <c r="R392" s="210"/>
      <c r="S392" s="210"/>
      <c r="T392" s="211"/>
      <c r="AT392" s="212" t="s">
        <v>143</v>
      </c>
      <c r="AU392" s="212" t="s">
        <v>141</v>
      </c>
      <c r="AV392" s="11" t="s">
        <v>141</v>
      </c>
      <c r="AW392" s="11" t="s">
        <v>36</v>
      </c>
      <c r="AX392" s="11" t="s">
        <v>72</v>
      </c>
      <c r="AY392" s="212" t="s">
        <v>133</v>
      </c>
    </row>
    <row r="393" spans="2:51" s="11" customFormat="1" ht="13.5">
      <c r="B393" s="201"/>
      <c r="C393" s="202"/>
      <c r="D393" s="203" t="s">
        <v>143</v>
      </c>
      <c r="E393" s="204" t="s">
        <v>22</v>
      </c>
      <c r="F393" s="205" t="s">
        <v>502</v>
      </c>
      <c r="G393" s="202"/>
      <c r="H393" s="206">
        <v>18.11</v>
      </c>
      <c r="I393" s="207"/>
      <c r="J393" s="202"/>
      <c r="K393" s="202"/>
      <c r="L393" s="208"/>
      <c r="M393" s="209"/>
      <c r="N393" s="210"/>
      <c r="O393" s="210"/>
      <c r="P393" s="210"/>
      <c r="Q393" s="210"/>
      <c r="R393" s="210"/>
      <c r="S393" s="210"/>
      <c r="T393" s="211"/>
      <c r="AT393" s="212" t="s">
        <v>143</v>
      </c>
      <c r="AU393" s="212" t="s">
        <v>141</v>
      </c>
      <c r="AV393" s="11" t="s">
        <v>141</v>
      </c>
      <c r="AW393" s="11" t="s">
        <v>36</v>
      </c>
      <c r="AX393" s="11" t="s">
        <v>72</v>
      </c>
      <c r="AY393" s="212" t="s">
        <v>133</v>
      </c>
    </row>
    <row r="394" spans="2:51" s="11" customFormat="1" ht="13.5">
      <c r="B394" s="201"/>
      <c r="C394" s="202"/>
      <c r="D394" s="203" t="s">
        <v>143</v>
      </c>
      <c r="E394" s="204" t="s">
        <v>22</v>
      </c>
      <c r="F394" s="205" t="s">
        <v>503</v>
      </c>
      <c r="G394" s="202"/>
      <c r="H394" s="206">
        <v>24.61</v>
      </c>
      <c r="I394" s="207"/>
      <c r="J394" s="202"/>
      <c r="K394" s="202"/>
      <c r="L394" s="208"/>
      <c r="M394" s="209"/>
      <c r="N394" s="210"/>
      <c r="O394" s="210"/>
      <c r="P394" s="210"/>
      <c r="Q394" s="210"/>
      <c r="R394" s="210"/>
      <c r="S394" s="210"/>
      <c r="T394" s="211"/>
      <c r="AT394" s="212" t="s">
        <v>143</v>
      </c>
      <c r="AU394" s="212" t="s">
        <v>141</v>
      </c>
      <c r="AV394" s="11" t="s">
        <v>141</v>
      </c>
      <c r="AW394" s="11" t="s">
        <v>36</v>
      </c>
      <c r="AX394" s="11" t="s">
        <v>72</v>
      </c>
      <c r="AY394" s="212" t="s">
        <v>133</v>
      </c>
    </row>
    <row r="395" spans="2:51" s="11" customFormat="1" ht="13.5">
      <c r="B395" s="201"/>
      <c r="C395" s="202"/>
      <c r="D395" s="203" t="s">
        <v>143</v>
      </c>
      <c r="E395" s="204" t="s">
        <v>22</v>
      </c>
      <c r="F395" s="205" t="s">
        <v>504</v>
      </c>
      <c r="G395" s="202"/>
      <c r="H395" s="206">
        <v>7</v>
      </c>
      <c r="I395" s="207"/>
      <c r="J395" s="202"/>
      <c r="K395" s="202"/>
      <c r="L395" s="208"/>
      <c r="M395" s="209"/>
      <c r="N395" s="210"/>
      <c r="O395" s="210"/>
      <c r="P395" s="210"/>
      <c r="Q395" s="210"/>
      <c r="R395" s="210"/>
      <c r="S395" s="210"/>
      <c r="T395" s="211"/>
      <c r="AT395" s="212" t="s">
        <v>143</v>
      </c>
      <c r="AU395" s="212" t="s">
        <v>141</v>
      </c>
      <c r="AV395" s="11" t="s">
        <v>141</v>
      </c>
      <c r="AW395" s="11" t="s">
        <v>36</v>
      </c>
      <c r="AX395" s="11" t="s">
        <v>72</v>
      </c>
      <c r="AY395" s="212" t="s">
        <v>133</v>
      </c>
    </row>
    <row r="396" spans="2:51" s="13" customFormat="1" ht="13.5">
      <c r="B396" s="225"/>
      <c r="C396" s="226"/>
      <c r="D396" s="203" t="s">
        <v>143</v>
      </c>
      <c r="E396" s="227" t="s">
        <v>22</v>
      </c>
      <c r="F396" s="228" t="s">
        <v>505</v>
      </c>
      <c r="G396" s="226"/>
      <c r="H396" s="229" t="s">
        <v>22</v>
      </c>
      <c r="I396" s="230"/>
      <c r="J396" s="226"/>
      <c r="K396" s="226"/>
      <c r="L396" s="231"/>
      <c r="M396" s="232"/>
      <c r="N396" s="233"/>
      <c r="O396" s="233"/>
      <c r="P396" s="233"/>
      <c r="Q396" s="233"/>
      <c r="R396" s="233"/>
      <c r="S396" s="233"/>
      <c r="T396" s="234"/>
      <c r="AT396" s="235" t="s">
        <v>143</v>
      </c>
      <c r="AU396" s="235" t="s">
        <v>141</v>
      </c>
      <c r="AV396" s="13" t="s">
        <v>80</v>
      </c>
      <c r="AW396" s="13" t="s">
        <v>36</v>
      </c>
      <c r="AX396" s="13" t="s">
        <v>72</v>
      </c>
      <c r="AY396" s="235" t="s">
        <v>133</v>
      </c>
    </row>
    <row r="397" spans="2:51" s="13" customFormat="1" ht="13.5">
      <c r="B397" s="225"/>
      <c r="C397" s="226"/>
      <c r="D397" s="203" t="s">
        <v>143</v>
      </c>
      <c r="E397" s="227" t="s">
        <v>22</v>
      </c>
      <c r="F397" s="228" t="s">
        <v>318</v>
      </c>
      <c r="G397" s="226"/>
      <c r="H397" s="229" t="s">
        <v>22</v>
      </c>
      <c r="I397" s="230"/>
      <c r="J397" s="226"/>
      <c r="K397" s="226"/>
      <c r="L397" s="231"/>
      <c r="M397" s="232"/>
      <c r="N397" s="233"/>
      <c r="O397" s="233"/>
      <c r="P397" s="233"/>
      <c r="Q397" s="233"/>
      <c r="R397" s="233"/>
      <c r="S397" s="233"/>
      <c r="T397" s="234"/>
      <c r="AT397" s="235" t="s">
        <v>143</v>
      </c>
      <c r="AU397" s="235" t="s">
        <v>141</v>
      </c>
      <c r="AV397" s="13" t="s">
        <v>80</v>
      </c>
      <c r="AW397" s="13" t="s">
        <v>36</v>
      </c>
      <c r="AX397" s="13" t="s">
        <v>72</v>
      </c>
      <c r="AY397" s="235" t="s">
        <v>133</v>
      </c>
    </row>
    <row r="398" spans="2:51" s="11" customFormat="1" ht="13.5">
      <c r="B398" s="201"/>
      <c r="C398" s="202"/>
      <c r="D398" s="203" t="s">
        <v>143</v>
      </c>
      <c r="E398" s="204" t="s">
        <v>22</v>
      </c>
      <c r="F398" s="205" t="s">
        <v>506</v>
      </c>
      <c r="G398" s="202"/>
      <c r="H398" s="206">
        <v>25.6</v>
      </c>
      <c r="I398" s="207"/>
      <c r="J398" s="202"/>
      <c r="K398" s="202"/>
      <c r="L398" s="208"/>
      <c r="M398" s="209"/>
      <c r="N398" s="210"/>
      <c r="O398" s="210"/>
      <c r="P398" s="210"/>
      <c r="Q398" s="210"/>
      <c r="R398" s="210"/>
      <c r="S398" s="210"/>
      <c r="T398" s="211"/>
      <c r="AT398" s="212" t="s">
        <v>143</v>
      </c>
      <c r="AU398" s="212" t="s">
        <v>141</v>
      </c>
      <c r="AV398" s="11" t="s">
        <v>141</v>
      </c>
      <c r="AW398" s="11" t="s">
        <v>36</v>
      </c>
      <c r="AX398" s="11" t="s">
        <v>72</v>
      </c>
      <c r="AY398" s="212" t="s">
        <v>133</v>
      </c>
    </row>
    <row r="399" spans="2:51" s="11" customFormat="1" ht="13.5">
      <c r="B399" s="201"/>
      <c r="C399" s="202"/>
      <c r="D399" s="203" t="s">
        <v>143</v>
      </c>
      <c r="E399" s="204" t="s">
        <v>22</v>
      </c>
      <c r="F399" s="205" t="s">
        <v>507</v>
      </c>
      <c r="G399" s="202"/>
      <c r="H399" s="206">
        <v>27.6</v>
      </c>
      <c r="I399" s="207"/>
      <c r="J399" s="202"/>
      <c r="K399" s="202"/>
      <c r="L399" s="208"/>
      <c r="M399" s="209"/>
      <c r="N399" s="210"/>
      <c r="O399" s="210"/>
      <c r="P399" s="210"/>
      <c r="Q399" s="210"/>
      <c r="R399" s="210"/>
      <c r="S399" s="210"/>
      <c r="T399" s="211"/>
      <c r="AT399" s="212" t="s">
        <v>143</v>
      </c>
      <c r="AU399" s="212" t="s">
        <v>141</v>
      </c>
      <c r="AV399" s="11" t="s">
        <v>141</v>
      </c>
      <c r="AW399" s="11" t="s">
        <v>36</v>
      </c>
      <c r="AX399" s="11" t="s">
        <v>72</v>
      </c>
      <c r="AY399" s="212" t="s">
        <v>133</v>
      </c>
    </row>
    <row r="400" spans="2:51" s="11" customFormat="1" ht="13.5">
      <c r="B400" s="201"/>
      <c r="C400" s="202"/>
      <c r="D400" s="203" t="s">
        <v>143</v>
      </c>
      <c r="E400" s="204" t="s">
        <v>22</v>
      </c>
      <c r="F400" s="205" t="s">
        <v>508</v>
      </c>
      <c r="G400" s="202"/>
      <c r="H400" s="206">
        <v>1.4</v>
      </c>
      <c r="I400" s="207"/>
      <c r="J400" s="202"/>
      <c r="K400" s="202"/>
      <c r="L400" s="208"/>
      <c r="M400" s="209"/>
      <c r="N400" s="210"/>
      <c r="O400" s="210"/>
      <c r="P400" s="210"/>
      <c r="Q400" s="210"/>
      <c r="R400" s="210"/>
      <c r="S400" s="210"/>
      <c r="T400" s="211"/>
      <c r="AT400" s="212" t="s">
        <v>143</v>
      </c>
      <c r="AU400" s="212" t="s">
        <v>141</v>
      </c>
      <c r="AV400" s="11" t="s">
        <v>141</v>
      </c>
      <c r="AW400" s="11" t="s">
        <v>36</v>
      </c>
      <c r="AX400" s="11" t="s">
        <v>72</v>
      </c>
      <c r="AY400" s="212" t="s">
        <v>133</v>
      </c>
    </row>
    <row r="401" spans="2:51" s="13" customFormat="1" ht="13.5">
      <c r="B401" s="225"/>
      <c r="C401" s="226"/>
      <c r="D401" s="203" t="s">
        <v>143</v>
      </c>
      <c r="E401" s="227" t="s">
        <v>22</v>
      </c>
      <c r="F401" s="228" t="s">
        <v>324</v>
      </c>
      <c r="G401" s="226"/>
      <c r="H401" s="229" t="s">
        <v>22</v>
      </c>
      <c r="I401" s="230"/>
      <c r="J401" s="226"/>
      <c r="K401" s="226"/>
      <c r="L401" s="231"/>
      <c r="M401" s="232"/>
      <c r="N401" s="233"/>
      <c r="O401" s="233"/>
      <c r="P401" s="233"/>
      <c r="Q401" s="233"/>
      <c r="R401" s="233"/>
      <c r="S401" s="233"/>
      <c r="T401" s="234"/>
      <c r="AT401" s="235" t="s">
        <v>143</v>
      </c>
      <c r="AU401" s="235" t="s">
        <v>141</v>
      </c>
      <c r="AV401" s="13" t="s">
        <v>80</v>
      </c>
      <c r="AW401" s="13" t="s">
        <v>36</v>
      </c>
      <c r="AX401" s="13" t="s">
        <v>72</v>
      </c>
      <c r="AY401" s="235" t="s">
        <v>133</v>
      </c>
    </row>
    <row r="402" spans="2:51" s="11" customFormat="1" ht="13.5">
      <c r="B402" s="201"/>
      <c r="C402" s="202"/>
      <c r="D402" s="203" t="s">
        <v>143</v>
      </c>
      <c r="E402" s="204" t="s">
        <v>22</v>
      </c>
      <c r="F402" s="205" t="s">
        <v>509</v>
      </c>
      <c r="G402" s="202"/>
      <c r="H402" s="206">
        <v>32</v>
      </c>
      <c r="I402" s="207"/>
      <c r="J402" s="202"/>
      <c r="K402" s="202"/>
      <c r="L402" s="208"/>
      <c r="M402" s="209"/>
      <c r="N402" s="210"/>
      <c r="O402" s="210"/>
      <c r="P402" s="210"/>
      <c r="Q402" s="210"/>
      <c r="R402" s="210"/>
      <c r="S402" s="210"/>
      <c r="T402" s="211"/>
      <c r="AT402" s="212" t="s">
        <v>143</v>
      </c>
      <c r="AU402" s="212" t="s">
        <v>141</v>
      </c>
      <c r="AV402" s="11" t="s">
        <v>141</v>
      </c>
      <c r="AW402" s="11" t="s">
        <v>36</v>
      </c>
      <c r="AX402" s="11" t="s">
        <v>72</v>
      </c>
      <c r="AY402" s="212" t="s">
        <v>133</v>
      </c>
    </row>
    <row r="403" spans="2:51" s="11" customFormat="1" ht="13.5">
      <c r="B403" s="201"/>
      <c r="C403" s="202"/>
      <c r="D403" s="203" t="s">
        <v>143</v>
      </c>
      <c r="E403" s="204" t="s">
        <v>22</v>
      </c>
      <c r="F403" s="205" t="s">
        <v>510</v>
      </c>
      <c r="G403" s="202"/>
      <c r="H403" s="206">
        <v>5.6</v>
      </c>
      <c r="I403" s="207"/>
      <c r="J403" s="202"/>
      <c r="K403" s="202"/>
      <c r="L403" s="208"/>
      <c r="M403" s="209"/>
      <c r="N403" s="210"/>
      <c r="O403" s="210"/>
      <c r="P403" s="210"/>
      <c r="Q403" s="210"/>
      <c r="R403" s="210"/>
      <c r="S403" s="210"/>
      <c r="T403" s="211"/>
      <c r="AT403" s="212" t="s">
        <v>143</v>
      </c>
      <c r="AU403" s="212" t="s">
        <v>141</v>
      </c>
      <c r="AV403" s="11" t="s">
        <v>141</v>
      </c>
      <c r="AW403" s="11" t="s">
        <v>36</v>
      </c>
      <c r="AX403" s="11" t="s">
        <v>72</v>
      </c>
      <c r="AY403" s="212" t="s">
        <v>133</v>
      </c>
    </row>
    <row r="404" spans="2:51" s="13" customFormat="1" ht="13.5">
      <c r="B404" s="225"/>
      <c r="C404" s="226"/>
      <c r="D404" s="203" t="s">
        <v>143</v>
      </c>
      <c r="E404" s="227" t="s">
        <v>22</v>
      </c>
      <c r="F404" s="228" t="s">
        <v>327</v>
      </c>
      <c r="G404" s="226"/>
      <c r="H404" s="229" t="s">
        <v>22</v>
      </c>
      <c r="I404" s="230"/>
      <c r="J404" s="226"/>
      <c r="K404" s="226"/>
      <c r="L404" s="231"/>
      <c r="M404" s="232"/>
      <c r="N404" s="233"/>
      <c r="O404" s="233"/>
      <c r="P404" s="233"/>
      <c r="Q404" s="233"/>
      <c r="R404" s="233"/>
      <c r="S404" s="233"/>
      <c r="T404" s="234"/>
      <c r="AT404" s="235" t="s">
        <v>143</v>
      </c>
      <c r="AU404" s="235" t="s">
        <v>141</v>
      </c>
      <c r="AV404" s="13" t="s">
        <v>80</v>
      </c>
      <c r="AW404" s="13" t="s">
        <v>36</v>
      </c>
      <c r="AX404" s="13" t="s">
        <v>72</v>
      </c>
      <c r="AY404" s="235" t="s">
        <v>133</v>
      </c>
    </row>
    <row r="405" spans="2:51" s="11" customFormat="1" ht="13.5">
      <c r="B405" s="201"/>
      <c r="C405" s="202"/>
      <c r="D405" s="215" t="s">
        <v>143</v>
      </c>
      <c r="E405" s="262" t="s">
        <v>22</v>
      </c>
      <c r="F405" s="249" t="s">
        <v>511</v>
      </c>
      <c r="G405" s="202"/>
      <c r="H405" s="250">
        <v>4.4</v>
      </c>
      <c r="I405" s="207"/>
      <c r="J405" s="202"/>
      <c r="K405" s="202"/>
      <c r="L405" s="208"/>
      <c r="M405" s="209"/>
      <c r="N405" s="210"/>
      <c r="O405" s="210"/>
      <c r="P405" s="210"/>
      <c r="Q405" s="210"/>
      <c r="R405" s="210"/>
      <c r="S405" s="210"/>
      <c r="T405" s="211"/>
      <c r="AT405" s="212" t="s">
        <v>143</v>
      </c>
      <c r="AU405" s="212" t="s">
        <v>141</v>
      </c>
      <c r="AV405" s="11" t="s">
        <v>141</v>
      </c>
      <c r="AW405" s="11" t="s">
        <v>36</v>
      </c>
      <c r="AX405" s="11" t="s">
        <v>72</v>
      </c>
      <c r="AY405" s="212" t="s">
        <v>133</v>
      </c>
    </row>
    <row r="406" spans="2:65" s="1" customFormat="1" ht="22.5" customHeight="1">
      <c r="B406" s="41"/>
      <c r="C406" s="236" t="s">
        <v>512</v>
      </c>
      <c r="D406" s="236" t="s">
        <v>228</v>
      </c>
      <c r="E406" s="237" t="s">
        <v>513</v>
      </c>
      <c r="F406" s="238" t="s">
        <v>514</v>
      </c>
      <c r="G406" s="239" t="s">
        <v>405</v>
      </c>
      <c r="H406" s="240">
        <v>220.605</v>
      </c>
      <c r="I406" s="241"/>
      <c r="J406" s="242">
        <f>ROUND(I406*H406,2)</f>
        <v>0</v>
      </c>
      <c r="K406" s="238" t="s">
        <v>139</v>
      </c>
      <c r="L406" s="243"/>
      <c r="M406" s="244" t="s">
        <v>22</v>
      </c>
      <c r="N406" s="245" t="s">
        <v>44</v>
      </c>
      <c r="O406" s="42"/>
      <c r="P406" s="198">
        <f>O406*H406</f>
        <v>0</v>
      </c>
      <c r="Q406" s="198">
        <v>3E-05</v>
      </c>
      <c r="R406" s="198">
        <f>Q406*H406</f>
        <v>0.00661815</v>
      </c>
      <c r="S406" s="198">
        <v>0</v>
      </c>
      <c r="T406" s="199">
        <f>S406*H406</f>
        <v>0</v>
      </c>
      <c r="AR406" s="24" t="s">
        <v>181</v>
      </c>
      <c r="AT406" s="24" t="s">
        <v>228</v>
      </c>
      <c r="AU406" s="24" t="s">
        <v>141</v>
      </c>
      <c r="AY406" s="24" t="s">
        <v>133</v>
      </c>
      <c r="BE406" s="200">
        <f>IF(N406="základní",J406,0)</f>
        <v>0</v>
      </c>
      <c r="BF406" s="200">
        <f>IF(N406="snížená",J406,0)</f>
        <v>0</v>
      </c>
      <c r="BG406" s="200">
        <f>IF(N406="zákl. přenesená",J406,0)</f>
        <v>0</v>
      </c>
      <c r="BH406" s="200">
        <f>IF(N406="sníž. přenesená",J406,0)</f>
        <v>0</v>
      </c>
      <c r="BI406" s="200">
        <f>IF(N406="nulová",J406,0)</f>
        <v>0</v>
      </c>
      <c r="BJ406" s="24" t="s">
        <v>141</v>
      </c>
      <c r="BK406" s="200">
        <f>ROUND(I406*H406,2)</f>
        <v>0</v>
      </c>
      <c r="BL406" s="24" t="s">
        <v>140</v>
      </c>
      <c r="BM406" s="24" t="s">
        <v>515</v>
      </c>
    </row>
    <row r="407" spans="2:51" s="11" customFormat="1" ht="13.5">
      <c r="B407" s="201"/>
      <c r="C407" s="202"/>
      <c r="D407" s="215" t="s">
        <v>143</v>
      </c>
      <c r="E407" s="202"/>
      <c r="F407" s="249" t="s">
        <v>516</v>
      </c>
      <c r="G407" s="202"/>
      <c r="H407" s="250">
        <v>220.605</v>
      </c>
      <c r="I407" s="207"/>
      <c r="J407" s="202"/>
      <c r="K407" s="202"/>
      <c r="L407" s="208"/>
      <c r="M407" s="209"/>
      <c r="N407" s="210"/>
      <c r="O407" s="210"/>
      <c r="P407" s="210"/>
      <c r="Q407" s="210"/>
      <c r="R407" s="210"/>
      <c r="S407" s="210"/>
      <c r="T407" s="211"/>
      <c r="AT407" s="212" t="s">
        <v>143</v>
      </c>
      <c r="AU407" s="212" t="s">
        <v>141</v>
      </c>
      <c r="AV407" s="11" t="s">
        <v>141</v>
      </c>
      <c r="AW407" s="11" t="s">
        <v>6</v>
      </c>
      <c r="AX407" s="11" t="s">
        <v>80</v>
      </c>
      <c r="AY407" s="212" t="s">
        <v>133</v>
      </c>
    </row>
    <row r="408" spans="2:65" s="1" customFormat="1" ht="22.5" customHeight="1">
      <c r="B408" s="41"/>
      <c r="C408" s="189" t="s">
        <v>517</v>
      </c>
      <c r="D408" s="189" t="s">
        <v>135</v>
      </c>
      <c r="E408" s="190" t="s">
        <v>494</v>
      </c>
      <c r="F408" s="191" t="s">
        <v>495</v>
      </c>
      <c r="G408" s="192" t="s">
        <v>405</v>
      </c>
      <c r="H408" s="193">
        <v>46.5</v>
      </c>
      <c r="I408" s="194"/>
      <c r="J408" s="195">
        <f>ROUND(I408*H408,2)</f>
        <v>0</v>
      </c>
      <c r="K408" s="191" t="s">
        <v>139</v>
      </c>
      <c r="L408" s="61"/>
      <c r="M408" s="196" t="s">
        <v>22</v>
      </c>
      <c r="N408" s="197" t="s">
        <v>44</v>
      </c>
      <c r="O408" s="42"/>
      <c r="P408" s="198">
        <f>O408*H408</f>
        <v>0</v>
      </c>
      <c r="Q408" s="198">
        <v>0.00025</v>
      </c>
      <c r="R408" s="198">
        <f>Q408*H408</f>
        <v>0.011625</v>
      </c>
      <c r="S408" s="198">
        <v>0</v>
      </c>
      <c r="T408" s="199">
        <f>S408*H408</f>
        <v>0</v>
      </c>
      <c r="AR408" s="24" t="s">
        <v>140</v>
      </c>
      <c r="AT408" s="24" t="s">
        <v>135</v>
      </c>
      <c r="AU408" s="24" t="s">
        <v>141</v>
      </c>
      <c r="AY408" s="24" t="s">
        <v>133</v>
      </c>
      <c r="BE408" s="200">
        <f>IF(N408="základní",J408,0)</f>
        <v>0</v>
      </c>
      <c r="BF408" s="200">
        <f>IF(N408="snížená",J408,0)</f>
        <v>0</v>
      </c>
      <c r="BG408" s="200">
        <f>IF(N408="zákl. přenesená",J408,0)</f>
        <v>0</v>
      </c>
      <c r="BH408" s="200">
        <f>IF(N408="sníž. přenesená",J408,0)</f>
        <v>0</v>
      </c>
      <c r="BI408" s="200">
        <f>IF(N408="nulová",J408,0)</f>
        <v>0</v>
      </c>
      <c r="BJ408" s="24" t="s">
        <v>141</v>
      </c>
      <c r="BK408" s="200">
        <f>ROUND(I408*H408,2)</f>
        <v>0</v>
      </c>
      <c r="BL408" s="24" t="s">
        <v>140</v>
      </c>
      <c r="BM408" s="24" t="s">
        <v>518</v>
      </c>
    </row>
    <row r="409" spans="2:51" s="13" customFormat="1" ht="13.5">
      <c r="B409" s="225"/>
      <c r="C409" s="226"/>
      <c r="D409" s="203" t="s">
        <v>143</v>
      </c>
      <c r="E409" s="227" t="s">
        <v>22</v>
      </c>
      <c r="F409" s="228" t="s">
        <v>519</v>
      </c>
      <c r="G409" s="226"/>
      <c r="H409" s="229" t="s">
        <v>22</v>
      </c>
      <c r="I409" s="230"/>
      <c r="J409" s="226"/>
      <c r="K409" s="226"/>
      <c r="L409" s="231"/>
      <c r="M409" s="232"/>
      <c r="N409" s="233"/>
      <c r="O409" s="233"/>
      <c r="P409" s="233"/>
      <c r="Q409" s="233"/>
      <c r="R409" s="233"/>
      <c r="S409" s="233"/>
      <c r="T409" s="234"/>
      <c r="AT409" s="235" t="s">
        <v>143</v>
      </c>
      <c r="AU409" s="235" t="s">
        <v>141</v>
      </c>
      <c r="AV409" s="13" t="s">
        <v>80</v>
      </c>
      <c r="AW409" s="13" t="s">
        <v>36</v>
      </c>
      <c r="AX409" s="13" t="s">
        <v>72</v>
      </c>
      <c r="AY409" s="235" t="s">
        <v>133</v>
      </c>
    </row>
    <row r="410" spans="2:51" s="13" customFormat="1" ht="13.5">
      <c r="B410" s="225"/>
      <c r="C410" s="226"/>
      <c r="D410" s="203" t="s">
        <v>143</v>
      </c>
      <c r="E410" s="227" t="s">
        <v>22</v>
      </c>
      <c r="F410" s="228" t="s">
        <v>318</v>
      </c>
      <c r="G410" s="226"/>
      <c r="H410" s="229" t="s">
        <v>22</v>
      </c>
      <c r="I410" s="230"/>
      <c r="J410" s="226"/>
      <c r="K410" s="226"/>
      <c r="L410" s="231"/>
      <c r="M410" s="232"/>
      <c r="N410" s="233"/>
      <c r="O410" s="233"/>
      <c r="P410" s="233"/>
      <c r="Q410" s="233"/>
      <c r="R410" s="233"/>
      <c r="S410" s="233"/>
      <c r="T410" s="234"/>
      <c r="AT410" s="235" t="s">
        <v>143</v>
      </c>
      <c r="AU410" s="235" t="s">
        <v>141</v>
      </c>
      <c r="AV410" s="13" t="s">
        <v>80</v>
      </c>
      <c r="AW410" s="13" t="s">
        <v>36</v>
      </c>
      <c r="AX410" s="13" t="s">
        <v>72</v>
      </c>
      <c r="AY410" s="235" t="s">
        <v>133</v>
      </c>
    </row>
    <row r="411" spans="2:51" s="11" customFormat="1" ht="13.5">
      <c r="B411" s="201"/>
      <c r="C411" s="202"/>
      <c r="D411" s="203" t="s">
        <v>143</v>
      </c>
      <c r="E411" s="204" t="s">
        <v>22</v>
      </c>
      <c r="F411" s="205" t="s">
        <v>520</v>
      </c>
      <c r="G411" s="202"/>
      <c r="H411" s="206">
        <v>9</v>
      </c>
      <c r="I411" s="207"/>
      <c r="J411" s="202"/>
      <c r="K411" s="202"/>
      <c r="L411" s="208"/>
      <c r="M411" s="209"/>
      <c r="N411" s="210"/>
      <c r="O411" s="210"/>
      <c r="P411" s="210"/>
      <c r="Q411" s="210"/>
      <c r="R411" s="210"/>
      <c r="S411" s="210"/>
      <c r="T411" s="211"/>
      <c r="AT411" s="212" t="s">
        <v>143</v>
      </c>
      <c r="AU411" s="212" t="s">
        <v>141</v>
      </c>
      <c r="AV411" s="11" t="s">
        <v>141</v>
      </c>
      <c r="AW411" s="11" t="s">
        <v>36</v>
      </c>
      <c r="AX411" s="11" t="s">
        <v>72</v>
      </c>
      <c r="AY411" s="212" t="s">
        <v>133</v>
      </c>
    </row>
    <row r="412" spans="2:51" s="11" customFormat="1" ht="13.5">
      <c r="B412" s="201"/>
      <c r="C412" s="202"/>
      <c r="D412" s="203" t="s">
        <v>143</v>
      </c>
      <c r="E412" s="204" t="s">
        <v>22</v>
      </c>
      <c r="F412" s="205" t="s">
        <v>521</v>
      </c>
      <c r="G412" s="202"/>
      <c r="H412" s="206">
        <v>18</v>
      </c>
      <c r="I412" s="207"/>
      <c r="J412" s="202"/>
      <c r="K412" s="202"/>
      <c r="L412" s="208"/>
      <c r="M412" s="209"/>
      <c r="N412" s="210"/>
      <c r="O412" s="210"/>
      <c r="P412" s="210"/>
      <c r="Q412" s="210"/>
      <c r="R412" s="210"/>
      <c r="S412" s="210"/>
      <c r="T412" s="211"/>
      <c r="AT412" s="212" t="s">
        <v>143</v>
      </c>
      <c r="AU412" s="212" t="s">
        <v>141</v>
      </c>
      <c r="AV412" s="11" t="s">
        <v>141</v>
      </c>
      <c r="AW412" s="11" t="s">
        <v>36</v>
      </c>
      <c r="AX412" s="11" t="s">
        <v>72</v>
      </c>
      <c r="AY412" s="212" t="s">
        <v>133</v>
      </c>
    </row>
    <row r="413" spans="2:51" s="11" customFormat="1" ht="13.5">
      <c r="B413" s="201"/>
      <c r="C413" s="202"/>
      <c r="D413" s="203" t="s">
        <v>143</v>
      </c>
      <c r="E413" s="204" t="s">
        <v>22</v>
      </c>
      <c r="F413" s="205" t="s">
        <v>522</v>
      </c>
      <c r="G413" s="202"/>
      <c r="H413" s="206">
        <v>0.9</v>
      </c>
      <c r="I413" s="207"/>
      <c r="J413" s="202"/>
      <c r="K413" s="202"/>
      <c r="L413" s="208"/>
      <c r="M413" s="209"/>
      <c r="N413" s="210"/>
      <c r="O413" s="210"/>
      <c r="P413" s="210"/>
      <c r="Q413" s="210"/>
      <c r="R413" s="210"/>
      <c r="S413" s="210"/>
      <c r="T413" s="211"/>
      <c r="AT413" s="212" t="s">
        <v>143</v>
      </c>
      <c r="AU413" s="212" t="s">
        <v>141</v>
      </c>
      <c r="AV413" s="11" t="s">
        <v>141</v>
      </c>
      <c r="AW413" s="11" t="s">
        <v>36</v>
      </c>
      <c r="AX413" s="11" t="s">
        <v>72</v>
      </c>
      <c r="AY413" s="212" t="s">
        <v>133</v>
      </c>
    </row>
    <row r="414" spans="2:51" s="13" customFormat="1" ht="13.5">
      <c r="B414" s="225"/>
      <c r="C414" s="226"/>
      <c r="D414" s="203" t="s">
        <v>143</v>
      </c>
      <c r="E414" s="227" t="s">
        <v>22</v>
      </c>
      <c r="F414" s="228" t="s">
        <v>324</v>
      </c>
      <c r="G414" s="226"/>
      <c r="H414" s="229" t="s">
        <v>22</v>
      </c>
      <c r="I414" s="230"/>
      <c r="J414" s="226"/>
      <c r="K414" s="226"/>
      <c r="L414" s="231"/>
      <c r="M414" s="232"/>
      <c r="N414" s="233"/>
      <c r="O414" s="233"/>
      <c r="P414" s="233"/>
      <c r="Q414" s="233"/>
      <c r="R414" s="233"/>
      <c r="S414" s="233"/>
      <c r="T414" s="234"/>
      <c r="AT414" s="235" t="s">
        <v>143</v>
      </c>
      <c r="AU414" s="235" t="s">
        <v>141</v>
      </c>
      <c r="AV414" s="13" t="s">
        <v>80</v>
      </c>
      <c r="AW414" s="13" t="s">
        <v>36</v>
      </c>
      <c r="AX414" s="13" t="s">
        <v>72</v>
      </c>
      <c r="AY414" s="235" t="s">
        <v>133</v>
      </c>
    </row>
    <row r="415" spans="2:51" s="11" customFormat="1" ht="13.5">
      <c r="B415" s="201"/>
      <c r="C415" s="202"/>
      <c r="D415" s="203" t="s">
        <v>143</v>
      </c>
      <c r="E415" s="204" t="s">
        <v>22</v>
      </c>
      <c r="F415" s="205" t="s">
        <v>523</v>
      </c>
      <c r="G415" s="202"/>
      <c r="H415" s="206">
        <v>15</v>
      </c>
      <c r="I415" s="207"/>
      <c r="J415" s="202"/>
      <c r="K415" s="202"/>
      <c r="L415" s="208"/>
      <c r="M415" s="209"/>
      <c r="N415" s="210"/>
      <c r="O415" s="210"/>
      <c r="P415" s="210"/>
      <c r="Q415" s="210"/>
      <c r="R415" s="210"/>
      <c r="S415" s="210"/>
      <c r="T415" s="211"/>
      <c r="AT415" s="212" t="s">
        <v>143</v>
      </c>
      <c r="AU415" s="212" t="s">
        <v>141</v>
      </c>
      <c r="AV415" s="11" t="s">
        <v>141</v>
      </c>
      <c r="AW415" s="11" t="s">
        <v>36</v>
      </c>
      <c r="AX415" s="11" t="s">
        <v>72</v>
      </c>
      <c r="AY415" s="212" t="s">
        <v>133</v>
      </c>
    </row>
    <row r="416" spans="2:51" s="11" customFormat="1" ht="13.5">
      <c r="B416" s="201"/>
      <c r="C416" s="202"/>
      <c r="D416" s="215" t="s">
        <v>143</v>
      </c>
      <c r="E416" s="262" t="s">
        <v>22</v>
      </c>
      <c r="F416" s="249" t="s">
        <v>524</v>
      </c>
      <c r="G416" s="202"/>
      <c r="H416" s="250">
        <v>3.6</v>
      </c>
      <c r="I416" s="207"/>
      <c r="J416" s="202"/>
      <c r="K416" s="202"/>
      <c r="L416" s="208"/>
      <c r="M416" s="209"/>
      <c r="N416" s="210"/>
      <c r="O416" s="210"/>
      <c r="P416" s="210"/>
      <c r="Q416" s="210"/>
      <c r="R416" s="210"/>
      <c r="S416" s="210"/>
      <c r="T416" s="211"/>
      <c r="AT416" s="212" t="s">
        <v>143</v>
      </c>
      <c r="AU416" s="212" t="s">
        <v>141</v>
      </c>
      <c r="AV416" s="11" t="s">
        <v>141</v>
      </c>
      <c r="AW416" s="11" t="s">
        <v>36</v>
      </c>
      <c r="AX416" s="11" t="s">
        <v>72</v>
      </c>
      <c r="AY416" s="212" t="s">
        <v>133</v>
      </c>
    </row>
    <row r="417" spans="2:65" s="1" customFormat="1" ht="22.5" customHeight="1">
      <c r="B417" s="41"/>
      <c r="C417" s="236" t="s">
        <v>525</v>
      </c>
      <c r="D417" s="236" t="s">
        <v>228</v>
      </c>
      <c r="E417" s="237" t="s">
        <v>526</v>
      </c>
      <c r="F417" s="238" t="s">
        <v>527</v>
      </c>
      <c r="G417" s="239" t="s">
        <v>405</v>
      </c>
      <c r="H417" s="240">
        <v>48.825</v>
      </c>
      <c r="I417" s="241"/>
      <c r="J417" s="242">
        <f>ROUND(I417*H417,2)</f>
        <v>0</v>
      </c>
      <c r="K417" s="238" t="s">
        <v>139</v>
      </c>
      <c r="L417" s="243"/>
      <c r="M417" s="244" t="s">
        <v>22</v>
      </c>
      <c r="N417" s="245" t="s">
        <v>44</v>
      </c>
      <c r="O417" s="42"/>
      <c r="P417" s="198">
        <f>O417*H417</f>
        <v>0</v>
      </c>
      <c r="Q417" s="198">
        <v>0.0002</v>
      </c>
      <c r="R417" s="198">
        <f>Q417*H417</f>
        <v>0.009765000000000001</v>
      </c>
      <c r="S417" s="198">
        <v>0</v>
      </c>
      <c r="T417" s="199">
        <f>S417*H417</f>
        <v>0</v>
      </c>
      <c r="AR417" s="24" t="s">
        <v>181</v>
      </c>
      <c r="AT417" s="24" t="s">
        <v>228</v>
      </c>
      <c r="AU417" s="24" t="s">
        <v>141</v>
      </c>
      <c r="AY417" s="24" t="s">
        <v>133</v>
      </c>
      <c r="BE417" s="200">
        <f>IF(N417="základní",J417,0)</f>
        <v>0</v>
      </c>
      <c r="BF417" s="200">
        <f>IF(N417="snížená",J417,0)</f>
        <v>0</v>
      </c>
      <c r="BG417" s="200">
        <f>IF(N417="zákl. přenesená",J417,0)</f>
        <v>0</v>
      </c>
      <c r="BH417" s="200">
        <f>IF(N417="sníž. přenesená",J417,0)</f>
        <v>0</v>
      </c>
      <c r="BI417" s="200">
        <f>IF(N417="nulová",J417,0)</f>
        <v>0</v>
      </c>
      <c r="BJ417" s="24" t="s">
        <v>141</v>
      </c>
      <c r="BK417" s="200">
        <f>ROUND(I417*H417,2)</f>
        <v>0</v>
      </c>
      <c r="BL417" s="24" t="s">
        <v>140</v>
      </c>
      <c r="BM417" s="24" t="s">
        <v>528</v>
      </c>
    </row>
    <row r="418" spans="2:51" s="11" customFormat="1" ht="13.5">
      <c r="B418" s="201"/>
      <c r="C418" s="202"/>
      <c r="D418" s="215" t="s">
        <v>143</v>
      </c>
      <c r="E418" s="202"/>
      <c r="F418" s="249" t="s">
        <v>529</v>
      </c>
      <c r="G418" s="202"/>
      <c r="H418" s="250">
        <v>48.825</v>
      </c>
      <c r="I418" s="207"/>
      <c r="J418" s="202"/>
      <c r="K418" s="202"/>
      <c r="L418" s="208"/>
      <c r="M418" s="209"/>
      <c r="N418" s="210"/>
      <c r="O418" s="210"/>
      <c r="P418" s="210"/>
      <c r="Q418" s="210"/>
      <c r="R418" s="210"/>
      <c r="S418" s="210"/>
      <c r="T418" s="211"/>
      <c r="AT418" s="212" t="s">
        <v>143</v>
      </c>
      <c r="AU418" s="212" t="s">
        <v>141</v>
      </c>
      <c r="AV418" s="11" t="s">
        <v>141</v>
      </c>
      <c r="AW418" s="11" t="s">
        <v>6</v>
      </c>
      <c r="AX418" s="11" t="s">
        <v>80</v>
      </c>
      <c r="AY418" s="212" t="s">
        <v>133</v>
      </c>
    </row>
    <row r="419" spans="2:65" s="1" customFormat="1" ht="22.5" customHeight="1">
      <c r="B419" s="41"/>
      <c r="C419" s="189" t="s">
        <v>530</v>
      </c>
      <c r="D419" s="189" t="s">
        <v>135</v>
      </c>
      <c r="E419" s="190" t="s">
        <v>494</v>
      </c>
      <c r="F419" s="191" t="s">
        <v>495</v>
      </c>
      <c r="G419" s="192" t="s">
        <v>405</v>
      </c>
      <c r="H419" s="193">
        <v>91.09</v>
      </c>
      <c r="I419" s="194"/>
      <c r="J419" s="195">
        <f>ROUND(I419*H419,2)</f>
        <v>0</v>
      </c>
      <c r="K419" s="191" t="s">
        <v>139</v>
      </c>
      <c r="L419" s="61"/>
      <c r="M419" s="196" t="s">
        <v>22</v>
      </c>
      <c r="N419" s="197" t="s">
        <v>44</v>
      </c>
      <c r="O419" s="42"/>
      <c r="P419" s="198">
        <f>O419*H419</f>
        <v>0</v>
      </c>
      <c r="Q419" s="198">
        <v>0.00025</v>
      </c>
      <c r="R419" s="198">
        <f>Q419*H419</f>
        <v>0.0227725</v>
      </c>
      <c r="S419" s="198">
        <v>0</v>
      </c>
      <c r="T419" s="199">
        <f>S419*H419</f>
        <v>0</v>
      </c>
      <c r="AR419" s="24" t="s">
        <v>140</v>
      </c>
      <c r="AT419" s="24" t="s">
        <v>135</v>
      </c>
      <c r="AU419" s="24" t="s">
        <v>141</v>
      </c>
      <c r="AY419" s="24" t="s">
        <v>133</v>
      </c>
      <c r="BE419" s="200">
        <f>IF(N419="základní",J419,0)</f>
        <v>0</v>
      </c>
      <c r="BF419" s="200">
        <f>IF(N419="snížená",J419,0)</f>
        <v>0</v>
      </c>
      <c r="BG419" s="200">
        <f>IF(N419="zákl. přenesená",J419,0)</f>
        <v>0</v>
      </c>
      <c r="BH419" s="200">
        <f>IF(N419="sníž. přenesená",J419,0)</f>
        <v>0</v>
      </c>
      <c r="BI419" s="200">
        <f>IF(N419="nulová",J419,0)</f>
        <v>0</v>
      </c>
      <c r="BJ419" s="24" t="s">
        <v>141</v>
      </c>
      <c r="BK419" s="200">
        <f>ROUND(I419*H419,2)</f>
        <v>0</v>
      </c>
      <c r="BL419" s="24" t="s">
        <v>140</v>
      </c>
      <c r="BM419" s="24" t="s">
        <v>531</v>
      </c>
    </row>
    <row r="420" spans="2:51" s="13" customFormat="1" ht="13.5">
      <c r="B420" s="225"/>
      <c r="C420" s="226"/>
      <c r="D420" s="203" t="s">
        <v>143</v>
      </c>
      <c r="E420" s="227" t="s">
        <v>22</v>
      </c>
      <c r="F420" s="228" t="s">
        <v>532</v>
      </c>
      <c r="G420" s="226"/>
      <c r="H420" s="229" t="s">
        <v>22</v>
      </c>
      <c r="I420" s="230"/>
      <c r="J420" s="226"/>
      <c r="K420" s="226"/>
      <c r="L420" s="231"/>
      <c r="M420" s="232"/>
      <c r="N420" s="233"/>
      <c r="O420" s="233"/>
      <c r="P420" s="233"/>
      <c r="Q420" s="233"/>
      <c r="R420" s="233"/>
      <c r="S420" s="233"/>
      <c r="T420" s="234"/>
      <c r="AT420" s="235" t="s">
        <v>143</v>
      </c>
      <c r="AU420" s="235" t="s">
        <v>141</v>
      </c>
      <c r="AV420" s="13" t="s">
        <v>80</v>
      </c>
      <c r="AW420" s="13" t="s">
        <v>36</v>
      </c>
      <c r="AX420" s="13" t="s">
        <v>72</v>
      </c>
      <c r="AY420" s="235" t="s">
        <v>133</v>
      </c>
    </row>
    <row r="421" spans="2:51" s="13" customFormat="1" ht="13.5">
      <c r="B421" s="225"/>
      <c r="C421" s="226"/>
      <c r="D421" s="203" t="s">
        <v>143</v>
      </c>
      <c r="E421" s="227" t="s">
        <v>22</v>
      </c>
      <c r="F421" s="228" t="s">
        <v>533</v>
      </c>
      <c r="G421" s="226"/>
      <c r="H421" s="229" t="s">
        <v>22</v>
      </c>
      <c r="I421" s="230"/>
      <c r="J421" s="226"/>
      <c r="K421" s="226"/>
      <c r="L421" s="231"/>
      <c r="M421" s="232"/>
      <c r="N421" s="233"/>
      <c r="O421" s="233"/>
      <c r="P421" s="233"/>
      <c r="Q421" s="233"/>
      <c r="R421" s="233"/>
      <c r="S421" s="233"/>
      <c r="T421" s="234"/>
      <c r="AT421" s="235" t="s">
        <v>143</v>
      </c>
      <c r="AU421" s="235" t="s">
        <v>141</v>
      </c>
      <c r="AV421" s="13" t="s">
        <v>80</v>
      </c>
      <c r="AW421" s="13" t="s">
        <v>36</v>
      </c>
      <c r="AX421" s="13" t="s">
        <v>72</v>
      </c>
      <c r="AY421" s="235" t="s">
        <v>133</v>
      </c>
    </row>
    <row r="422" spans="2:51" s="11" customFormat="1" ht="13.5">
      <c r="B422" s="201"/>
      <c r="C422" s="202"/>
      <c r="D422" s="203" t="s">
        <v>143</v>
      </c>
      <c r="E422" s="204" t="s">
        <v>22</v>
      </c>
      <c r="F422" s="205" t="s">
        <v>534</v>
      </c>
      <c r="G422" s="202"/>
      <c r="H422" s="206">
        <v>38.94</v>
      </c>
      <c r="I422" s="207"/>
      <c r="J422" s="202"/>
      <c r="K422" s="202"/>
      <c r="L422" s="208"/>
      <c r="M422" s="209"/>
      <c r="N422" s="210"/>
      <c r="O422" s="210"/>
      <c r="P422" s="210"/>
      <c r="Q422" s="210"/>
      <c r="R422" s="210"/>
      <c r="S422" s="210"/>
      <c r="T422" s="211"/>
      <c r="AT422" s="212" t="s">
        <v>143</v>
      </c>
      <c r="AU422" s="212" t="s">
        <v>141</v>
      </c>
      <c r="AV422" s="11" t="s">
        <v>141</v>
      </c>
      <c r="AW422" s="11" t="s">
        <v>36</v>
      </c>
      <c r="AX422" s="11" t="s">
        <v>72</v>
      </c>
      <c r="AY422" s="212" t="s">
        <v>133</v>
      </c>
    </row>
    <row r="423" spans="2:51" s="13" customFormat="1" ht="13.5">
      <c r="B423" s="225"/>
      <c r="C423" s="226"/>
      <c r="D423" s="203" t="s">
        <v>143</v>
      </c>
      <c r="E423" s="227" t="s">
        <v>22</v>
      </c>
      <c r="F423" s="228" t="s">
        <v>286</v>
      </c>
      <c r="G423" s="226"/>
      <c r="H423" s="229" t="s">
        <v>22</v>
      </c>
      <c r="I423" s="230"/>
      <c r="J423" s="226"/>
      <c r="K423" s="226"/>
      <c r="L423" s="231"/>
      <c r="M423" s="232"/>
      <c r="N423" s="233"/>
      <c r="O423" s="233"/>
      <c r="P423" s="233"/>
      <c r="Q423" s="233"/>
      <c r="R423" s="233"/>
      <c r="S423" s="233"/>
      <c r="T423" s="234"/>
      <c r="AT423" s="235" t="s">
        <v>143</v>
      </c>
      <c r="AU423" s="235" t="s">
        <v>141</v>
      </c>
      <c r="AV423" s="13" t="s">
        <v>80</v>
      </c>
      <c r="AW423" s="13" t="s">
        <v>36</v>
      </c>
      <c r="AX423" s="13" t="s">
        <v>72</v>
      </c>
      <c r="AY423" s="235" t="s">
        <v>133</v>
      </c>
    </row>
    <row r="424" spans="2:51" s="11" customFormat="1" ht="13.5">
      <c r="B424" s="201"/>
      <c r="C424" s="202"/>
      <c r="D424" s="203" t="s">
        <v>143</v>
      </c>
      <c r="E424" s="204" t="s">
        <v>22</v>
      </c>
      <c r="F424" s="205" t="s">
        <v>535</v>
      </c>
      <c r="G424" s="202"/>
      <c r="H424" s="206">
        <v>4.1</v>
      </c>
      <c r="I424" s="207"/>
      <c r="J424" s="202"/>
      <c r="K424" s="202"/>
      <c r="L424" s="208"/>
      <c r="M424" s="209"/>
      <c r="N424" s="210"/>
      <c r="O424" s="210"/>
      <c r="P424" s="210"/>
      <c r="Q424" s="210"/>
      <c r="R424" s="210"/>
      <c r="S424" s="210"/>
      <c r="T424" s="211"/>
      <c r="AT424" s="212" t="s">
        <v>143</v>
      </c>
      <c r="AU424" s="212" t="s">
        <v>141</v>
      </c>
      <c r="AV424" s="11" t="s">
        <v>141</v>
      </c>
      <c r="AW424" s="11" t="s">
        <v>36</v>
      </c>
      <c r="AX424" s="11" t="s">
        <v>72</v>
      </c>
      <c r="AY424" s="212" t="s">
        <v>133</v>
      </c>
    </row>
    <row r="425" spans="2:51" s="13" customFormat="1" ht="13.5">
      <c r="B425" s="225"/>
      <c r="C425" s="226"/>
      <c r="D425" s="203" t="s">
        <v>143</v>
      </c>
      <c r="E425" s="227" t="s">
        <v>22</v>
      </c>
      <c r="F425" s="228" t="s">
        <v>505</v>
      </c>
      <c r="G425" s="226"/>
      <c r="H425" s="229" t="s">
        <v>22</v>
      </c>
      <c r="I425" s="230"/>
      <c r="J425" s="226"/>
      <c r="K425" s="226"/>
      <c r="L425" s="231"/>
      <c r="M425" s="232"/>
      <c r="N425" s="233"/>
      <c r="O425" s="233"/>
      <c r="P425" s="233"/>
      <c r="Q425" s="233"/>
      <c r="R425" s="233"/>
      <c r="S425" s="233"/>
      <c r="T425" s="234"/>
      <c r="AT425" s="235" t="s">
        <v>143</v>
      </c>
      <c r="AU425" s="235" t="s">
        <v>141</v>
      </c>
      <c r="AV425" s="13" t="s">
        <v>80</v>
      </c>
      <c r="AW425" s="13" t="s">
        <v>36</v>
      </c>
      <c r="AX425" s="13" t="s">
        <v>72</v>
      </c>
      <c r="AY425" s="235" t="s">
        <v>133</v>
      </c>
    </row>
    <row r="426" spans="2:51" s="13" customFormat="1" ht="13.5">
      <c r="B426" s="225"/>
      <c r="C426" s="226"/>
      <c r="D426" s="203" t="s">
        <v>143</v>
      </c>
      <c r="E426" s="227" t="s">
        <v>22</v>
      </c>
      <c r="F426" s="228" t="s">
        <v>318</v>
      </c>
      <c r="G426" s="226"/>
      <c r="H426" s="229" t="s">
        <v>22</v>
      </c>
      <c r="I426" s="230"/>
      <c r="J426" s="226"/>
      <c r="K426" s="226"/>
      <c r="L426" s="231"/>
      <c r="M426" s="232"/>
      <c r="N426" s="233"/>
      <c r="O426" s="233"/>
      <c r="P426" s="233"/>
      <c r="Q426" s="233"/>
      <c r="R426" s="233"/>
      <c r="S426" s="233"/>
      <c r="T426" s="234"/>
      <c r="AT426" s="235" t="s">
        <v>143</v>
      </c>
      <c r="AU426" s="235" t="s">
        <v>141</v>
      </c>
      <c r="AV426" s="13" t="s">
        <v>80</v>
      </c>
      <c r="AW426" s="13" t="s">
        <v>36</v>
      </c>
      <c r="AX426" s="13" t="s">
        <v>72</v>
      </c>
      <c r="AY426" s="235" t="s">
        <v>133</v>
      </c>
    </row>
    <row r="427" spans="2:51" s="11" customFormat="1" ht="13.5">
      <c r="B427" s="201"/>
      <c r="C427" s="202"/>
      <c r="D427" s="203" t="s">
        <v>143</v>
      </c>
      <c r="E427" s="204" t="s">
        <v>22</v>
      </c>
      <c r="F427" s="205" t="s">
        <v>520</v>
      </c>
      <c r="G427" s="202"/>
      <c r="H427" s="206">
        <v>9</v>
      </c>
      <c r="I427" s="207"/>
      <c r="J427" s="202"/>
      <c r="K427" s="202"/>
      <c r="L427" s="208"/>
      <c r="M427" s="209"/>
      <c r="N427" s="210"/>
      <c r="O427" s="210"/>
      <c r="P427" s="210"/>
      <c r="Q427" s="210"/>
      <c r="R427" s="210"/>
      <c r="S427" s="210"/>
      <c r="T427" s="211"/>
      <c r="AT427" s="212" t="s">
        <v>143</v>
      </c>
      <c r="AU427" s="212" t="s">
        <v>141</v>
      </c>
      <c r="AV427" s="11" t="s">
        <v>141</v>
      </c>
      <c r="AW427" s="11" t="s">
        <v>36</v>
      </c>
      <c r="AX427" s="11" t="s">
        <v>72</v>
      </c>
      <c r="AY427" s="212" t="s">
        <v>133</v>
      </c>
    </row>
    <row r="428" spans="2:51" s="11" customFormat="1" ht="13.5">
      <c r="B428" s="201"/>
      <c r="C428" s="202"/>
      <c r="D428" s="203" t="s">
        <v>143</v>
      </c>
      <c r="E428" s="204" t="s">
        <v>22</v>
      </c>
      <c r="F428" s="205" t="s">
        <v>521</v>
      </c>
      <c r="G428" s="202"/>
      <c r="H428" s="206">
        <v>18</v>
      </c>
      <c r="I428" s="207"/>
      <c r="J428" s="202"/>
      <c r="K428" s="202"/>
      <c r="L428" s="208"/>
      <c r="M428" s="209"/>
      <c r="N428" s="210"/>
      <c r="O428" s="210"/>
      <c r="P428" s="210"/>
      <c r="Q428" s="210"/>
      <c r="R428" s="210"/>
      <c r="S428" s="210"/>
      <c r="T428" s="211"/>
      <c r="AT428" s="212" t="s">
        <v>143</v>
      </c>
      <c r="AU428" s="212" t="s">
        <v>141</v>
      </c>
      <c r="AV428" s="11" t="s">
        <v>141</v>
      </c>
      <c r="AW428" s="11" t="s">
        <v>36</v>
      </c>
      <c r="AX428" s="11" t="s">
        <v>72</v>
      </c>
      <c r="AY428" s="212" t="s">
        <v>133</v>
      </c>
    </row>
    <row r="429" spans="2:51" s="11" customFormat="1" ht="13.5">
      <c r="B429" s="201"/>
      <c r="C429" s="202"/>
      <c r="D429" s="203" t="s">
        <v>143</v>
      </c>
      <c r="E429" s="204" t="s">
        <v>22</v>
      </c>
      <c r="F429" s="205" t="s">
        <v>522</v>
      </c>
      <c r="G429" s="202"/>
      <c r="H429" s="206">
        <v>0.9</v>
      </c>
      <c r="I429" s="207"/>
      <c r="J429" s="202"/>
      <c r="K429" s="202"/>
      <c r="L429" s="208"/>
      <c r="M429" s="209"/>
      <c r="N429" s="210"/>
      <c r="O429" s="210"/>
      <c r="P429" s="210"/>
      <c r="Q429" s="210"/>
      <c r="R429" s="210"/>
      <c r="S429" s="210"/>
      <c r="T429" s="211"/>
      <c r="AT429" s="212" t="s">
        <v>143</v>
      </c>
      <c r="AU429" s="212" t="s">
        <v>141</v>
      </c>
      <c r="AV429" s="11" t="s">
        <v>141</v>
      </c>
      <c r="AW429" s="11" t="s">
        <v>36</v>
      </c>
      <c r="AX429" s="11" t="s">
        <v>72</v>
      </c>
      <c r="AY429" s="212" t="s">
        <v>133</v>
      </c>
    </row>
    <row r="430" spans="2:51" s="13" customFormat="1" ht="13.5">
      <c r="B430" s="225"/>
      <c r="C430" s="226"/>
      <c r="D430" s="203" t="s">
        <v>143</v>
      </c>
      <c r="E430" s="227" t="s">
        <v>22</v>
      </c>
      <c r="F430" s="228" t="s">
        <v>324</v>
      </c>
      <c r="G430" s="226"/>
      <c r="H430" s="229" t="s">
        <v>22</v>
      </c>
      <c r="I430" s="230"/>
      <c r="J430" s="226"/>
      <c r="K430" s="226"/>
      <c r="L430" s="231"/>
      <c r="M430" s="232"/>
      <c r="N430" s="233"/>
      <c r="O430" s="233"/>
      <c r="P430" s="233"/>
      <c r="Q430" s="233"/>
      <c r="R430" s="233"/>
      <c r="S430" s="233"/>
      <c r="T430" s="234"/>
      <c r="AT430" s="235" t="s">
        <v>143</v>
      </c>
      <c r="AU430" s="235" t="s">
        <v>141</v>
      </c>
      <c r="AV430" s="13" t="s">
        <v>80</v>
      </c>
      <c r="AW430" s="13" t="s">
        <v>36</v>
      </c>
      <c r="AX430" s="13" t="s">
        <v>72</v>
      </c>
      <c r="AY430" s="235" t="s">
        <v>133</v>
      </c>
    </row>
    <row r="431" spans="2:51" s="11" customFormat="1" ht="13.5">
      <c r="B431" s="201"/>
      <c r="C431" s="202"/>
      <c r="D431" s="203" t="s">
        <v>143</v>
      </c>
      <c r="E431" s="204" t="s">
        <v>22</v>
      </c>
      <c r="F431" s="205" t="s">
        <v>523</v>
      </c>
      <c r="G431" s="202"/>
      <c r="H431" s="206">
        <v>15</v>
      </c>
      <c r="I431" s="207"/>
      <c r="J431" s="202"/>
      <c r="K431" s="202"/>
      <c r="L431" s="208"/>
      <c r="M431" s="209"/>
      <c r="N431" s="210"/>
      <c r="O431" s="210"/>
      <c r="P431" s="210"/>
      <c r="Q431" s="210"/>
      <c r="R431" s="210"/>
      <c r="S431" s="210"/>
      <c r="T431" s="211"/>
      <c r="AT431" s="212" t="s">
        <v>143</v>
      </c>
      <c r="AU431" s="212" t="s">
        <v>141</v>
      </c>
      <c r="AV431" s="11" t="s">
        <v>141</v>
      </c>
      <c r="AW431" s="11" t="s">
        <v>36</v>
      </c>
      <c r="AX431" s="11" t="s">
        <v>72</v>
      </c>
      <c r="AY431" s="212" t="s">
        <v>133</v>
      </c>
    </row>
    <row r="432" spans="2:51" s="11" customFormat="1" ht="13.5">
      <c r="B432" s="201"/>
      <c r="C432" s="202"/>
      <c r="D432" s="203" t="s">
        <v>143</v>
      </c>
      <c r="E432" s="204" t="s">
        <v>22</v>
      </c>
      <c r="F432" s="205" t="s">
        <v>524</v>
      </c>
      <c r="G432" s="202"/>
      <c r="H432" s="206">
        <v>3.6</v>
      </c>
      <c r="I432" s="207"/>
      <c r="J432" s="202"/>
      <c r="K432" s="202"/>
      <c r="L432" s="208"/>
      <c r="M432" s="209"/>
      <c r="N432" s="210"/>
      <c r="O432" s="210"/>
      <c r="P432" s="210"/>
      <c r="Q432" s="210"/>
      <c r="R432" s="210"/>
      <c r="S432" s="210"/>
      <c r="T432" s="211"/>
      <c r="AT432" s="212" t="s">
        <v>143</v>
      </c>
      <c r="AU432" s="212" t="s">
        <v>141</v>
      </c>
      <c r="AV432" s="11" t="s">
        <v>141</v>
      </c>
      <c r="AW432" s="11" t="s">
        <v>36</v>
      </c>
      <c r="AX432" s="11" t="s">
        <v>72</v>
      </c>
      <c r="AY432" s="212" t="s">
        <v>133</v>
      </c>
    </row>
    <row r="433" spans="2:51" s="13" customFormat="1" ht="13.5">
      <c r="B433" s="225"/>
      <c r="C433" s="226"/>
      <c r="D433" s="203" t="s">
        <v>143</v>
      </c>
      <c r="E433" s="227" t="s">
        <v>22</v>
      </c>
      <c r="F433" s="228" t="s">
        <v>327</v>
      </c>
      <c r="G433" s="226"/>
      <c r="H433" s="229" t="s">
        <v>22</v>
      </c>
      <c r="I433" s="230"/>
      <c r="J433" s="226"/>
      <c r="K433" s="226"/>
      <c r="L433" s="231"/>
      <c r="M433" s="232"/>
      <c r="N433" s="233"/>
      <c r="O433" s="233"/>
      <c r="P433" s="233"/>
      <c r="Q433" s="233"/>
      <c r="R433" s="233"/>
      <c r="S433" s="233"/>
      <c r="T433" s="234"/>
      <c r="AT433" s="235" t="s">
        <v>143</v>
      </c>
      <c r="AU433" s="235" t="s">
        <v>141</v>
      </c>
      <c r="AV433" s="13" t="s">
        <v>80</v>
      </c>
      <c r="AW433" s="13" t="s">
        <v>36</v>
      </c>
      <c r="AX433" s="13" t="s">
        <v>72</v>
      </c>
      <c r="AY433" s="235" t="s">
        <v>133</v>
      </c>
    </row>
    <row r="434" spans="2:51" s="11" customFormat="1" ht="13.5">
      <c r="B434" s="201"/>
      <c r="C434" s="202"/>
      <c r="D434" s="215" t="s">
        <v>143</v>
      </c>
      <c r="E434" s="262" t="s">
        <v>22</v>
      </c>
      <c r="F434" s="249" t="s">
        <v>536</v>
      </c>
      <c r="G434" s="202"/>
      <c r="H434" s="250">
        <v>1.55</v>
      </c>
      <c r="I434" s="207"/>
      <c r="J434" s="202"/>
      <c r="K434" s="202"/>
      <c r="L434" s="208"/>
      <c r="M434" s="209"/>
      <c r="N434" s="210"/>
      <c r="O434" s="210"/>
      <c r="P434" s="210"/>
      <c r="Q434" s="210"/>
      <c r="R434" s="210"/>
      <c r="S434" s="210"/>
      <c r="T434" s="211"/>
      <c r="AT434" s="212" t="s">
        <v>143</v>
      </c>
      <c r="AU434" s="212" t="s">
        <v>141</v>
      </c>
      <c r="AV434" s="11" t="s">
        <v>141</v>
      </c>
      <c r="AW434" s="11" t="s">
        <v>36</v>
      </c>
      <c r="AX434" s="11" t="s">
        <v>72</v>
      </c>
      <c r="AY434" s="212" t="s">
        <v>133</v>
      </c>
    </row>
    <row r="435" spans="2:65" s="1" customFormat="1" ht="22.5" customHeight="1">
      <c r="B435" s="41"/>
      <c r="C435" s="236" t="s">
        <v>537</v>
      </c>
      <c r="D435" s="236" t="s">
        <v>228</v>
      </c>
      <c r="E435" s="237" t="s">
        <v>538</v>
      </c>
      <c r="F435" s="238" t="s">
        <v>539</v>
      </c>
      <c r="G435" s="239" t="s">
        <v>405</v>
      </c>
      <c r="H435" s="240">
        <v>95.645</v>
      </c>
      <c r="I435" s="241"/>
      <c r="J435" s="242">
        <f>ROUND(I435*H435,2)</f>
        <v>0</v>
      </c>
      <c r="K435" s="238" t="s">
        <v>139</v>
      </c>
      <c r="L435" s="243"/>
      <c r="M435" s="244" t="s">
        <v>22</v>
      </c>
      <c r="N435" s="245" t="s">
        <v>44</v>
      </c>
      <c r="O435" s="42"/>
      <c r="P435" s="198">
        <f>O435*H435</f>
        <v>0</v>
      </c>
      <c r="Q435" s="198">
        <v>0.0003</v>
      </c>
      <c r="R435" s="198">
        <f>Q435*H435</f>
        <v>0.028693499999999997</v>
      </c>
      <c r="S435" s="198">
        <v>0</v>
      </c>
      <c r="T435" s="199">
        <f>S435*H435</f>
        <v>0</v>
      </c>
      <c r="AR435" s="24" t="s">
        <v>181</v>
      </c>
      <c r="AT435" s="24" t="s">
        <v>228</v>
      </c>
      <c r="AU435" s="24" t="s">
        <v>141</v>
      </c>
      <c r="AY435" s="24" t="s">
        <v>133</v>
      </c>
      <c r="BE435" s="200">
        <f>IF(N435="základní",J435,0)</f>
        <v>0</v>
      </c>
      <c r="BF435" s="200">
        <f>IF(N435="snížená",J435,0)</f>
        <v>0</v>
      </c>
      <c r="BG435" s="200">
        <f>IF(N435="zákl. přenesená",J435,0)</f>
        <v>0</v>
      </c>
      <c r="BH435" s="200">
        <f>IF(N435="sníž. přenesená",J435,0)</f>
        <v>0</v>
      </c>
      <c r="BI435" s="200">
        <f>IF(N435="nulová",J435,0)</f>
        <v>0</v>
      </c>
      <c r="BJ435" s="24" t="s">
        <v>141</v>
      </c>
      <c r="BK435" s="200">
        <f>ROUND(I435*H435,2)</f>
        <v>0</v>
      </c>
      <c r="BL435" s="24" t="s">
        <v>140</v>
      </c>
      <c r="BM435" s="24" t="s">
        <v>540</v>
      </c>
    </row>
    <row r="436" spans="2:51" s="11" customFormat="1" ht="13.5">
      <c r="B436" s="201"/>
      <c r="C436" s="202"/>
      <c r="D436" s="215" t="s">
        <v>143</v>
      </c>
      <c r="E436" s="202"/>
      <c r="F436" s="249" t="s">
        <v>541</v>
      </c>
      <c r="G436" s="202"/>
      <c r="H436" s="250">
        <v>95.645</v>
      </c>
      <c r="I436" s="207"/>
      <c r="J436" s="202"/>
      <c r="K436" s="202"/>
      <c r="L436" s="208"/>
      <c r="M436" s="209"/>
      <c r="N436" s="210"/>
      <c r="O436" s="210"/>
      <c r="P436" s="210"/>
      <c r="Q436" s="210"/>
      <c r="R436" s="210"/>
      <c r="S436" s="210"/>
      <c r="T436" s="211"/>
      <c r="AT436" s="212" t="s">
        <v>143</v>
      </c>
      <c r="AU436" s="212" t="s">
        <v>141</v>
      </c>
      <c r="AV436" s="11" t="s">
        <v>141</v>
      </c>
      <c r="AW436" s="11" t="s">
        <v>6</v>
      </c>
      <c r="AX436" s="11" t="s">
        <v>80</v>
      </c>
      <c r="AY436" s="212" t="s">
        <v>133</v>
      </c>
    </row>
    <row r="437" spans="2:65" s="1" customFormat="1" ht="22.5" customHeight="1">
      <c r="B437" s="41"/>
      <c r="C437" s="189" t="s">
        <v>542</v>
      </c>
      <c r="D437" s="189" t="s">
        <v>135</v>
      </c>
      <c r="E437" s="190" t="s">
        <v>543</v>
      </c>
      <c r="F437" s="191" t="s">
        <v>544</v>
      </c>
      <c r="G437" s="192" t="s">
        <v>405</v>
      </c>
      <c r="H437" s="193">
        <v>144.9</v>
      </c>
      <c r="I437" s="194"/>
      <c r="J437" s="195">
        <f>ROUND(I437*H437,2)</f>
        <v>0</v>
      </c>
      <c r="K437" s="191" t="s">
        <v>139</v>
      </c>
      <c r="L437" s="61"/>
      <c r="M437" s="196" t="s">
        <v>22</v>
      </c>
      <c r="N437" s="197" t="s">
        <v>44</v>
      </c>
      <c r="O437" s="42"/>
      <c r="P437" s="198">
        <f>O437*H437</f>
        <v>0</v>
      </c>
      <c r="Q437" s="198">
        <v>0</v>
      </c>
      <c r="R437" s="198">
        <f>Q437*H437</f>
        <v>0</v>
      </c>
      <c r="S437" s="198">
        <v>0</v>
      </c>
      <c r="T437" s="199">
        <f>S437*H437</f>
        <v>0</v>
      </c>
      <c r="AR437" s="24" t="s">
        <v>140</v>
      </c>
      <c r="AT437" s="24" t="s">
        <v>135</v>
      </c>
      <c r="AU437" s="24" t="s">
        <v>141</v>
      </c>
      <c r="AY437" s="24" t="s">
        <v>133</v>
      </c>
      <c r="BE437" s="200">
        <f>IF(N437="základní",J437,0)</f>
        <v>0</v>
      </c>
      <c r="BF437" s="200">
        <f>IF(N437="snížená",J437,0)</f>
        <v>0</v>
      </c>
      <c r="BG437" s="200">
        <f>IF(N437="zákl. přenesená",J437,0)</f>
        <v>0</v>
      </c>
      <c r="BH437" s="200">
        <f>IF(N437="sníž. přenesená",J437,0)</f>
        <v>0</v>
      </c>
      <c r="BI437" s="200">
        <f>IF(N437="nulová",J437,0)</f>
        <v>0</v>
      </c>
      <c r="BJ437" s="24" t="s">
        <v>141</v>
      </c>
      <c r="BK437" s="200">
        <f>ROUND(I437*H437,2)</f>
        <v>0</v>
      </c>
      <c r="BL437" s="24" t="s">
        <v>140</v>
      </c>
      <c r="BM437" s="24" t="s">
        <v>545</v>
      </c>
    </row>
    <row r="438" spans="2:51" s="13" customFormat="1" ht="13.5">
      <c r="B438" s="225"/>
      <c r="C438" s="226"/>
      <c r="D438" s="203" t="s">
        <v>143</v>
      </c>
      <c r="E438" s="227" t="s">
        <v>22</v>
      </c>
      <c r="F438" s="228" t="s">
        <v>318</v>
      </c>
      <c r="G438" s="226"/>
      <c r="H438" s="229" t="s">
        <v>22</v>
      </c>
      <c r="I438" s="230"/>
      <c r="J438" s="226"/>
      <c r="K438" s="226"/>
      <c r="L438" s="231"/>
      <c r="M438" s="232"/>
      <c r="N438" s="233"/>
      <c r="O438" s="233"/>
      <c r="P438" s="233"/>
      <c r="Q438" s="233"/>
      <c r="R438" s="233"/>
      <c r="S438" s="233"/>
      <c r="T438" s="234"/>
      <c r="AT438" s="235" t="s">
        <v>143</v>
      </c>
      <c r="AU438" s="235" t="s">
        <v>141</v>
      </c>
      <c r="AV438" s="13" t="s">
        <v>80</v>
      </c>
      <c r="AW438" s="13" t="s">
        <v>36</v>
      </c>
      <c r="AX438" s="13" t="s">
        <v>72</v>
      </c>
      <c r="AY438" s="235" t="s">
        <v>133</v>
      </c>
    </row>
    <row r="439" spans="2:51" s="11" customFormat="1" ht="13.5">
      <c r="B439" s="201"/>
      <c r="C439" s="202"/>
      <c r="D439" s="203" t="s">
        <v>143</v>
      </c>
      <c r="E439" s="204" t="s">
        <v>22</v>
      </c>
      <c r="F439" s="205" t="s">
        <v>546</v>
      </c>
      <c r="G439" s="202"/>
      <c r="H439" s="206">
        <v>28.2</v>
      </c>
      <c r="I439" s="207"/>
      <c r="J439" s="202"/>
      <c r="K439" s="202"/>
      <c r="L439" s="208"/>
      <c r="M439" s="209"/>
      <c r="N439" s="210"/>
      <c r="O439" s="210"/>
      <c r="P439" s="210"/>
      <c r="Q439" s="210"/>
      <c r="R439" s="210"/>
      <c r="S439" s="210"/>
      <c r="T439" s="211"/>
      <c r="AT439" s="212" t="s">
        <v>143</v>
      </c>
      <c r="AU439" s="212" t="s">
        <v>141</v>
      </c>
      <c r="AV439" s="11" t="s">
        <v>141</v>
      </c>
      <c r="AW439" s="11" t="s">
        <v>36</v>
      </c>
      <c r="AX439" s="11" t="s">
        <v>72</v>
      </c>
      <c r="AY439" s="212" t="s">
        <v>133</v>
      </c>
    </row>
    <row r="440" spans="2:51" s="11" customFormat="1" ht="13.5">
      <c r="B440" s="201"/>
      <c r="C440" s="202"/>
      <c r="D440" s="203" t="s">
        <v>143</v>
      </c>
      <c r="E440" s="204" t="s">
        <v>22</v>
      </c>
      <c r="F440" s="205" t="s">
        <v>547</v>
      </c>
      <c r="G440" s="202"/>
      <c r="H440" s="206">
        <v>10.9</v>
      </c>
      <c r="I440" s="207"/>
      <c r="J440" s="202"/>
      <c r="K440" s="202"/>
      <c r="L440" s="208"/>
      <c r="M440" s="209"/>
      <c r="N440" s="210"/>
      <c r="O440" s="210"/>
      <c r="P440" s="210"/>
      <c r="Q440" s="210"/>
      <c r="R440" s="210"/>
      <c r="S440" s="210"/>
      <c r="T440" s="211"/>
      <c r="AT440" s="212" t="s">
        <v>143</v>
      </c>
      <c r="AU440" s="212" t="s">
        <v>141</v>
      </c>
      <c r="AV440" s="11" t="s">
        <v>141</v>
      </c>
      <c r="AW440" s="11" t="s">
        <v>36</v>
      </c>
      <c r="AX440" s="11" t="s">
        <v>72</v>
      </c>
      <c r="AY440" s="212" t="s">
        <v>133</v>
      </c>
    </row>
    <row r="441" spans="2:51" s="11" customFormat="1" ht="13.5">
      <c r="B441" s="201"/>
      <c r="C441" s="202"/>
      <c r="D441" s="203" t="s">
        <v>143</v>
      </c>
      <c r="E441" s="204" t="s">
        <v>22</v>
      </c>
      <c r="F441" s="205" t="s">
        <v>548</v>
      </c>
      <c r="G441" s="202"/>
      <c r="H441" s="206">
        <v>2.35</v>
      </c>
      <c r="I441" s="207"/>
      <c r="J441" s="202"/>
      <c r="K441" s="202"/>
      <c r="L441" s="208"/>
      <c r="M441" s="209"/>
      <c r="N441" s="210"/>
      <c r="O441" s="210"/>
      <c r="P441" s="210"/>
      <c r="Q441" s="210"/>
      <c r="R441" s="210"/>
      <c r="S441" s="210"/>
      <c r="T441" s="211"/>
      <c r="AT441" s="212" t="s">
        <v>143</v>
      </c>
      <c r="AU441" s="212" t="s">
        <v>141</v>
      </c>
      <c r="AV441" s="11" t="s">
        <v>141</v>
      </c>
      <c r="AW441" s="11" t="s">
        <v>36</v>
      </c>
      <c r="AX441" s="11" t="s">
        <v>72</v>
      </c>
      <c r="AY441" s="212" t="s">
        <v>133</v>
      </c>
    </row>
    <row r="442" spans="2:51" s="11" customFormat="1" ht="13.5">
      <c r="B442" s="201"/>
      <c r="C442" s="202"/>
      <c r="D442" s="203" t="s">
        <v>143</v>
      </c>
      <c r="E442" s="204" t="s">
        <v>22</v>
      </c>
      <c r="F442" s="205" t="s">
        <v>549</v>
      </c>
      <c r="G442" s="202"/>
      <c r="H442" s="206">
        <v>41.1</v>
      </c>
      <c r="I442" s="207"/>
      <c r="J442" s="202"/>
      <c r="K442" s="202"/>
      <c r="L442" s="208"/>
      <c r="M442" s="209"/>
      <c r="N442" s="210"/>
      <c r="O442" s="210"/>
      <c r="P442" s="210"/>
      <c r="Q442" s="210"/>
      <c r="R442" s="210"/>
      <c r="S442" s="210"/>
      <c r="T442" s="211"/>
      <c r="AT442" s="212" t="s">
        <v>143</v>
      </c>
      <c r="AU442" s="212" t="s">
        <v>141</v>
      </c>
      <c r="AV442" s="11" t="s">
        <v>141</v>
      </c>
      <c r="AW442" s="11" t="s">
        <v>36</v>
      </c>
      <c r="AX442" s="11" t="s">
        <v>72</v>
      </c>
      <c r="AY442" s="212" t="s">
        <v>133</v>
      </c>
    </row>
    <row r="443" spans="2:51" s="13" customFormat="1" ht="13.5">
      <c r="B443" s="225"/>
      <c r="C443" s="226"/>
      <c r="D443" s="203" t="s">
        <v>143</v>
      </c>
      <c r="E443" s="227" t="s">
        <v>22</v>
      </c>
      <c r="F443" s="228" t="s">
        <v>324</v>
      </c>
      <c r="G443" s="226"/>
      <c r="H443" s="229" t="s">
        <v>22</v>
      </c>
      <c r="I443" s="230"/>
      <c r="J443" s="226"/>
      <c r="K443" s="226"/>
      <c r="L443" s="231"/>
      <c r="M443" s="232"/>
      <c r="N443" s="233"/>
      <c r="O443" s="233"/>
      <c r="P443" s="233"/>
      <c r="Q443" s="233"/>
      <c r="R443" s="233"/>
      <c r="S443" s="233"/>
      <c r="T443" s="234"/>
      <c r="AT443" s="235" t="s">
        <v>143</v>
      </c>
      <c r="AU443" s="235" t="s">
        <v>141</v>
      </c>
      <c r="AV443" s="13" t="s">
        <v>80</v>
      </c>
      <c r="AW443" s="13" t="s">
        <v>36</v>
      </c>
      <c r="AX443" s="13" t="s">
        <v>72</v>
      </c>
      <c r="AY443" s="235" t="s">
        <v>133</v>
      </c>
    </row>
    <row r="444" spans="2:51" s="11" customFormat="1" ht="13.5">
      <c r="B444" s="201"/>
      <c r="C444" s="202"/>
      <c r="D444" s="203" t="s">
        <v>143</v>
      </c>
      <c r="E444" s="204" t="s">
        <v>22</v>
      </c>
      <c r="F444" s="205" t="s">
        <v>550</v>
      </c>
      <c r="G444" s="202"/>
      <c r="H444" s="206">
        <v>47</v>
      </c>
      <c r="I444" s="207"/>
      <c r="J444" s="202"/>
      <c r="K444" s="202"/>
      <c r="L444" s="208"/>
      <c r="M444" s="209"/>
      <c r="N444" s="210"/>
      <c r="O444" s="210"/>
      <c r="P444" s="210"/>
      <c r="Q444" s="210"/>
      <c r="R444" s="210"/>
      <c r="S444" s="210"/>
      <c r="T444" s="211"/>
      <c r="AT444" s="212" t="s">
        <v>143</v>
      </c>
      <c r="AU444" s="212" t="s">
        <v>141</v>
      </c>
      <c r="AV444" s="11" t="s">
        <v>141</v>
      </c>
      <c r="AW444" s="11" t="s">
        <v>36</v>
      </c>
      <c r="AX444" s="11" t="s">
        <v>72</v>
      </c>
      <c r="AY444" s="212" t="s">
        <v>133</v>
      </c>
    </row>
    <row r="445" spans="2:51" s="11" customFormat="1" ht="13.5">
      <c r="B445" s="201"/>
      <c r="C445" s="202"/>
      <c r="D445" s="203" t="s">
        <v>143</v>
      </c>
      <c r="E445" s="204" t="s">
        <v>22</v>
      </c>
      <c r="F445" s="205" t="s">
        <v>551</v>
      </c>
      <c r="G445" s="202"/>
      <c r="H445" s="206">
        <v>9.4</v>
      </c>
      <c r="I445" s="207"/>
      <c r="J445" s="202"/>
      <c r="K445" s="202"/>
      <c r="L445" s="208"/>
      <c r="M445" s="209"/>
      <c r="N445" s="210"/>
      <c r="O445" s="210"/>
      <c r="P445" s="210"/>
      <c r="Q445" s="210"/>
      <c r="R445" s="210"/>
      <c r="S445" s="210"/>
      <c r="T445" s="211"/>
      <c r="AT445" s="212" t="s">
        <v>143</v>
      </c>
      <c r="AU445" s="212" t="s">
        <v>141</v>
      </c>
      <c r="AV445" s="11" t="s">
        <v>141</v>
      </c>
      <c r="AW445" s="11" t="s">
        <v>36</v>
      </c>
      <c r="AX445" s="11" t="s">
        <v>72</v>
      </c>
      <c r="AY445" s="212" t="s">
        <v>133</v>
      </c>
    </row>
    <row r="446" spans="2:51" s="13" customFormat="1" ht="13.5">
      <c r="B446" s="225"/>
      <c r="C446" s="226"/>
      <c r="D446" s="203" t="s">
        <v>143</v>
      </c>
      <c r="E446" s="227" t="s">
        <v>22</v>
      </c>
      <c r="F446" s="228" t="s">
        <v>327</v>
      </c>
      <c r="G446" s="226"/>
      <c r="H446" s="229" t="s">
        <v>22</v>
      </c>
      <c r="I446" s="230"/>
      <c r="J446" s="226"/>
      <c r="K446" s="226"/>
      <c r="L446" s="231"/>
      <c r="M446" s="232"/>
      <c r="N446" s="233"/>
      <c r="O446" s="233"/>
      <c r="P446" s="233"/>
      <c r="Q446" s="233"/>
      <c r="R446" s="233"/>
      <c r="S446" s="233"/>
      <c r="T446" s="234"/>
      <c r="AT446" s="235" t="s">
        <v>143</v>
      </c>
      <c r="AU446" s="235" t="s">
        <v>141</v>
      </c>
      <c r="AV446" s="13" t="s">
        <v>80</v>
      </c>
      <c r="AW446" s="13" t="s">
        <v>36</v>
      </c>
      <c r="AX446" s="13" t="s">
        <v>72</v>
      </c>
      <c r="AY446" s="235" t="s">
        <v>133</v>
      </c>
    </row>
    <row r="447" spans="2:51" s="11" customFormat="1" ht="13.5">
      <c r="B447" s="201"/>
      <c r="C447" s="202"/>
      <c r="D447" s="215" t="s">
        <v>143</v>
      </c>
      <c r="E447" s="262" t="s">
        <v>22</v>
      </c>
      <c r="F447" s="249" t="s">
        <v>414</v>
      </c>
      <c r="G447" s="202"/>
      <c r="H447" s="250">
        <v>5.95</v>
      </c>
      <c r="I447" s="207"/>
      <c r="J447" s="202"/>
      <c r="K447" s="202"/>
      <c r="L447" s="208"/>
      <c r="M447" s="209"/>
      <c r="N447" s="210"/>
      <c r="O447" s="210"/>
      <c r="P447" s="210"/>
      <c r="Q447" s="210"/>
      <c r="R447" s="210"/>
      <c r="S447" s="210"/>
      <c r="T447" s="211"/>
      <c r="AT447" s="212" t="s">
        <v>143</v>
      </c>
      <c r="AU447" s="212" t="s">
        <v>141</v>
      </c>
      <c r="AV447" s="11" t="s">
        <v>141</v>
      </c>
      <c r="AW447" s="11" t="s">
        <v>36</v>
      </c>
      <c r="AX447" s="11" t="s">
        <v>72</v>
      </c>
      <c r="AY447" s="212" t="s">
        <v>133</v>
      </c>
    </row>
    <row r="448" spans="2:65" s="1" customFormat="1" ht="22.5" customHeight="1">
      <c r="B448" s="41"/>
      <c r="C448" s="236" t="s">
        <v>552</v>
      </c>
      <c r="D448" s="236" t="s">
        <v>228</v>
      </c>
      <c r="E448" s="237" t="s">
        <v>553</v>
      </c>
      <c r="F448" s="238" t="s">
        <v>554</v>
      </c>
      <c r="G448" s="239" t="s">
        <v>405</v>
      </c>
      <c r="H448" s="240">
        <v>152.145</v>
      </c>
      <c r="I448" s="241"/>
      <c r="J448" s="242">
        <f>ROUND(I448*H448,2)</f>
        <v>0</v>
      </c>
      <c r="K448" s="238" t="s">
        <v>139</v>
      </c>
      <c r="L448" s="243"/>
      <c r="M448" s="244" t="s">
        <v>22</v>
      </c>
      <c r="N448" s="245" t="s">
        <v>44</v>
      </c>
      <c r="O448" s="42"/>
      <c r="P448" s="198">
        <f>O448*H448</f>
        <v>0</v>
      </c>
      <c r="Q448" s="198">
        <v>3E-05</v>
      </c>
      <c r="R448" s="198">
        <f>Q448*H448</f>
        <v>0.00456435</v>
      </c>
      <c r="S448" s="198">
        <v>0</v>
      </c>
      <c r="T448" s="199">
        <f>S448*H448</f>
        <v>0</v>
      </c>
      <c r="AR448" s="24" t="s">
        <v>181</v>
      </c>
      <c r="AT448" s="24" t="s">
        <v>228</v>
      </c>
      <c r="AU448" s="24" t="s">
        <v>141</v>
      </c>
      <c r="AY448" s="24" t="s">
        <v>133</v>
      </c>
      <c r="BE448" s="200">
        <f>IF(N448="základní",J448,0)</f>
        <v>0</v>
      </c>
      <c r="BF448" s="200">
        <f>IF(N448="snížená",J448,0)</f>
        <v>0</v>
      </c>
      <c r="BG448" s="200">
        <f>IF(N448="zákl. přenesená",J448,0)</f>
        <v>0</v>
      </c>
      <c r="BH448" s="200">
        <f>IF(N448="sníž. přenesená",J448,0)</f>
        <v>0</v>
      </c>
      <c r="BI448" s="200">
        <f>IF(N448="nulová",J448,0)</f>
        <v>0</v>
      </c>
      <c r="BJ448" s="24" t="s">
        <v>141</v>
      </c>
      <c r="BK448" s="200">
        <f>ROUND(I448*H448,2)</f>
        <v>0</v>
      </c>
      <c r="BL448" s="24" t="s">
        <v>140</v>
      </c>
      <c r="BM448" s="24" t="s">
        <v>555</v>
      </c>
    </row>
    <row r="449" spans="2:51" s="11" customFormat="1" ht="13.5">
      <c r="B449" s="201"/>
      <c r="C449" s="202"/>
      <c r="D449" s="215" t="s">
        <v>143</v>
      </c>
      <c r="E449" s="202"/>
      <c r="F449" s="249" t="s">
        <v>556</v>
      </c>
      <c r="G449" s="202"/>
      <c r="H449" s="250">
        <v>152.145</v>
      </c>
      <c r="I449" s="207"/>
      <c r="J449" s="202"/>
      <c r="K449" s="202"/>
      <c r="L449" s="208"/>
      <c r="M449" s="209"/>
      <c r="N449" s="210"/>
      <c r="O449" s="210"/>
      <c r="P449" s="210"/>
      <c r="Q449" s="210"/>
      <c r="R449" s="210"/>
      <c r="S449" s="210"/>
      <c r="T449" s="211"/>
      <c r="AT449" s="212" t="s">
        <v>143</v>
      </c>
      <c r="AU449" s="212" t="s">
        <v>141</v>
      </c>
      <c r="AV449" s="11" t="s">
        <v>141</v>
      </c>
      <c r="AW449" s="11" t="s">
        <v>6</v>
      </c>
      <c r="AX449" s="11" t="s">
        <v>80</v>
      </c>
      <c r="AY449" s="212" t="s">
        <v>133</v>
      </c>
    </row>
    <row r="450" spans="2:65" s="1" customFormat="1" ht="22.5" customHeight="1">
      <c r="B450" s="41"/>
      <c r="C450" s="189" t="s">
        <v>557</v>
      </c>
      <c r="D450" s="189" t="s">
        <v>135</v>
      </c>
      <c r="E450" s="190" t="s">
        <v>558</v>
      </c>
      <c r="F450" s="191" t="s">
        <v>559</v>
      </c>
      <c r="G450" s="192" t="s">
        <v>138</v>
      </c>
      <c r="H450" s="193">
        <v>35.865</v>
      </c>
      <c r="I450" s="194"/>
      <c r="J450" s="195">
        <f>ROUND(I450*H450,2)</f>
        <v>0</v>
      </c>
      <c r="K450" s="191" t="s">
        <v>139</v>
      </c>
      <c r="L450" s="61"/>
      <c r="M450" s="196" t="s">
        <v>22</v>
      </c>
      <c r="N450" s="197" t="s">
        <v>44</v>
      </c>
      <c r="O450" s="42"/>
      <c r="P450" s="198">
        <f>O450*H450</f>
        <v>0</v>
      </c>
      <c r="Q450" s="198">
        <v>0.00273</v>
      </c>
      <c r="R450" s="198">
        <f>Q450*H450</f>
        <v>0.09791145</v>
      </c>
      <c r="S450" s="198">
        <v>0</v>
      </c>
      <c r="T450" s="199">
        <f>S450*H450</f>
        <v>0</v>
      </c>
      <c r="AR450" s="24" t="s">
        <v>140</v>
      </c>
      <c r="AT450" s="24" t="s">
        <v>135</v>
      </c>
      <c r="AU450" s="24" t="s">
        <v>141</v>
      </c>
      <c r="AY450" s="24" t="s">
        <v>133</v>
      </c>
      <c r="BE450" s="200">
        <f>IF(N450="základní",J450,0)</f>
        <v>0</v>
      </c>
      <c r="BF450" s="200">
        <f>IF(N450="snížená",J450,0)</f>
        <v>0</v>
      </c>
      <c r="BG450" s="200">
        <f>IF(N450="zákl. přenesená",J450,0)</f>
        <v>0</v>
      </c>
      <c r="BH450" s="200">
        <f>IF(N450="sníž. přenesená",J450,0)</f>
        <v>0</v>
      </c>
      <c r="BI450" s="200">
        <f>IF(N450="nulová",J450,0)</f>
        <v>0</v>
      </c>
      <c r="BJ450" s="24" t="s">
        <v>141</v>
      </c>
      <c r="BK450" s="200">
        <f>ROUND(I450*H450,2)</f>
        <v>0</v>
      </c>
      <c r="BL450" s="24" t="s">
        <v>140</v>
      </c>
      <c r="BM450" s="24" t="s">
        <v>560</v>
      </c>
    </row>
    <row r="451" spans="2:51" s="13" customFormat="1" ht="13.5">
      <c r="B451" s="225"/>
      <c r="C451" s="226"/>
      <c r="D451" s="203" t="s">
        <v>143</v>
      </c>
      <c r="E451" s="227" t="s">
        <v>22</v>
      </c>
      <c r="F451" s="228" t="s">
        <v>333</v>
      </c>
      <c r="G451" s="226"/>
      <c r="H451" s="229" t="s">
        <v>22</v>
      </c>
      <c r="I451" s="230"/>
      <c r="J451" s="226"/>
      <c r="K451" s="226"/>
      <c r="L451" s="231"/>
      <c r="M451" s="232"/>
      <c r="N451" s="233"/>
      <c r="O451" s="233"/>
      <c r="P451" s="233"/>
      <c r="Q451" s="233"/>
      <c r="R451" s="233"/>
      <c r="S451" s="233"/>
      <c r="T451" s="234"/>
      <c r="AT451" s="235" t="s">
        <v>143</v>
      </c>
      <c r="AU451" s="235" t="s">
        <v>141</v>
      </c>
      <c r="AV451" s="13" t="s">
        <v>80</v>
      </c>
      <c r="AW451" s="13" t="s">
        <v>36</v>
      </c>
      <c r="AX451" s="13" t="s">
        <v>72</v>
      </c>
      <c r="AY451" s="235" t="s">
        <v>133</v>
      </c>
    </row>
    <row r="452" spans="2:51" s="11" customFormat="1" ht="13.5">
      <c r="B452" s="201"/>
      <c r="C452" s="202"/>
      <c r="D452" s="203" t="s">
        <v>143</v>
      </c>
      <c r="E452" s="204" t="s">
        <v>22</v>
      </c>
      <c r="F452" s="205" t="s">
        <v>334</v>
      </c>
      <c r="G452" s="202"/>
      <c r="H452" s="206">
        <v>41.1</v>
      </c>
      <c r="I452" s="207"/>
      <c r="J452" s="202"/>
      <c r="K452" s="202"/>
      <c r="L452" s="208"/>
      <c r="M452" s="209"/>
      <c r="N452" s="210"/>
      <c r="O452" s="210"/>
      <c r="P452" s="210"/>
      <c r="Q452" s="210"/>
      <c r="R452" s="210"/>
      <c r="S452" s="210"/>
      <c r="T452" s="211"/>
      <c r="AT452" s="212" t="s">
        <v>143</v>
      </c>
      <c r="AU452" s="212" t="s">
        <v>141</v>
      </c>
      <c r="AV452" s="11" t="s">
        <v>141</v>
      </c>
      <c r="AW452" s="11" t="s">
        <v>36</v>
      </c>
      <c r="AX452" s="11" t="s">
        <v>72</v>
      </c>
      <c r="AY452" s="212" t="s">
        <v>133</v>
      </c>
    </row>
    <row r="453" spans="2:51" s="11" customFormat="1" ht="13.5">
      <c r="B453" s="201"/>
      <c r="C453" s="202"/>
      <c r="D453" s="203" t="s">
        <v>143</v>
      </c>
      <c r="E453" s="204" t="s">
        <v>22</v>
      </c>
      <c r="F453" s="205" t="s">
        <v>335</v>
      </c>
      <c r="G453" s="202"/>
      <c r="H453" s="206">
        <v>-3.39</v>
      </c>
      <c r="I453" s="207"/>
      <c r="J453" s="202"/>
      <c r="K453" s="202"/>
      <c r="L453" s="208"/>
      <c r="M453" s="209"/>
      <c r="N453" s="210"/>
      <c r="O453" s="210"/>
      <c r="P453" s="210"/>
      <c r="Q453" s="210"/>
      <c r="R453" s="210"/>
      <c r="S453" s="210"/>
      <c r="T453" s="211"/>
      <c r="AT453" s="212" t="s">
        <v>143</v>
      </c>
      <c r="AU453" s="212" t="s">
        <v>141</v>
      </c>
      <c r="AV453" s="11" t="s">
        <v>141</v>
      </c>
      <c r="AW453" s="11" t="s">
        <v>36</v>
      </c>
      <c r="AX453" s="11" t="s">
        <v>72</v>
      </c>
      <c r="AY453" s="212" t="s">
        <v>133</v>
      </c>
    </row>
    <row r="454" spans="2:51" s="11" customFormat="1" ht="13.5">
      <c r="B454" s="201"/>
      <c r="C454" s="202"/>
      <c r="D454" s="203" t="s">
        <v>143</v>
      </c>
      <c r="E454" s="204" t="s">
        <v>22</v>
      </c>
      <c r="F454" s="205" t="s">
        <v>336</v>
      </c>
      <c r="G454" s="202"/>
      <c r="H454" s="206">
        <v>-1.845</v>
      </c>
      <c r="I454" s="207"/>
      <c r="J454" s="202"/>
      <c r="K454" s="202"/>
      <c r="L454" s="208"/>
      <c r="M454" s="209"/>
      <c r="N454" s="210"/>
      <c r="O454" s="210"/>
      <c r="P454" s="210"/>
      <c r="Q454" s="210"/>
      <c r="R454" s="210"/>
      <c r="S454" s="210"/>
      <c r="T454" s="211"/>
      <c r="AT454" s="212" t="s">
        <v>143</v>
      </c>
      <c r="AU454" s="212" t="s">
        <v>141</v>
      </c>
      <c r="AV454" s="11" t="s">
        <v>141</v>
      </c>
      <c r="AW454" s="11" t="s">
        <v>36</v>
      </c>
      <c r="AX454" s="11" t="s">
        <v>72</v>
      </c>
      <c r="AY454" s="212" t="s">
        <v>133</v>
      </c>
    </row>
    <row r="455" spans="2:51" s="12" customFormat="1" ht="13.5">
      <c r="B455" s="213"/>
      <c r="C455" s="214"/>
      <c r="D455" s="215" t="s">
        <v>143</v>
      </c>
      <c r="E455" s="216" t="s">
        <v>22</v>
      </c>
      <c r="F455" s="217" t="s">
        <v>145</v>
      </c>
      <c r="G455" s="214"/>
      <c r="H455" s="218">
        <v>35.865</v>
      </c>
      <c r="I455" s="219"/>
      <c r="J455" s="214"/>
      <c r="K455" s="214"/>
      <c r="L455" s="220"/>
      <c r="M455" s="221"/>
      <c r="N455" s="222"/>
      <c r="O455" s="222"/>
      <c r="P455" s="222"/>
      <c r="Q455" s="222"/>
      <c r="R455" s="222"/>
      <c r="S455" s="222"/>
      <c r="T455" s="223"/>
      <c r="AT455" s="224" t="s">
        <v>143</v>
      </c>
      <c r="AU455" s="224" t="s">
        <v>141</v>
      </c>
      <c r="AV455" s="12" t="s">
        <v>140</v>
      </c>
      <c r="AW455" s="12" t="s">
        <v>36</v>
      </c>
      <c r="AX455" s="12" t="s">
        <v>80</v>
      </c>
      <c r="AY455" s="224" t="s">
        <v>133</v>
      </c>
    </row>
    <row r="456" spans="2:65" s="1" customFormat="1" ht="22.5" customHeight="1">
      <c r="B456" s="41"/>
      <c r="C456" s="189" t="s">
        <v>277</v>
      </c>
      <c r="D456" s="189" t="s">
        <v>135</v>
      </c>
      <c r="E456" s="190" t="s">
        <v>561</v>
      </c>
      <c r="F456" s="191" t="s">
        <v>562</v>
      </c>
      <c r="G456" s="192" t="s">
        <v>138</v>
      </c>
      <c r="H456" s="193">
        <v>16.4</v>
      </c>
      <c r="I456" s="194"/>
      <c r="J456" s="195">
        <f>ROUND(I456*H456,2)</f>
        <v>0</v>
      </c>
      <c r="K456" s="191" t="s">
        <v>22</v>
      </c>
      <c r="L456" s="61"/>
      <c r="M456" s="196" t="s">
        <v>22</v>
      </c>
      <c r="N456" s="197" t="s">
        <v>44</v>
      </c>
      <c r="O456" s="42"/>
      <c r="P456" s="198">
        <f>O456*H456</f>
        <v>0</v>
      </c>
      <c r="Q456" s="198">
        <v>0.00273</v>
      </c>
      <c r="R456" s="198">
        <f>Q456*H456</f>
        <v>0.04477199999999999</v>
      </c>
      <c r="S456" s="198">
        <v>0</v>
      </c>
      <c r="T456" s="199">
        <f>S456*H456</f>
        <v>0</v>
      </c>
      <c r="AR456" s="24" t="s">
        <v>140</v>
      </c>
      <c r="AT456" s="24" t="s">
        <v>135</v>
      </c>
      <c r="AU456" s="24" t="s">
        <v>141</v>
      </c>
      <c r="AY456" s="24" t="s">
        <v>133</v>
      </c>
      <c r="BE456" s="200">
        <f>IF(N456="základní",J456,0)</f>
        <v>0</v>
      </c>
      <c r="BF456" s="200">
        <f>IF(N456="snížená",J456,0)</f>
        <v>0</v>
      </c>
      <c r="BG456" s="200">
        <f>IF(N456="zákl. přenesená",J456,0)</f>
        <v>0</v>
      </c>
      <c r="BH456" s="200">
        <f>IF(N456="sníž. přenesená",J456,0)</f>
        <v>0</v>
      </c>
      <c r="BI456" s="200">
        <f>IF(N456="nulová",J456,0)</f>
        <v>0</v>
      </c>
      <c r="BJ456" s="24" t="s">
        <v>141</v>
      </c>
      <c r="BK456" s="200">
        <f>ROUND(I456*H456,2)</f>
        <v>0</v>
      </c>
      <c r="BL456" s="24" t="s">
        <v>140</v>
      </c>
      <c r="BM456" s="24" t="s">
        <v>563</v>
      </c>
    </row>
    <row r="457" spans="2:51" s="13" customFormat="1" ht="13.5">
      <c r="B457" s="225"/>
      <c r="C457" s="226"/>
      <c r="D457" s="203" t="s">
        <v>143</v>
      </c>
      <c r="E457" s="227" t="s">
        <v>22</v>
      </c>
      <c r="F457" s="228" t="s">
        <v>337</v>
      </c>
      <c r="G457" s="226"/>
      <c r="H457" s="229" t="s">
        <v>22</v>
      </c>
      <c r="I457" s="230"/>
      <c r="J457" s="226"/>
      <c r="K457" s="226"/>
      <c r="L457" s="231"/>
      <c r="M457" s="232"/>
      <c r="N457" s="233"/>
      <c r="O457" s="233"/>
      <c r="P457" s="233"/>
      <c r="Q457" s="233"/>
      <c r="R457" s="233"/>
      <c r="S457" s="233"/>
      <c r="T457" s="234"/>
      <c r="AT457" s="235" t="s">
        <v>143</v>
      </c>
      <c r="AU457" s="235" t="s">
        <v>141</v>
      </c>
      <c r="AV457" s="13" t="s">
        <v>80</v>
      </c>
      <c r="AW457" s="13" t="s">
        <v>36</v>
      </c>
      <c r="AX457" s="13" t="s">
        <v>72</v>
      </c>
      <c r="AY457" s="235" t="s">
        <v>133</v>
      </c>
    </row>
    <row r="458" spans="2:51" s="11" customFormat="1" ht="13.5">
      <c r="B458" s="201"/>
      <c r="C458" s="202"/>
      <c r="D458" s="203" t="s">
        <v>143</v>
      </c>
      <c r="E458" s="204" t="s">
        <v>22</v>
      </c>
      <c r="F458" s="205" t="s">
        <v>338</v>
      </c>
      <c r="G458" s="202"/>
      <c r="H458" s="206">
        <v>11.28</v>
      </c>
      <c r="I458" s="207"/>
      <c r="J458" s="202"/>
      <c r="K458" s="202"/>
      <c r="L458" s="208"/>
      <c r="M458" s="209"/>
      <c r="N458" s="210"/>
      <c r="O458" s="210"/>
      <c r="P458" s="210"/>
      <c r="Q458" s="210"/>
      <c r="R458" s="210"/>
      <c r="S458" s="210"/>
      <c r="T458" s="211"/>
      <c r="AT458" s="212" t="s">
        <v>143</v>
      </c>
      <c r="AU458" s="212" t="s">
        <v>141</v>
      </c>
      <c r="AV458" s="11" t="s">
        <v>141</v>
      </c>
      <c r="AW458" s="11" t="s">
        <v>36</v>
      </c>
      <c r="AX458" s="11" t="s">
        <v>72</v>
      </c>
      <c r="AY458" s="212" t="s">
        <v>133</v>
      </c>
    </row>
    <row r="459" spans="2:51" s="11" customFormat="1" ht="13.5">
      <c r="B459" s="201"/>
      <c r="C459" s="202"/>
      <c r="D459" s="203" t="s">
        <v>143</v>
      </c>
      <c r="E459" s="204" t="s">
        <v>22</v>
      </c>
      <c r="F459" s="205" t="s">
        <v>339</v>
      </c>
      <c r="G459" s="202"/>
      <c r="H459" s="206">
        <v>5.12</v>
      </c>
      <c r="I459" s="207"/>
      <c r="J459" s="202"/>
      <c r="K459" s="202"/>
      <c r="L459" s="208"/>
      <c r="M459" s="209"/>
      <c r="N459" s="210"/>
      <c r="O459" s="210"/>
      <c r="P459" s="210"/>
      <c r="Q459" s="210"/>
      <c r="R459" s="210"/>
      <c r="S459" s="210"/>
      <c r="T459" s="211"/>
      <c r="AT459" s="212" t="s">
        <v>143</v>
      </c>
      <c r="AU459" s="212" t="s">
        <v>141</v>
      </c>
      <c r="AV459" s="11" t="s">
        <v>141</v>
      </c>
      <c r="AW459" s="11" t="s">
        <v>36</v>
      </c>
      <c r="AX459" s="11" t="s">
        <v>72</v>
      </c>
      <c r="AY459" s="212" t="s">
        <v>133</v>
      </c>
    </row>
    <row r="460" spans="2:51" s="12" customFormat="1" ht="13.5">
      <c r="B460" s="213"/>
      <c r="C460" s="214"/>
      <c r="D460" s="215" t="s">
        <v>143</v>
      </c>
      <c r="E460" s="216" t="s">
        <v>22</v>
      </c>
      <c r="F460" s="217" t="s">
        <v>145</v>
      </c>
      <c r="G460" s="214"/>
      <c r="H460" s="218">
        <v>16.4</v>
      </c>
      <c r="I460" s="219"/>
      <c r="J460" s="214"/>
      <c r="K460" s="214"/>
      <c r="L460" s="220"/>
      <c r="M460" s="221"/>
      <c r="N460" s="222"/>
      <c r="O460" s="222"/>
      <c r="P460" s="222"/>
      <c r="Q460" s="222"/>
      <c r="R460" s="222"/>
      <c r="S460" s="222"/>
      <c r="T460" s="223"/>
      <c r="AT460" s="224" t="s">
        <v>143</v>
      </c>
      <c r="AU460" s="224" t="s">
        <v>141</v>
      </c>
      <c r="AV460" s="12" t="s">
        <v>140</v>
      </c>
      <c r="AW460" s="12" t="s">
        <v>36</v>
      </c>
      <c r="AX460" s="12" t="s">
        <v>80</v>
      </c>
      <c r="AY460" s="224" t="s">
        <v>133</v>
      </c>
    </row>
    <row r="461" spans="2:65" s="1" customFormat="1" ht="31.5" customHeight="1">
      <c r="B461" s="41"/>
      <c r="C461" s="189" t="s">
        <v>564</v>
      </c>
      <c r="D461" s="189" t="s">
        <v>135</v>
      </c>
      <c r="E461" s="190" t="s">
        <v>565</v>
      </c>
      <c r="F461" s="191" t="s">
        <v>566</v>
      </c>
      <c r="G461" s="192" t="s">
        <v>138</v>
      </c>
      <c r="H461" s="193">
        <v>15.321</v>
      </c>
      <c r="I461" s="194"/>
      <c r="J461" s="195">
        <f>ROUND(I461*H461,2)</f>
        <v>0</v>
      </c>
      <c r="K461" s="191" t="s">
        <v>139</v>
      </c>
      <c r="L461" s="61"/>
      <c r="M461" s="196" t="s">
        <v>22</v>
      </c>
      <c r="N461" s="197" t="s">
        <v>44</v>
      </c>
      <c r="O461" s="42"/>
      <c r="P461" s="198">
        <f>O461*H461</f>
        <v>0</v>
      </c>
      <c r="Q461" s="198">
        <v>0.00968</v>
      </c>
      <c r="R461" s="198">
        <f>Q461*H461</f>
        <v>0.14830727999999999</v>
      </c>
      <c r="S461" s="198">
        <v>0</v>
      </c>
      <c r="T461" s="199">
        <f>S461*H461</f>
        <v>0</v>
      </c>
      <c r="AR461" s="24" t="s">
        <v>140</v>
      </c>
      <c r="AT461" s="24" t="s">
        <v>135</v>
      </c>
      <c r="AU461" s="24" t="s">
        <v>141</v>
      </c>
      <c r="AY461" s="24" t="s">
        <v>133</v>
      </c>
      <c r="BE461" s="200">
        <f>IF(N461="základní",J461,0)</f>
        <v>0</v>
      </c>
      <c r="BF461" s="200">
        <f>IF(N461="snížená",J461,0)</f>
        <v>0</v>
      </c>
      <c r="BG461" s="200">
        <f>IF(N461="zákl. přenesená",J461,0)</f>
        <v>0</v>
      </c>
      <c r="BH461" s="200">
        <f>IF(N461="sníž. přenesená",J461,0)</f>
        <v>0</v>
      </c>
      <c r="BI461" s="200">
        <f>IF(N461="nulová",J461,0)</f>
        <v>0</v>
      </c>
      <c r="BJ461" s="24" t="s">
        <v>141</v>
      </c>
      <c r="BK461" s="200">
        <f>ROUND(I461*H461,2)</f>
        <v>0</v>
      </c>
      <c r="BL461" s="24" t="s">
        <v>140</v>
      </c>
      <c r="BM461" s="24" t="s">
        <v>567</v>
      </c>
    </row>
    <row r="462" spans="2:51" s="13" customFormat="1" ht="13.5">
      <c r="B462" s="225"/>
      <c r="C462" s="226"/>
      <c r="D462" s="203" t="s">
        <v>143</v>
      </c>
      <c r="E462" s="227" t="s">
        <v>22</v>
      </c>
      <c r="F462" s="228" t="s">
        <v>388</v>
      </c>
      <c r="G462" s="226"/>
      <c r="H462" s="229" t="s">
        <v>22</v>
      </c>
      <c r="I462" s="230"/>
      <c r="J462" s="226"/>
      <c r="K462" s="226"/>
      <c r="L462" s="231"/>
      <c r="M462" s="232"/>
      <c r="N462" s="233"/>
      <c r="O462" s="233"/>
      <c r="P462" s="233"/>
      <c r="Q462" s="233"/>
      <c r="R462" s="233"/>
      <c r="S462" s="233"/>
      <c r="T462" s="234"/>
      <c r="AT462" s="235" t="s">
        <v>143</v>
      </c>
      <c r="AU462" s="235" t="s">
        <v>141</v>
      </c>
      <c r="AV462" s="13" t="s">
        <v>80</v>
      </c>
      <c r="AW462" s="13" t="s">
        <v>36</v>
      </c>
      <c r="AX462" s="13" t="s">
        <v>72</v>
      </c>
      <c r="AY462" s="235" t="s">
        <v>133</v>
      </c>
    </row>
    <row r="463" spans="2:51" s="13" customFormat="1" ht="13.5">
      <c r="B463" s="225"/>
      <c r="C463" s="226"/>
      <c r="D463" s="203" t="s">
        <v>143</v>
      </c>
      <c r="E463" s="227" t="s">
        <v>22</v>
      </c>
      <c r="F463" s="228" t="s">
        <v>318</v>
      </c>
      <c r="G463" s="226"/>
      <c r="H463" s="229" t="s">
        <v>22</v>
      </c>
      <c r="I463" s="230"/>
      <c r="J463" s="226"/>
      <c r="K463" s="226"/>
      <c r="L463" s="231"/>
      <c r="M463" s="232"/>
      <c r="N463" s="233"/>
      <c r="O463" s="233"/>
      <c r="P463" s="233"/>
      <c r="Q463" s="233"/>
      <c r="R463" s="233"/>
      <c r="S463" s="233"/>
      <c r="T463" s="234"/>
      <c r="AT463" s="235" t="s">
        <v>143</v>
      </c>
      <c r="AU463" s="235" t="s">
        <v>141</v>
      </c>
      <c r="AV463" s="13" t="s">
        <v>80</v>
      </c>
      <c r="AW463" s="13" t="s">
        <v>36</v>
      </c>
      <c r="AX463" s="13" t="s">
        <v>72</v>
      </c>
      <c r="AY463" s="235" t="s">
        <v>133</v>
      </c>
    </row>
    <row r="464" spans="2:51" s="11" customFormat="1" ht="13.5">
      <c r="B464" s="201"/>
      <c r="C464" s="202"/>
      <c r="D464" s="203" t="s">
        <v>143</v>
      </c>
      <c r="E464" s="204" t="s">
        <v>22</v>
      </c>
      <c r="F464" s="205" t="s">
        <v>389</v>
      </c>
      <c r="G464" s="202"/>
      <c r="H464" s="206">
        <v>5.409</v>
      </c>
      <c r="I464" s="207"/>
      <c r="J464" s="202"/>
      <c r="K464" s="202"/>
      <c r="L464" s="208"/>
      <c r="M464" s="209"/>
      <c r="N464" s="210"/>
      <c r="O464" s="210"/>
      <c r="P464" s="210"/>
      <c r="Q464" s="210"/>
      <c r="R464" s="210"/>
      <c r="S464" s="210"/>
      <c r="T464" s="211"/>
      <c r="AT464" s="212" t="s">
        <v>143</v>
      </c>
      <c r="AU464" s="212" t="s">
        <v>141</v>
      </c>
      <c r="AV464" s="11" t="s">
        <v>141</v>
      </c>
      <c r="AW464" s="11" t="s">
        <v>36</v>
      </c>
      <c r="AX464" s="11" t="s">
        <v>72</v>
      </c>
      <c r="AY464" s="212" t="s">
        <v>133</v>
      </c>
    </row>
    <row r="465" spans="2:51" s="13" customFormat="1" ht="13.5">
      <c r="B465" s="225"/>
      <c r="C465" s="226"/>
      <c r="D465" s="203" t="s">
        <v>143</v>
      </c>
      <c r="E465" s="227" t="s">
        <v>22</v>
      </c>
      <c r="F465" s="228" t="s">
        <v>324</v>
      </c>
      <c r="G465" s="226"/>
      <c r="H465" s="229" t="s">
        <v>22</v>
      </c>
      <c r="I465" s="230"/>
      <c r="J465" s="226"/>
      <c r="K465" s="226"/>
      <c r="L465" s="231"/>
      <c r="M465" s="232"/>
      <c r="N465" s="233"/>
      <c r="O465" s="233"/>
      <c r="P465" s="233"/>
      <c r="Q465" s="233"/>
      <c r="R465" s="233"/>
      <c r="S465" s="233"/>
      <c r="T465" s="234"/>
      <c r="AT465" s="235" t="s">
        <v>143</v>
      </c>
      <c r="AU465" s="235" t="s">
        <v>141</v>
      </c>
      <c r="AV465" s="13" t="s">
        <v>80</v>
      </c>
      <c r="AW465" s="13" t="s">
        <v>36</v>
      </c>
      <c r="AX465" s="13" t="s">
        <v>72</v>
      </c>
      <c r="AY465" s="235" t="s">
        <v>133</v>
      </c>
    </row>
    <row r="466" spans="2:51" s="11" customFormat="1" ht="13.5">
      <c r="B466" s="201"/>
      <c r="C466" s="202"/>
      <c r="D466" s="203" t="s">
        <v>143</v>
      </c>
      <c r="E466" s="204" t="s">
        <v>22</v>
      </c>
      <c r="F466" s="205" t="s">
        <v>389</v>
      </c>
      <c r="G466" s="202"/>
      <c r="H466" s="206">
        <v>5.409</v>
      </c>
      <c r="I466" s="207"/>
      <c r="J466" s="202"/>
      <c r="K466" s="202"/>
      <c r="L466" s="208"/>
      <c r="M466" s="209"/>
      <c r="N466" s="210"/>
      <c r="O466" s="210"/>
      <c r="P466" s="210"/>
      <c r="Q466" s="210"/>
      <c r="R466" s="210"/>
      <c r="S466" s="210"/>
      <c r="T466" s="211"/>
      <c r="AT466" s="212" t="s">
        <v>143</v>
      </c>
      <c r="AU466" s="212" t="s">
        <v>141</v>
      </c>
      <c r="AV466" s="11" t="s">
        <v>141</v>
      </c>
      <c r="AW466" s="11" t="s">
        <v>36</v>
      </c>
      <c r="AX466" s="11" t="s">
        <v>72</v>
      </c>
      <c r="AY466" s="212" t="s">
        <v>133</v>
      </c>
    </row>
    <row r="467" spans="2:51" s="13" customFormat="1" ht="13.5">
      <c r="B467" s="225"/>
      <c r="C467" s="226"/>
      <c r="D467" s="203" t="s">
        <v>143</v>
      </c>
      <c r="E467" s="227" t="s">
        <v>22</v>
      </c>
      <c r="F467" s="228" t="s">
        <v>327</v>
      </c>
      <c r="G467" s="226"/>
      <c r="H467" s="229" t="s">
        <v>22</v>
      </c>
      <c r="I467" s="230"/>
      <c r="J467" s="226"/>
      <c r="K467" s="226"/>
      <c r="L467" s="231"/>
      <c r="M467" s="232"/>
      <c r="N467" s="233"/>
      <c r="O467" s="233"/>
      <c r="P467" s="233"/>
      <c r="Q467" s="233"/>
      <c r="R467" s="233"/>
      <c r="S467" s="233"/>
      <c r="T467" s="234"/>
      <c r="AT467" s="235" t="s">
        <v>143</v>
      </c>
      <c r="AU467" s="235" t="s">
        <v>141</v>
      </c>
      <c r="AV467" s="13" t="s">
        <v>80</v>
      </c>
      <c r="AW467" s="13" t="s">
        <v>36</v>
      </c>
      <c r="AX467" s="13" t="s">
        <v>72</v>
      </c>
      <c r="AY467" s="235" t="s">
        <v>133</v>
      </c>
    </row>
    <row r="468" spans="2:51" s="11" customFormat="1" ht="13.5">
      <c r="B468" s="201"/>
      <c r="C468" s="202"/>
      <c r="D468" s="203" t="s">
        <v>143</v>
      </c>
      <c r="E468" s="204" t="s">
        <v>22</v>
      </c>
      <c r="F468" s="205" t="s">
        <v>390</v>
      </c>
      <c r="G468" s="202"/>
      <c r="H468" s="206">
        <v>3.474</v>
      </c>
      <c r="I468" s="207"/>
      <c r="J468" s="202"/>
      <c r="K468" s="202"/>
      <c r="L468" s="208"/>
      <c r="M468" s="209"/>
      <c r="N468" s="210"/>
      <c r="O468" s="210"/>
      <c r="P468" s="210"/>
      <c r="Q468" s="210"/>
      <c r="R468" s="210"/>
      <c r="S468" s="210"/>
      <c r="T468" s="211"/>
      <c r="AT468" s="212" t="s">
        <v>143</v>
      </c>
      <c r="AU468" s="212" t="s">
        <v>141</v>
      </c>
      <c r="AV468" s="11" t="s">
        <v>141</v>
      </c>
      <c r="AW468" s="11" t="s">
        <v>36</v>
      </c>
      <c r="AX468" s="11" t="s">
        <v>72</v>
      </c>
      <c r="AY468" s="212" t="s">
        <v>133</v>
      </c>
    </row>
    <row r="469" spans="2:51" s="11" customFormat="1" ht="13.5">
      <c r="B469" s="201"/>
      <c r="C469" s="202"/>
      <c r="D469" s="203" t="s">
        <v>143</v>
      </c>
      <c r="E469" s="204" t="s">
        <v>22</v>
      </c>
      <c r="F469" s="205" t="s">
        <v>391</v>
      </c>
      <c r="G469" s="202"/>
      <c r="H469" s="206">
        <v>-0.465</v>
      </c>
      <c r="I469" s="207"/>
      <c r="J469" s="202"/>
      <c r="K469" s="202"/>
      <c r="L469" s="208"/>
      <c r="M469" s="209"/>
      <c r="N469" s="210"/>
      <c r="O469" s="210"/>
      <c r="P469" s="210"/>
      <c r="Q469" s="210"/>
      <c r="R469" s="210"/>
      <c r="S469" s="210"/>
      <c r="T469" s="211"/>
      <c r="AT469" s="212" t="s">
        <v>143</v>
      </c>
      <c r="AU469" s="212" t="s">
        <v>141</v>
      </c>
      <c r="AV469" s="11" t="s">
        <v>141</v>
      </c>
      <c r="AW469" s="11" t="s">
        <v>36</v>
      </c>
      <c r="AX469" s="11" t="s">
        <v>72</v>
      </c>
      <c r="AY469" s="212" t="s">
        <v>133</v>
      </c>
    </row>
    <row r="470" spans="2:51" s="13" customFormat="1" ht="13.5">
      <c r="B470" s="225"/>
      <c r="C470" s="226"/>
      <c r="D470" s="203" t="s">
        <v>143</v>
      </c>
      <c r="E470" s="227" t="s">
        <v>22</v>
      </c>
      <c r="F470" s="228" t="s">
        <v>330</v>
      </c>
      <c r="G470" s="226"/>
      <c r="H470" s="229" t="s">
        <v>22</v>
      </c>
      <c r="I470" s="230"/>
      <c r="J470" s="226"/>
      <c r="K470" s="226"/>
      <c r="L470" s="231"/>
      <c r="M470" s="232"/>
      <c r="N470" s="233"/>
      <c r="O470" s="233"/>
      <c r="P470" s="233"/>
      <c r="Q470" s="233"/>
      <c r="R470" s="233"/>
      <c r="S470" s="233"/>
      <c r="T470" s="234"/>
      <c r="AT470" s="235" t="s">
        <v>143</v>
      </c>
      <c r="AU470" s="235" t="s">
        <v>141</v>
      </c>
      <c r="AV470" s="13" t="s">
        <v>80</v>
      </c>
      <c r="AW470" s="13" t="s">
        <v>36</v>
      </c>
      <c r="AX470" s="13" t="s">
        <v>72</v>
      </c>
      <c r="AY470" s="235" t="s">
        <v>133</v>
      </c>
    </row>
    <row r="471" spans="2:51" s="11" customFormat="1" ht="13.5">
      <c r="B471" s="201"/>
      <c r="C471" s="202"/>
      <c r="D471" s="203" t="s">
        <v>143</v>
      </c>
      <c r="E471" s="204" t="s">
        <v>22</v>
      </c>
      <c r="F471" s="205" t="s">
        <v>390</v>
      </c>
      <c r="G471" s="202"/>
      <c r="H471" s="206">
        <v>3.474</v>
      </c>
      <c r="I471" s="207"/>
      <c r="J471" s="202"/>
      <c r="K471" s="202"/>
      <c r="L471" s="208"/>
      <c r="M471" s="209"/>
      <c r="N471" s="210"/>
      <c r="O471" s="210"/>
      <c r="P471" s="210"/>
      <c r="Q471" s="210"/>
      <c r="R471" s="210"/>
      <c r="S471" s="210"/>
      <c r="T471" s="211"/>
      <c r="AT471" s="212" t="s">
        <v>143</v>
      </c>
      <c r="AU471" s="212" t="s">
        <v>141</v>
      </c>
      <c r="AV471" s="11" t="s">
        <v>141</v>
      </c>
      <c r="AW471" s="11" t="s">
        <v>36</v>
      </c>
      <c r="AX471" s="11" t="s">
        <v>72</v>
      </c>
      <c r="AY471" s="212" t="s">
        <v>133</v>
      </c>
    </row>
    <row r="472" spans="2:51" s="11" customFormat="1" ht="13.5">
      <c r="B472" s="201"/>
      <c r="C472" s="202"/>
      <c r="D472" s="203" t="s">
        <v>143</v>
      </c>
      <c r="E472" s="204" t="s">
        <v>22</v>
      </c>
      <c r="F472" s="205" t="s">
        <v>392</v>
      </c>
      <c r="G472" s="202"/>
      <c r="H472" s="206">
        <v>-1.98</v>
      </c>
      <c r="I472" s="207"/>
      <c r="J472" s="202"/>
      <c r="K472" s="202"/>
      <c r="L472" s="208"/>
      <c r="M472" s="209"/>
      <c r="N472" s="210"/>
      <c r="O472" s="210"/>
      <c r="P472" s="210"/>
      <c r="Q472" s="210"/>
      <c r="R472" s="210"/>
      <c r="S472" s="210"/>
      <c r="T472" s="211"/>
      <c r="AT472" s="212" t="s">
        <v>143</v>
      </c>
      <c r="AU472" s="212" t="s">
        <v>141</v>
      </c>
      <c r="AV472" s="11" t="s">
        <v>141</v>
      </c>
      <c r="AW472" s="11" t="s">
        <v>36</v>
      </c>
      <c r="AX472" s="11" t="s">
        <v>72</v>
      </c>
      <c r="AY472" s="212" t="s">
        <v>133</v>
      </c>
    </row>
    <row r="473" spans="2:51" s="12" customFormat="1" ht="13.5">
      <c r="B473" s="213"/>
      <c r="C473" s="214"/>
      <c r="D473" s="215" t="s">
        <v>143</v>
      </c>
      <c r="E473" s="216" t="s">
        <v>22</v>
      </c>
      <c r="F473" s="217" t="s">
        <v>145</v>
      </c>
      <c r="G473" s="214"/>
      <c r="H473" s="218">
        <v>15.321</v>
      </c>
      <c r="I473" s="219"/>
      <c r="J473" s="214"/>
      <c r="K473" s="214"/>
      <c r="L473" s="220"/>
      <c r="M473" s="221"/>
      <c r="N473" s="222"/>
      <c r="O473" s="222"/>
      <c r="P473" s="222"/>
      <c r="Q473" s="222"/>
      <c r="R473" s="222"/>
      <c r="S473" s="222"/>
      <c r="T473" s="223"/>
      <c r="AT473" s="224" t="s">
        <v>143</v>
      </c>
      <c r="AU473" s="224" t="s">
        <v>141</v>
      </c>
      <c r="AV473" s="12" t="s">
        <v>140</v>
      </c>
      <c r="AW473" s="12" t="s">
        <v>36</v>
      </c>
      <c r="AX473" s="12" t="s">
        <v>80</v>
      </c>
      <c r="AY473" s="224" t="s">
        <v>133</v>
      </c>
    </row>
    <row r="474" spans="2:65" s="1" customFormat="1" ht="31.5" customHeight="1">
      <c r="B474" s="41"/>
      <c r="C474" s="189" t="s">
        <v>568</v>
      </c>
      <c r="D474" s="189" t="s">
        <v>135</v>
      </c>
      <c r="E474" s="190" t="s">
        <v>569</v>
      </c>
      <c r="F474" s="191" t="s">
        <v>570</v>
      </c>
      <c r="G474" s="192" t="s">
        <v>138</v>
      </c>
      <c r="H474" s="193">
        <v>339.977</v>
      </c>
      <c r="I474" s="194"/>
      <c r="J474" s="195">
        <f>ROUND(I474*H474,2)</f>
        <v>0</v>
      </c>
      <c r="K474" s="191" t="s">
        <v>22</v>
      </c>
      <c r="L474" s="61"/>
      <c r="M474" s="196" t="s">
        <v>22</v>
      </c>
      <c r="N474" s="197" t="s">
        <v>44</v>
      </c>
      <c r="O474" s="42"/>
      <c r="P474" s="198">
        <f>O474*H474</f>
        <v>0</v>
      </c>
      <c r="Q474" s="198">
        <v>0.00268</v>
      </c>
      <c r="R474" s="198">
        <f>Q474*H474</f>
        <v>0.9111383599999999</v>
      </c>
      <c r="S474" s="198">
        <v>0</v>
      </c>
      <c r="T474" s="199">
        <f>S474*H474</f>
        <v>0</v>
      </c>
      <c r="AR474" s="24" t="s">
        <v>140</v>
      </c>
      <c r="AT474" s="24" t="s">
        <v>135</v>
      </c>
      <c r="AU474" s="24" t="s">
        <v>141</v>
      </c>
      <c r="AY474" s="24" t="s">
        <v>133</v>
      </c>
      <c r="BE474" s="200">
        <f>IF(N474="základní",J474,0)</f>
        <v>0</v>
      </c>
      <c r="BF474" s="200">
        <f>IF(N474="snížená",J474,0)</f>
        <v>0</v>
      </c>
      <c r="BG474" s="200">
        <f>IF(N474="zákl. přenesená",J474,0)</f>
        <v>0</v>
      </c>
      <c r="BH474" s="200">
        <f>IF(N474="sníž. přenesená",J474,0)</f>
        <v>0</v>
      </c>
      <c r="BI474" s="200">
        <f>IF(N474="nulová",J474,0)</f>
        <v>0</v>
      </c>
      <c r="BJ474" s="24" t="s">
        <v>141</v>
      </c>
      <c r="BK474" s="200">
        <f>ROUND(I474*H474,2)</f>
        <v>0</v>
      </c>
      <c r="BL474" s="24" t="s">
        <v>140</v>
      </c>
      <c r="BM474" s="24" t="s">
        <v>571</v>
      </c>
    </row>
    <row r="475" spans="2:51" s="11" customFormat="1" ht="13.5">
      <c r="B475" s="201"/>
      <c r="C475" s="202"/>
      <c r="D475" s="203" t="s">
        <v>143</v>
      </c>
      <c r="E475" s="204" t="s">
        <v>22</v>
      </c>
      <c r="F475" s="205" t="s">
        <v>572</v>
      </c>
      <c r="G475" s="202"/>
      <c r="H475" s="206">
        <v>278.69</v>
      </c>
      <c r="I475" s="207"/>
      <c r="J475" s="202"/>
      <c r="K475" s="202"/>
      <c r="L475" s="208"/>
      <c r="M475" s="209"/>
      <c r="N475" s="210"/>
      <c r="O475" s="210"/>
      <c r="P475" s="210"/>
      <c r="Q475" s="210"/>
      <c r="R475" s="210"/>
      <c r="S475" s="210"/>
      <c r="T475" s="211"/>
      <c r="AT475" s="212" t="s">
        <v>143</v>
      </c>
      <c r="AU475" s="212" t="s">
        <v>141</v>
      </c>
      <c r="AV475" s="11" t="s">
        <v>141</v>
      </c>
      <c r="AW475" s="11" t="s">
        <v>36</v>
      </c>
      <c r="AX475" s="11" t="s">
        <v>72</v>
      </c>
      <c r="AY475" s="212" t="s">
        <v>133</v>
      </c>
    </row>
    <row r="476" spans="2:51" s="11" customFormat="1" ht="13.5">
      <c r="B476" s="201"/>
      <c r="C476" s="202"/>
      <c r="D476" s="203" t="s">
        <v>143</v>
      </c>
      <c r="E476" s="204" t="s">
        <v>22</v>
      </c>
      <c r="F476" s="205" t="s">
        <v>573</v>
      </c>
      <c r="G476" s="202"/>
      <c r="H476" s="206">
        <v>59.763</v>
      </c>
      <c r="I476" s="207"/>
      <c r="J476" s="202"/>
      <c r="K476" s="202"/>
      <c r="L476" s="208"/>
      <c r="M476" s="209"/>
      <c r="N476" s="210"/>
      <c r="O476" s="210"/>
      <c r="P476" s="210"/>
      <c r="Q476" s="210"/>
      <c r="R476" s="210"/>
      <c r="S476" s="210"/>
      <c r="T476" s="211"/>
      <c r="AT476" s="212" t="s">
        <v>143</v>
      </c>
      <c r="AU476" s="212" t="s">
        <v>141</v>
      </c>
      <c r="AV476" s="11" t="s">
        <v>141</v>
      </c>
      <c r="AW476" s="11" t="s">
        <v>36</v>
      </c>
      <c r="AX476" s="11" t="s">
        <v>72</v>
      </c>
      <c r="AY476" s="212" t="s">
        <v>133</v>
      </c>
    </row>
    <row r="477" spans="2:51" s="11" customFormat="1" ht="13.5">
      <c r="B477" s="201"/>
      <c r="C477" s="202"/>
      <c r="D477" s="215" t="s">
        <v>143</v>
      </c>
      <c r="E477" s="262" t="s">
        <v>22</v>
      </c>
      <c r="F477" s="249" t="s">
        <v>574</v>
      </c>
      <c r="G477" s="202"/>
      <c r="H477" s="250">
        <v>1.524</v>
      </c>
      <c r="I477" s="207"/>
      <c r="J477" s="202"/>
      <c r="K477" s="202"/>
      <c r="L477" s="208"/>
      <c r="M477" s="209"/>
      <c r="N477" s="210"/>
      <c r="O477" s="210"/>
      <c r="P477" s="210"/>
      <c r="Q477" s="210"/>
      <c r="R477" s="210"/>
      <c r="S477" s="210"/>
      <c r="T477" s="211"/>
      <c r="AT477" s="212" t="s">
        <v>143</v>
      </c>
      <c r="AU477" s="212" t="s">
        <v>141</v>
      </c>
      <c r="AV477" s="11" t="s">
        <v>141</v>
      </c>
      <c r="AW477" s="11" t="s">
        <v>36</v>
      </c>
      <c r="AX477" s="11" t="s">
        <v>72</v>
      </c>
      <c r="AY477" s="212" t="s">
        <v>133</v>
      </c>
    </row>
    <row r="478" spans="2:65" s="1" customFormat="1" ht="31.5" customHeight="1">
      <c r="B478" s="41"/>
      <c r="C478" s="189" t="s">
        <v>575</v>
      </c>
      <c r="D478" s="189" t="s">
        <v>135</v>
      </c>
      <c r="E478" s="190" t="s">
        <v>576</v>
      </c>
      <c r="F478" s="191" t="s">
        <v>577</v>
      </c>
      <c r="G478" s="192" t="s">
        <v>138</v>
      </c>
      <c r="H478" s="193">
        <v>160.003</v>
      </c>
      <c r="I478" s="194"/>
      <c r="J478" s="195">
        <f>ROUND(I478*H478,2)</f>
        <v>0</v>
      </c>
      <c r="K478" s="191" t="s">
        <v>22</v>
      </c>
      <c r="L478" s="61"/>
      <c r="M478" s="196" t="s">
        <v>22</v>
      </c>
      <c r="N478" s="197" t="s">
        <v>44</v>
      </c>
      <c r="O478" s="42"/>
      <c r="P478" s="198">
        <f>O478*H478</f>
        <v>0</v>
      </c>
      <c r="Q478" s="198">
        <v>0.00268</v>
      </c>
      <c r="R478" s="198">
        <f>Q478*H478</f>
        <v>0.42880804</v>
      </c>
      <c r="S478" s="198">
        <v>0</v>
      </c>
      <c r="T478" s="199">
        <f>S478*H478</f>
        <v>0</v>
      </c>
      <c r="AR478" s="24" t="s">
        <v>140</v>
      </c>
      <c r="AT478" s="24" t="s">
        <v>135</v>
      </c>
      <c r="AU478" s="24" t="s">
        <v>141</v>
      </c>
      <c r="AY478" s="24" t="s">
        <v>133</v>
      </c>
      <c r="BE478" s="200">
        <f>IF(N478="základní",J478,0)</f>
        <v>0</v>
      </c>
      <c r="BF478" s="200">
        <f>IF(N478="snížená",J478,0)</f>
        <v>0</v>
      </c>
      <c r="BG478" s="200">
        <f>IF(N478="zákl. přenesená",J478,0)</f>
        <v>0</v>
      </c>
      <c r="BH478" s="200">
        <f>IF(N478="sníž. přenesená",J478,0)</f>
        <v>0</v>
      </c>
      <c r="BI478" s="200">
        <f>IF(N478="nulová",J478,0)</f>
        <v>0</v>
      </c>
      <c r="BJ478" s="24" t="s">
        <v>141</v>
      </c>
      <c r="BK478" s="200">
        <f>ROUND(I478*H478,2)</f>
        <v>0</v>
      </c>
      <c r="BL478" s="24" t="s">
        <v>140</v>
      </c>
      <c r="BM478" s="24" t="s">
        <v>578</v>
      </c>
    </row>
    <row r="479" spans="2:51" s="11" customFormat="1" ht="13.5">
      <c r="B479" s="201"/>
      <c r="C479" s="202"/>
      <c r="D479" s="203" t="s">
        <v>143</v>
      </c>
      <c r="E479" s="204" t="s">
        <v>22</v>
      </c>
      <c r="F479" s="205" t="s">
        <v>579</v>
      </c>
      <c r="G479" s="202"/>
      <c r="H479" s="206">
        <v>152.688</v>
      </c>
      <c r="I479" s="207"/>
      <c r="J479" s="202"/>
      <c r="K479" s="202"/>
      <c r="L479" s="208"/>
      <c r="M479" s="209"/>
      <c r="N479" s="210"/>
      <c r="O479" s="210"/>
      <c r="P479" s="210"/>
      <c r="Q479" s="210"/>
      <c r="R479" s="210"/>
      <c r="S479" s="210"/>
      <c r="T479" s="211"/>
      <c r="AT479" s="212" t="s">
        <v>143</v>
      </c>
      <c r="AU479" s="212" t="s">
        <v>141</v>
      </c>
      <c r="AV479" s="11" t="s">
        <v>141</v>
      </c>
      <c r="AW479" s="11" t="s">
        <v>36</v>
      </c>
      <c r="AX479" s="11" t="s">
        <v>72</v>
      </c>
      <c r="AY479" s="212" t="s">
        <v>133</v>
      </c>
    </row>
    <row r="480" spans="2:51" s="13" customFormat="1" ht="13.5">
      <c r="B480" s="225"/>
      <c r="C480" s="226"/>
      <c r="D480" s="203" t="s">
        <v>143</v>
      </c>
      <c r="E480" s="227" t="s">
        <v>22</v>
      </c>
      <c r="F480" s="228" t="s">
        <v>407</v>
      </c>
      <c r="G480" s="226"/>
      <c r="H480" s="229" t="s">
        <v>22</v>
      </c>
      <c r="I480" s="230"/>
      <c r="J480" s="226"/>
      <c r="K480" s="226"/>
      <c r="L480" s="231"/>
      <c r="M480" s="232"/>
      <c r="N480" s="233"/>
      <c r="O480" s="233"/>
      <c r="P480" s="233"/>
      <c r="Q480" s="233"/>
      <c r="R480" s="233"/>
      <c r="S480" s="233"/>
      <c r="T480" s="234"/>
      <c r="AT480" s="235" t="s">
        <v>143</v>
      </c>
      <c r="AU480" s="235" t="s">
        <v>141</v>
      </c>
      <c r="AV480" s="13" t="s">
        <v>80</v>
      </c>
      <c r="AW480" s="13" t="s">
        <v>36</v>
      </c>
      <c r="AX480" s="13" t="s">
        <v>72</v>
      </c>
      <c r="AY480" s="235" t="s">
        <v>133</v>
      </c>
    </row>
    <row r="481" spans="2:51" s="11" customFormat="1" ht="13.5">
      <c r="B481" s="201"/>
      <c r="C481" s="202"/>
      <c r="D481" s="203" t="s">
        <v>143</v>
      </c>
      <c r="E481" s="204" t="s">
        <v>22</v>
      </c>
      <c r="F481" s="205" t="s">
        <v>580</v>
      </c>
      <c r="G481" s="202"/>
      <c r="H481" s="206">
        <v>3.29</v>
      </c>
      <c r="I481" s="207"/>
      <c r="J481" s="202"/>
      <c r="K481" s="202"/>
      <c r="L481" s="208"/>
      <c r="M481" s="209"/>
      <c r="N481" s="210"/>
      <c r="O481" s="210"/>
      <c r="P481" s="210"/>
      <c r="Q481" s="210"/>
      <c r="R481" s="210"/>
      <c r="S481" s="210"/>
      <c r="T481" s="211"/>
      <c r="AT481" s="212" t="s">
        <v>143</v>
      </c>
      <c r="AU481" s="212" t="s">
        <v>141</v>
      </c>
      <c r="AV481" s="11" t="s">
        <v>141</v>
      </c>
      <c r="AW481" s="11" t="s">
        <v>36</v>
      </c>
      <c r="AX481" s="11" t="s">
        <v>72</v>
      </c>
      <c r="AY481" s="212" t="s">
        <v>133</v>
      </c>
    </row>
    <row r="482" spans="2:51" s="11" customFormat="1" ht="13.5">
      <c r="B482" s="201"/>
      <c r="C482" s="202"/>
      <c r="D482" s="203" t="s">
        <v>143</v>
      </c>
      <c r="E482" s="204" t="s">
        <v>22</v>
      </c>
      <c r="F482" s="205" t="s">
        <v>581</v>
      </c>
      <c r="G482" s="202"/>
      <c r="H482" s="206">
        <v>3.29</v>
      </c>
      <c r="I482" s="207"/>
      <c r="J482" s="202"/>
      <c r="K482" s="202"/>
      <c r="L482" s="208"/>
      <c r="M482" s="209"/>
      <c r="N482" s="210"/>
      <c r="O482" s="210"/>
      <c r="P482" s="210"/>
      <c r="Q482" s="210"/>
      <c r="R482" s="210"/>
      <c r="S482" s="210"/>
      <c r="T482" s="211"/>
      <c r="AT482" s="212" t="s">
        <v>143</v>
      </c>
      <c r="AU482" s="212" t="s">
        <v>141</v>
      </c>
      <c r="AV482" s="11" t="s">
        <v>141</v>
      </c>
      <c r="AW482" s="11" t="s">
        <v>36</v>
      </c>
      <c r="AX482" s="11" t="s">
        <v>72</v>
      </c>
      <c r="AY482" s="212" t="s">
        <v>133</v>
      </c>
    </row>
    <row r="483" spans="2:51" s="11" customFormat="1" ht="13.5">
      <c r="B483" s="201"/>
      <c r="C483" s="202"/>
      <c r="D483" s="215" t="s">
        <v>143</v>
      </c>
      <c r="E483" s="262" t="s">
        <v>22</v>
      </c>
      <c r="F483" s="249" t="s">
        <v>582</v>
      </c>
      <c r="G483" s="202"/>
      <c r="H483" s="250">
        <v>0.735</v>
      </c>
      <c r="I483" s="207"/>
      <c r="J483" s="202"/>
      <c r="K483" s="202"/>
      <c r="L483" s="208"/>
      <c r="M483" s="209"/>
      <c r="N483" s="210"/>
      <c r="O483" s="210"/>
      <c r="P483" s="210"/>
      <c r="Q483" s="210"/>
      <c r="R483" s="210"/>
      <c r="S483" s="210"/>
      <c r="T483" s="211"/>
      <c r="AT483" s="212" t="s">
        <v>143</v>
      </c>
      <c r="AU483" s="212" t="s">
        <v>141</v>
      </c>
      <c r="AV483" s="11" t="s">
        <v>141</v>
      </c>
      <c r="AW483" s="11" t="s">
        <v>36</v>
      </c>
      <c r="AX483" s="11" t="s">
        <v>72</v>
      </c>
      <c r="AY483" s="212" t="s">
        <v>133</v>
      </c>
    </row>
    <row r="484" spans="2:65" s="1" customFormat="1" ht="31.5" customHeight="1">
      <c r="B484" s="41"/>
      <c r="C484" s="189" t="s">
        <v>583</v>
      </c>
      <c r="D484" s="189" t="s">
        <v>135</v>
      </c>
      <c r="E484" s="190" t="s">
        <v>584</v>
      </c>
      <c r="F484" s="191" t="s">
        <v>585</v>
      </c>
      <c r="G484" s="192" t="s">
        <v>138</v>
      </c>
      <c r="H484" s="193">
        <v>160.003</v>
      </c>
      <c r="I484" s="194"/>
      <c r="J484" s="195">
        <f>ROUND(I484*H484,2)</f>
        <v>0</v>
      </c>
      <c r="K484" s="191" t="s">
        <v>22</v>
      </c>
      <c r="L484" s="61"/>
      <c r="M484" s="196" t="s">
        <v>22</v>
      </c>
      <c r="N484" s="197" t="s">
        <v>44</v>
      </c>
      <c r="O484" s="42"/>
      <c r="P484" s="198">
        <f>O484*H484</f>
        <v>0</v>
      </c>
      <c r="Q484" s="198">
        <v>0.00268</v>
      </c>
      <c r="R484" s="198">
        <f>Q484*H484</f>
        <v>0.42880804</v>
      </c>
      <c r="S484" s="198">
        <v>0</v>
      </c>
      <c r="T484" s="199">
        <f>S484*H484</f>
        <v>0</v>
      </c>
      <c r="AR484" s="24" t="s">
        <v>140</v>
      </c>
      <c r="AT484" s="24" t="s">
        <v>135</v>
      </c>
      <c r="AU484" s="24" t="s">
        <v>141</v>
      </c>
      <c r="AY484" s="24" t="s">
        <v>133</v>
      </c>
      <c r="BE484" s="200">
        <f>IF(N484="základní",J484,0)</f>
        <v>0</v>
      </c>
      <c r="BF484" s="200">
        <f>IF(N484="snížená",J484,0)</f>
        <v>0</v>
      </c>
      <c r="BG484" s="200">
        <f>IF(N484="zákl. přenesená",J484,0)</f>
        <v>0</v>
      </c>
      <c r="BH484" s="200">
        <f>IF(N484="sníž. přenesená",J484,0)</f>
        <v>0</v>
      </c>
      <c r="BI484" s="200">
        <f>IF(N484="nulová",J484,0)</f>
        <v>0</v>
      </c>
      <c r="BJ484" s="24" t="s">
        <v>141</v>
      </c>
      <c r="BK484" s="200">
        <f>ROUND(I484*H484,2)</f>
        <v>0</v>
      </c>
      <c r="BL484" s="24" t="s">
        <v>140</v>
      </c>
      <c r="BM484" s="24" t="s">
        <v>586</v>
      </c>
    </row>
    <row r="485" spans="2:51" s="11" customFormat="1" ht="13.5">
      <c r="B485" s="201"/>
      <c r="C485" s="202"/>
      <c r="D485" s="203" t="s">
        <v>143</v>
      </c>
      <c r="E485" s="204" t="s">
        <v>22</v>
      </c>
      <c r="F485" s="205" t="s">
        <v>579</v>
      </c>
      <c r="G485" s="202"/>
      <c r="H485" s="206">
        <v>152.688</v>
      </c>
      <c r="I485" s="207"/>
      <c r="J485" s="202"/>
      <c r="K485" s="202"/>
      <c r="L485" s="208"/>
      <c r="M485" s="209"/>
      <c r="N485" s="210"/>
      <c r="O485" s="210"/>
      <c r="P485" s="210"/>
      <c r="Q485" s="210"/>
      <c r="R485" s="210"/>
      <c r="S485" s="210"/>
      <c r="T485" s="211"/>
      <c r="AT485" s="212" t="s">
        <v>143</v>
      </c>
      <c r="AU485" s="212" t="s">
        <v>141</v>
      </c>
      <c r="AV485" s="11" t="s">
        <v>141</v>
      </c>
      <c r="AW485" s="11" t="s">
        <v>36</v>
      </c>
      <c r="AX485" s="11" t="s">
        <v>72</v>
      </c>
      <c r="AY485" s="212" t="s">
        <v>133</v>
      </c>
    </row>
    <row r="486" spans="2:51" s="13" customFormat="1" ht="13.5">
      <c r="B486" s="225"/>
      <c r="C486" s="226"/>
      <c r="D486" s="203" t="s">
        <v>143</v>
      </c>
      <c r="E486" s="227" t="s">
        <v>22</v>
      </c>
      <c r="F486" s="228" t="s">
        <v>407</v>
      </c>
      <c r="G486" s="226"/>
      <c r="H486" s="229" t="s">
        <v>22</v>
      </c>
      <c r="I486" s="230"/>
      <c r="J486" s="226"/>
      <c r="K486" s="226"/>
      <c r="L486" s="231"/>
      <c r="M486" s="232"/>
      <c r="N486" s="233"/>
      <c r="O486" s="233"/>
      <c r="P486" s="233"/>
      <c r="Q486" s="233"/>
      <c r="R486" s="233"/>
      <c r="S486" s="233"/>
      <c r="T486" s="234"/>
      <c r="AT486" s="235" t="s">
        <v>143</v>
      </c>
      <c r="AU486" s="235" t="s">
        <v>141</v>
      </c>
      <c r="AV486" s="13" t="s">
        <v>80</v>
      </c>
      <c r="AW486" s="13" t="s">
        <v>36</v>
      </c>
      <c r="AX486" s="13" t="s">
        <v>72</v>
      </c>
      <c r="AY486" s="235" t="s">
        <v>133</v>
      </c>
    </row>
    <row r="487" spans="2:51" s="11" customFormat="1" ht="13.5">
      <c r="B487" s="201"/>
      <c r="C487" s="202"/>
      <c r="D487" s="203" t="s">
        <v>143</v>
      </c>
      <c r="E487" s="204" t="s">
        <v>22</v>
      </c>
      <c r="F487" s="205" t="s">
        <v>580</v>
      </c>
      <c r="G487" s="202"/>
      <c r="H487" s="206">
        <v>3.29</v>
      </c>
      <c r="I487" s="207"/>
      <c r="J487" s="202"/>
      <c r="K487" s="202"/>
      <c r="L487" s="208"/>
      <c r="M487" s="209"/>
      <c r="N487" s="210"/>
      <c r="O487" s="210"/>
      <c r="P487" s="210"/>
      <c r="Q487" s="210"/>
      <c r="R487" s="210"/>
      <c r="S487" s="210"/>
      <c r="T487" s="211"/>
      <c r="AT487" s="212" t="s">
        <v>143</v>
      </c>
      <c r="AU487" s="212" t="s">
        <v>141</v>
      </c>
      <c r="AV487" s="11" t="s">
        <v>141</v>
      </c>
      <c r="AW487" s="11" t="s">
        <v>36</v>
      </c>
      <c r="AX487" s="11" t="s">
        <v>72</v>
      </c>
      <c r="AY487" s="212" t="s">
        <v>133</v>
      </c>
    </row>
    <row r="488" spans="2:51" s="11" customFormat="1" ht="13.5">
      <c r="B488" s="201"/>
      <c r="C488" s="202"/>
      <c r="D488" s="203" t="s">
        <v>143</v>
      </c>
      <c r="E488" s="204" t="s">
        <v>22</v>
      </c>
      <c r="F488" s="205" t="s">
        <v>581</v>
      </c>
      <c r="G488" s="202"/>
      <c r="H488" s="206">
        <v>3.29</v>
      </c>
      <c r="I488" s="207"/>
      <c r="J488" s="202"/>
      <c r="K488" s="202"/>
      <c r="L488" s="208"/>
      <c r="M488" s="209"/>
      <c r="N488" s="210"/>
      <c r="O488" s="210"/>
      <c r="P488" s="210"/>
      <c r="Q488" s="210"/>
      <c r="R488" s="210"/>
      <c r="S488" s="210"/>
      <c r="T488" s="211"/>
      <c r="AT488" s="212" t="s">
        <v>143</v>
      </c>
      <c r="AU488" s="212" t="s">
        <v>141</v>
      </c>
      <c r="AV488" s="11" t="s">
        <v>141</v>
      </c>
      <c r="AW488" s="11" t="s">
        <v>36</v>
      </c>
      <c r="AX488" s="11" t="s">
        <v>72</v>
      </c>
      <c r="AY488" s="212" t="s">
        <v>133</v>
      </c>
    </row>
    <row r="489" spans="2:51" s="11" customFormat="1" ht="13.5">
      <c r="B489" s="201"/>
      <c r="C489" s="202"/>
      <c r="D489" s="215" t="s">
        <v>143</v>
      </c>
      <c r="E489" s="262" t="s">
        <v>22</v>
      </c>
      <c r="F489" s="249" t="s">
        <v>582</v>
      </c>
      <c r="G489" s="202"/>
      <c r="H489" s="250">
        <v>0.735</v>
      </c>
      <c r="I489" s="207"/>
      <c r="J489" s="202"/>
      <c r="K489" s="202"/>
      <c r="L489" s="208"/>
      <c r="M489" s="209"/>
      <c r="N489" s="210"/>
      <c r="O489" s="210"/>
      <c r="P489" s="210"/>
      <c r="Q489" s="210"/>
      <c r="R489" s="210"/>
      <c r="S489" s="210"/>
      <c r="T489" s="211"/>
      <c r="AT489" s="212" t="s">
        <v>143</v>
      </c>
      <c r="AU489" s="212" t="s">
        <v>141</v>
      </c>
      <c r="AV489" s="11" t="s">
        <v>141</v>
      </c>
      <c r="AW489" s="11" t="s">
        <v>36</v>
      </c>
      <c r="AX489" s="11" t="s">
        <v>72</v>
      </c>
      <c r="AY489" s="212" t="s">
        <v>133</v>
      </c>
    </row>
    <row r="490" spans="2:65" s="1" customFormat="1" ht="22.5" customHeight="1">
      <c r="B490" s="41"/>
      <c r="C490" s="189" t="s">
        <v>587</v>
      </c>
      <c r="D490" s="189" t="s">
        <v>135</v>
      </c>
      <c r="E490" s="190" t="s">
        <v>588</v>
      </c>
      <c r="F490" s="191" t="s">
        <v>589</v>
      </c>
      <c r="G490" s="192" t="s">
        <v>405</v>
      </c>
      <c r="H490" s="193">
        <v>47.95</v>
      </c>
      <c r="I490" s="194"/>
      <c r="J490" s="195">
        <f>ROUND(I490*H490,2)</f>
        <v>0</v>
      </c>
      <c r="K490" s="191" t="s">
        <v>139</v>
      </c>
      <c r="L490" s="61"/>
      <c r="M490" s="196" t="s">
        <v>22</v>
      </c>
      <c r="N490" s="197" t="s">
        <v>44</v>
      </c>
      <c r="O490" s="42"/>
      <c r="P490" s="198">
        <f>O490*H490</f>
        <v>0</v>
      </c>
      <c r="Q490" s="198">
        <v>0.02065</v>
      </c>
      <c r="R490" s="198">
        <f>Q490*H490</f>
        <v>0.9901675000000001</v>
      </c>
      <c r="S490" s="198">
        <v>0</v>
      </c>
      <c r="T490" s="199">
        <f>S490*H490</f>
        <v>0</v>
      </c>
      <c r="AR490" s="24" t="s">
        <v>140</v>
      </c>
      <c r="AT490" s="24" t="s">
        <v>135</v>
      </c>
      <c r="AU490" s="24" t="s">
        <v>141</v>
      </c>
      <c r="AY490" s="24" t="s">
        <v>133</v>
      </c>
      <c r="BE490" s="200">
        <f>IF(N490="základní",J490,0)</f>
        <v>0</v>
      </c>
      <c r="BF490" s="200">
        <f>IF(N490="snížená",J490,0)</f>
        <v>0</v>
      </c>
      <c r="BG490" s="200">
        <f>IF(N490="zákl. přenesená",J490,0)</f>
        <v>0</v>
      </c>
      <c r="BH490" s="200">
        <f>IF(N490="sníž. přenesená",J490,0)</f>
        <v>0</v>
      </c>
      <c r="BI490" s="200">
        <f>IF(N490="nulová",J490,0)</f>
        <v>0</v>
      </c>
      <c r="BJ490" s="24" t="s">
        <v>141</v>
      </c>
      <c r="BK490" s="200">
        <f>ROUND(I490*H490,2)</f>
        <v>0</v>
      </c>
      <c r="BL490" s="24" t="s">
        <v>140</v>
      </c>
      <c r="BM490" s="24" t="s">
        <v>590</v>
      </c>
    </row>
    <row r="491" spans="2:51" s="11" customFormat="1" ht="13.5">
      <c r="B491" s="201"/>
      <c r="C491" s="202"/>
      <c r="D491" s="203" t="s">
        <v>143</v>
      </c>
      <c r="E491" s="204" t="s">
        <v>22</v>
      </c>
      <c r="F491" s="205" t="s">
        <v>591</v>
      </c>
      <c r="G491" s="202"/>
      <c r="H491" s="206">
        <v>47.95</v>
      </c>
      <c r="I491" s="207"/>
      <c r="J491" s="202"/>
      <c r="K491" s="202"/>
      <c r="L491" s="208"/>
      <c r="M491" s="209"/>
      <c r="N491" s="210"/>
      <c r="O491" s="210"/>
      <c r="P491" s="210"/>
      <c r="Q491" s="210"/>
      <c r="R491" s="210"/>
      <c r="S491" s="210"/>
      <c r="T491" s="211"/>
      <c r="AT491" s="212" t="s">
        <v>143</v>
      </c>
      <c r="AU491" s="212" t="s">
        <v>141</v>
      </c>
      <c r="AV491" s="11" t="s">
        <v>141</v>
      </c>
      <c r="AW491" s="11" t="s">
        <v>36</v>
      </c>
      <c r="AX491" s="11" t="s">
        <v>72</v>
      </c>
      <c r="AY491" s="212" t="s">
        <v>133</v>
      </c>
    </row>
    <row r="492" spans="2:51" s="12" customFormat="1" ht="13.5">
      <c r="B492" s="213"/>
      <c r="C492" s="214"/>
      <c r="D492" s="215" t="s">
        <v>143</v>
      </c>
      <c r="E492" s="216" t="s">
        <v>22</v>
      </c>
      <c r="F492" s="217" t="s">
        <v>145</v>
      </c>
      <c r="G492" s="214"/>
      <c r="H492" s="218">
        <v>47.95</v>
      </c>
      <c r="I492" s="219"/>
      <c r="J492" s="214"/>
      <c r="K492" s="214"/>
      <c r="L492" s="220"/>
      <c r="M492" s="221"/>
      <c r="N492" s="222"/>
      <c r="O492" s="222"/>
      <c r="P492" s="222"/>
      <c r="Q492" s="222"/>
      <c r="R492" s="222"/>
      <c r="S492" s="222"/>
      <c r="T492" s="223"/>
      <c r="AT492" s="224" t="s">
        <v>143</v>
      </c>
      <c r="AU492" s="224" t="s">
        <v>141</v>
      </c>
      <c r="AV492" s="12" t="s">
        <v>140</v>
      </c>
      <c r="AW492" s="12" t="s">
        <v>36</v>
      </c>
      <c r="AX492" s="12" t="s">
        <v>80</v>
      </c>
      <c r="AY492" s="224" t="s">
        <v>133</v>
      </c>
    </row>
    <row r="493" spans="2:65" s="1" customFormat="1" ht="22.5" customHeight="1">
      <c r="B493" s="41"/>
      <c r="C493" s="189" t="s">
        <v>592</v>
      </c>
      <c r="D493" s="189" t="s">
        <v>135</v>
      </c>
      <c r="E493" s="190" t="s">
        <v>593</v>
      </c>
      <c r="F493" s="191" t="s">
        <v>594</v>
      </c>
      <c r="G493" s="192" t="s">
        <v>595</v>
      </c>
      <c r="H493" s="193">
        <v>1</v>
      </c>
      <c r="I493" s="194"/>
      <c r="J493" s="195">
        <f>ROUND(I493*H493,2)</f>
        <v>0</v>
      </c>
      <c r="K493" s="191" t="s">
        <v>22</v>
      </c>
      <c r="L493" s="61"/>
      <c r="M493" s="196" t="s">
        <v>22</v>
      </c>
      <c r="N493" s="197" t="s">
        <v>44</v>
      </c>
      <c r="O493" s="42"/>
      <c r="P493" s="198">
        <f>O493*H493</f>
        <v>0</v>
      </c>
      <c r="Q493" s="198">
        <v>0.00012</v>
      </c>
      <c r="R493" s="198">
        <f>Q493*H493</f>
        <v>0.00012</v>
      </c>
      <c r="S493" s="198">
        <v>0</v>
      </c>
      <c r="T493" s="199">
        <f>S493*H493</f>
        <v>0</v>
      </c>
      <c r="AR493" s="24" t="s">
        <v>140</v>
      </c>
      <c r="AT493" s="24" t="s">
        <v>135</v>
      </c>
      <c r="AU493" s="24" t="s">
        <v>141</v>
      </c>
      <c r="AY493" s="24" t="s">
        <v>133</v>
      </c>
      <c r="BE493" s="200">
        <f>IF(N493="základní",J493,0)</f>
        <v>0</v>
      </c>
      <c r="BF493" s="200">
        <f>IF(N493="snížená",J493,0)</f>
        <v>0</v>
      </c>
      <c r="BG493" s="200">
        <f>IF(N493="zákl. přenesená",J493,0)</f>
        <v>0</v>
      </c>
      <c r="BH493" s="200">
        <f>IF(N493="sníž. přenesená",J493,0)</f>
        <v>0</v>
      </c>
      <c r="BI493" s="200">
        <f>IF(N493="nulová",J493,0)</f>
        <v>0</v>
      </c>
      <c r="BJ493" s="24" t="s">
        <v>141</v>
      </c>
      <c r="BK493" s="200">
        <f>ROUND(I493*H493,2)</f>
        <v>0</v>
      </c>
      <c r="BL493" s="24" t="s">
        <v>140</v>
      </c>
      <c r="BM493" s="24" t="s">
        <v>596</v>
      </c>
    </row>
    <row r="494" spans="2:65" s="1" customFormat="1" ht="31.5" customHeight="1">
      <c r="B494" s="41"/>
      <c r="C494" s="189" t="s">
        <v>597</v>
      </c>
      <c r="D494" s="189" t="s">
        <v>135</v>
      </c>
      <c r="E494" s="190" t="s">
        <v>598</v>
      </c>
      <c r="F494" s="191" t="s">
        <v>599</v>
      </c>
      <c r="G494" s="192" t="s">
        <v>595</v>
      </c>
      <c r="H494" s="193">
        <v>1</v>
      </c>
      <c r="I494" s="194"/>
      <c r="J494" s="195">
        <f>ROUND(I494*H494,2)</f>
        <v>0</v>
      </c>
      <c r="K494" s="191" t="s">
        <v>22</v>
      </c>
      <c r="L494" s="61"/>
      <c r="M494" s="196" t="s">
        <v>22</v>
      </c>
      <c r="N494" s="197" t="s">
        <v>44</v>
      </c>
      <c r="O494" s="42"/>
      <c r="P494" s="198">
        <f>O494*H494</f>
        <v>0</v>
      </c>
      <c r="Q494" s="198">
        <v>0.00012</v>
      </c>
      <c r="R494" s="198">
        <f>Q494*H494</f>
        <v>0.00012</v>
      </c>
      <c r="S494" s="198">
        <v>0</v>
      </c>
      <c r="T494" s="199">
        <f>S494*H494</f>
        <v>0</v>
      </c>
      <c r="AR494" s="24" t="s">
        <v>140</v>
      </c>
      <c r="AT494" s="24" t="s">
        <v>135</v>
      </c>
      <c r="AU494" s="24" t="s">
        <v>141</v>
      </c>
      <c r="AY494" s="24" t="s">
        <v>133</v>
      </c>
      <c r="BE494" s="200">
        <f>IF(N494="základní",J494,0)</f>
        <v>0</v>
      </c>
      <c r="BF494" s="200">
        <f>IF(N494="snížená",J494,0)</f>
        <v>0</v>
      </c>
      <c r="BG494" s="200">
        <f>IF(N494="zákl. přenesená",J494,0)</f>
        <v>0</v>
      </c>
      <c r="BH494" s="200">
        <f>IF(N494="sníž. přenesená",J494,0)</f>
        <v>0</v>
      </c>
      <c r="BI494" s="200">
        <f>IF(N494="nulová",J494,0)</f>
        <v>0</v>
      </c>
      <c r="BJ494" s="24" t="s">
        <v>141</v>
      </c>
      <c r="BK494" s="200">
        <f>ROUND(I494*H494,2)</f>
        <v>0</v>
      </c>
      <c r="BL494" s="24" t="s">
        <v>140</v>
      </c>
      <c r="BM494" s="24" t="s">
        <v>600</v>
      </c>
    </row>
    <row r="495" spans="2:65" s="1" customFormat="1" ht="22.5" customHeight="1">
      <c r="B495" s="41"/>
      <c r="C495" s="189" t="s">
        <v>601</v>
      </c>
      <c r="D495" s="189" t="s">
        <v>135</v>
      </c>
      <c r="E495" s="190" t="s">
        <v>602</v>
      </c>
      <c r="F495" s="191" t="s">
        <v>603</v>
      </c>
      <c r="G495" s="192" t="s">
        <v>138</v>
      </c>
      <c r="H495" s="193">
        <v>103.575</v>
      </c>
      <c r="I495" s="194"/>
      <c r="J495" s="195">
        <f>ROUND(I495*H495,2)</f>
        <v>0</v>
      </c>
      <c r="K495" s="191" t="s">
        <v>139</v>
      </c>
      <c r="L495" s="61"/>
      <c r="M495" s="196" t="s">
        <v>22</v>
      </c>
      <c r="N495" s="197" t="s">
        <v>44</v>
      </c>
      <c r="O495" s="42"/>
      <c r="P495" s="198">
        <f>O495*H495</f>
        <v>0</v>
      </c>
      <c r="Q495" s="198">
        <v>0.00012</v>
      </c>
      <c r="R495" s="198">
        <f>Q495*H495</f>
        <v>0.012429</v>
      </c>
      <c r="S495" s="198">
        <v>0</v>
      </c>
      <c r="T495" s="199">
        <f>S495*H495</f>
        <v>0</v>
      </c>
      <c r="AR495" s="24" t="s">
        <v>140</v>
      </c>
      <c r="AT495" s="24" t="s">
        <v>135</v>
      </c>
      <c r="AU495" s="24" t="s">
        <v>141</v>
      </c>
      <c r="AY495" s="24" t="s">
        <v>133</v>
      </c>
      <c r="BE495" s="200">
        <f>IF(N495="základní",J495,0)</f>
        <v>0</v>
      </c>
      <c r="BF495" s="200">
        <f>IF(N495="snížená",J495,0)</f>
        <v>0</v>
      </c>
      <c r="BG495" s="200">
        <f>IF(N495="zákl. přenesená",J495,0)</f>
        <v>0</v>
      </c>
      <c r="BH495" s="200">
        <f>IF(N495="sníž. přenesená",J495,0)</f>
        <v>0</v>
      </c>
      <c r="BI495" s="200">
        <f>IF(N495="nulová",J495,0)</f>
        <v>0</v>
      </c>
      <c r="BJ495" s="24" t="s">
        <v>141</v>
      </c>
      <c r="BK495" s="200">
        <f>ROUND(I495*H495,2)</f>
        <v>0</v>
      </c>
      <c r="BL495" s="24" t="s">
        <v>140</v>
      </c>
      <c r="BM495" s="24" t="s">
        <v>604</v>
      </c>
    </row>
    <row r="496" spans="2:51" s="13" customFormat="1" ht="13.5">
      <c r="B496" s="225"/>
      <c r="C496" s="226"/>
      <c r="D496" s="203" t="s">
        <v>143</v>
      </c>
      <c r="E496" s="227" t="s">
        <v>22</v>
      </c>
      <c r="F496" s="228" t="s">
        <v>318</v>
      </c>
      <c r="G496" s="226"/>
      <c r="H496" s="229" t="s">
        <v>22</v>
      </c>
      <c r="I496" s="230"/>
      <c r="J496" s="226"/>
      <c r="K496" s="226"/>
      <c r="L496" s="231"/>
      <c r="M496" s="232"/>
      <c r="N496" s="233"/>
      <c r="O496" s="233"/>
      <c r="P496" s="233"/>
      <c r="Q496" s="233"/>
      <c r="R496" s="233"/>
      <c r="S496" s="233"/>
      <c r="T496" s="234"/>
      <c r="AT496" s="235" t="s">
        <v>143</v>
      </c>
      <c r="AU496" s="235" t="s">
        <v>141</v>
      </c>
      <c r="AV496" s="13" t="s">
        <v>80</v>
      </c>
      <c r="AW496" s="13" t="s">
        <v>36</v>
      </c>
      <c r="AX496" s="13" t="s">
        <v>72</v>
      </c>
      <c r="AY496" s="235" t="s">
        <v>133</v>
      </c>
    </row>
    <row r="497" spans="2:51" s="11" customFormat="1" ht="13.5">
      <c r="B497" s="201"/>
      <c r="C497" s="202"/>
      <c r="D497" s="203" t="s">
        <v>143</v>
      </c>
      <c r="E497" s="204" t="s">
        <v>22</v>
      </c>
      <c r="F497" s="205" t="s">
        <v>605</v>
      </c>
      <c r="G497" s="202"/>
      <c r="H497" s="206">
        <v>14.4</v>
      </c>
      <c r="I497" s="207"/>
      <c r="J497" s="202"/>
      <c r="K497" s="202"/>
      <c r="L497" s="208"/>
      <c r="M497" s="209"/>
      <c r="N497" s="210"/>
      <c r="O497" s="210"/>
      <c r="P497" s="210"/>
      <c r="Q497" s="210"/>
      <c r="R497" s="210"/>
      <c r="S497" s="210"/>
      <c r="T497" s="211"/>
      <c r="AT497" s="212" t="s">
        <v>143</v>
      </c>
      <c r="AU497" s="212" t="s">
        <v>141</v>
      </c>
      <c r="AV497" s="11" t="s">
        <v>141</v>
      </c>
      <c r="AW497" s="11" t="s">
        <v>36</v>
      </c>
      <c r="AX497" s="11" t="s">
        <v>72</v>
      </c>
      <c r="AY497" s="212" t="s">
        <v>133</v>
      </c>
    </row>
    <row r="498" spans="2:51" s="11" customFormat="1" ht="13.5">
      <c r="B498" s="201"/>
      <c r="C498" s="202"/>
      <c r="D498" s="203" t="s">
        <v>143</v>
      </c>
      <c r="E498" s="204" t="s">
        <v>22</v>
      </c>
      <c r="F498" s="205" t="s">
        <v>606</v>
      </c>
      <c r="G498" s="202"/>
      <c r="H498" s="206">
        <v>7.2</v>
      </c>
      <c r="I498" s="207"/>
      <c r="J498" s="202"/>
      <c r="K498" s="202"/>
      <c r="L498" s="208"/>
      <c r="M498" s="209"/>
      <c r="N498" s="210"/>
      <c r="O498" s="210"/>
      <c r="P498" s="210"/>
      <c r="Q498" s="210"/>
      <c r="R498" s="210"/>
      <c r="S498" s="210"/>
      <c r="T498" s="211"/>
      <c r="AT498" s="212" t="s">
        <v>143</v>
      </c>
      <c r="AU498" s="212" t="s">
        <v>141</v>
      </c>
      <c r="AV498" s="11" t="s">
        <v>141</v>
      </c>
      <c r="AW498" s="11" t="s">
        <v>36</v>
      </c>
      <c r="AX498" s="11" t="s">
        <v>72</v>
      </c>
      <c r="AY498" s="212" t="s">
        <v>133</v>
      </c>
    </row>
    <row r="499" spans="2:51" s="11" customFormat="1" ht="13.5">
      <c r="B499" s="201"/>
      <c r="C499" s="202"/>
      <c r="D499" s="203" t="s">
        <v>143</v>
      </c>
      <c r="E499" s="204" t="s">
        <v>22</v>
      </c>
      <c r="F499" s="205" t="s">
        <v>607</v>
      </c>
      <c r="G499" s="202"/>
      <c r="H499" s="206">
        <v>0.665</v>
      </c>
      <c r="I499" s="207"/>
      <c r="J499" s="202"/>
      <c r="K499" s="202"/>
      <c r="L499" s="208"/>
      <c r="M499" s="209"/>
      <c r="N499" s="210"/>
      <c r="O499" s="210"/>
      <c r="P499" s="210"/>
      <c r="Q499" s="210"/>
      <c r="R499" s="210"/>
      <c r="S499" s="210"/>
      <c r="T499" s="211"/>
      <c r="AT499" s="212" t="s">
        <v>143</v>
      </c>
      <c r="AU499" s="212" t="s">
        <v>141</v>
      </c>
      <c r="AV499" s="11" t="s">
        <v>141</v>
      </c>
      <c r="AW499" s="11" t="s">
        <v>36</v>
      </c>
      <c r="AX499" s="11" t="s">
        <v>72</v>
      </c>
      <c r="AY499" s="212" t="s">
        <v>133</v>
      </c>
    </row>
    <row r="500" spans="2:51" s="11" customFormat="1" ht="13.5">
      <c r="B500" s="201"/>
      <c r="C500" s="202"/>
      <c r="D500" s="203" t="s">
        <v>143</v>
      </c>
      <c r="E500" s="204" t="s">
        <v>22</v>
      </c>
      <c r="F500" s="205" t="s">
        <v>608</v>
      </c>
      <c r="G500" s="202"/>
      <c r="H500" s="206">
        <v>24.75</v>
      </c>
      <c r="I500" s="207"/>
      <c r="J500" s="202"/>
      <c r="K500" s="202"/>
      <c r="L500" s="208"/>
      <c r="M500" s="209"/>
      <c r="N500" s="210"/>
      <c r="O500" s="210"/>
      <c r="P500" s="210"/>
      <c r="Q500" s="210"/>
      <c r="R500" s="210"/>
      <c r="S500" s="210"/>
      <c r="T500" s="211"/>
      <c r="AT500" s="212" t="s">
        <v>143</v>
      </c>
      <c r="AU500" s="212" t="s">
        <v>141</v>
      </c>
      <c r="AV500" s="11" t="s">
        <v>141</v>
      </c>
      <c r="AW500" s="11" t="s">
        <v>36</v>
      </c>
      <c r="AX500" s="11" t="s">
        <v>72</v>
      </c>
      <c r="AY500" s="212" t="s">
        <v>133</v>
      </c>
    </row>
    <row r="501" spans="2:51" s="13" customFormat="1" ht="13.5">
      <c r="B501" s="225"/>
      <c r="C501" s="226"/>
      <c r="D501" s="203" t="s">
        <v>143</v>
      </c>
      <c r="E501" s="227" t="s">
        <v>22</v>
      </c>
      <c r="F501" s="228" t="s">
        <v>324</v>
      </c>
      <c r="G501" s="226"/>
      <c r="H501" s="229" t="s">
        <v>22</v>
      </c>
      <c r="I501" s="230"/>
      <c r="J501" s="226"/>
      <c r="K501" s="226"/>
      <c r="L501" s="231"/>
      <c r="M501" s="232"/>
      <c r="N501" s="233"/>
      <c r="O501" s="233"/>
      <c r="P501" s="233"/>
      <c r="Q501" s="233"/>
      <c r="R501" s="233"/>
      <c r="S501" s="233"/>
      <c r="T501" s="234"/>
      <c r="AT501" s="235" t="s">
        <v>143</v>
      </c>
      <c r="AU501" s="235" t="s">
        <v>141</v>
      </c>
      <c r="AV501" s="13" t="s">
        <v>80</v>
      </c>
      <c r="AW501" s="13" t="s">
        <v>36</v>
      </c>
      <c r="AX501" s="13" t="s">
        <v>72</v>
      </c>
      <c r="AY501" s="235" t="s">
        <v>133</v>
      </c>
    </row>
    <row r="502" spans="2:51" s="11" customFormat="1" ht="13.5">
      <c r="B502" s="201"/>
      <c r="C502" s="202"/>
      <c r="D502" s="203" t="s">
        <v>143</v>
      </c>
      <c r="E502" s="204" t="s">
        <v>22</v>
      </c>
      <c r="F502" s="205" t="s">
        <v>609</v>
      </c>
      <c r="G502" s="202"/>
      <c r="H502" s="206">
        <v>24</v>
      </c>
      <c r="I502" s="207"/>
      <c r="J502" s="202"/>
      <c r="K502" s="202"/>
      <c r="L502" s="208"/>
      <c r="M502" s="209"/>
      <c r="N502" s="210"/>
      <c r="O502" s="210"/>
      <c r="P502" s="210"/>
      <c r="Q502" s="210"/>
      <c r="R502" s="210"/>
      <c r="S502" s="210"/>
      <c r="T502" s="211"/>
      <c r="AT502" s="212" t="s">
        <v>143</v>
      </c>
      <c r="AU502" s="212" t="s">
        <v>141</v>
      </c>
      <c r="AV502" s="11" t="s">
        <v>141</v>
      </c>
      <c r="AW502" s="11" t="s">
        <v>36</v>
      </c>
      <c r="AX502" s="11" t="s">
        <v>72</v>
      </c>
      <c r="AY502" s="212" t="s">
        <v>133</v>
      </c>
    </row>
    <row r="503" spans="2:51" s="11" customFormat="1" ht="13.5">
      <c r="B503" s="201"/>
      <c r="C503" s="202"/>
      <c r="D503" s="203" t="s">
        <v>143</v>
      </c>
      <c r="E503" s="204" t="s">
        <v>22</v>
      </c>
      <c r="F503" s="205" t="s">
        <v>610</v>
      </c>
      <c r="G503" s="202"/>
      <c r="H503" s="206">
        <v>2.66</v>
      </c>
      <c r="I503" s="207"/>
      <c r="J503" s="202"/>
      <c r="K503" s="202"/>
      <c r="L503" s="208"/>
      <c r="M503" s="209"/>
      <c r="N503" s="210"/>
      <c r="O503" s="210"/>
      <c r="P503" s="210"/>
      <c r="Q503" s="210"/>
      <c r="R503" s="210"/>
      <c r="S503" s="210"/>
      <c r="T503" s="211"/>
      <c r="AT503" s="212" t="s">
        <v>143</v>
      </c>
      <c r="AU503" s="212" t="s">
        <v>141</v>
      </c>
      <c r="AV503" s="11" t="s">
        <v>141</v>
      </c>
      <c r="AW503" s="11" t="s">
        <v>36</v>
      </c>
      <c r="AX503" s="11" t="s">
        <v>72</v>
      </c>
      <c r="AY503" s="212" t="s">
        <v>133</v>
      </c>
    </row>
    <row r="504" spans="2:51" s="13" customFormat="1" ht="13.5">
      <c r="B504" s="225"/>
      <c r="C504" s="226"/>
      <c r="D504" s="203" t="s">
        <v>143</v>
      </c>
      <c r="E504" s="227" t="s">
        <v>22</v>
      </c>
      <c r="F504" s="228" t="s">
        <v>327</v>
      </c>
      <c r="G504" s="226"/>
      <c r="H504" s="229" t="s">
        <v>22</v>
      </c>
      <c r="I504" s="230"/>
      <c r="J504" s="226"/>
      <c r="K504" s="226"/>
      <c r="L504" s="231"/>
      <c r="M504" s="232"/>
      <c r="N504" s="233"/>
      <c r="O504" s="233"/>
      <c r="P504" s="233"/>
      <c r="Q504" s="233"/>
      <c r="R504" s="233"/>
      <c r="S504" s="233"/>
      <c r="T504" s="234"/>
      <c r="AT504" s="235" t="s">
        <v>143</v>
      </c>
      <c r="AU504" s="235" t="s">
        <v>141</v>
      </c>
      <c r="AV504" s="13" t="s">
        <v>80</v>
      </c>
      <c r="AW504" s="13" t="s">
        <v>36</v>
      </c>
      <c r="AX504" s="13" t="s">
        <v>72</v>
      </c>
      <c r="AY504" s="235" t="s">
        <v>133</v>
      </c>
    </row>
    <row r="505" spans="2:51" s="11" customFormat="1" ht="13.5">
      <c r="B505" s="201"/>
      <c r="C505" s="202"/>
      <c r="D505" s="203" t="s">
        <v>143</v>
      </c>
      <c r="E505" s="204" t="s">
        <v>22</v>
      </c>
      <c r="F505" s="205" t="s">
        <v>611</v>
      </c>
      <c r="G505" s="202"/>
      <c r="H505" s="206">
        <v>3.41</v>
      </c>
      <c r="I505" s="207"/>
      <c r="J505" s="202"/>
      <c r="K505" s="202"/>
      <c r="L505" s="208"/>
      <c r="M505" s="209"/>
      <c r="N505" s="210"/>
      <c r="O505" s="210"/>
      <c r="P505" s="210"/>
      <c r="Q505" s="210"/>
      <c r="R505" s="210"/>
      <c r="S505" s="210"/>
      <c r="T505" s="211"/>
      <c r="AT505" s="212" t="s">
        <v>143</v>
      </c>
      <c r="AU505" s="212" t="s">
        <v>141</v>
      </c>
      <c r="AV505" s="11" t="s">
        <v>141</v>
      </c>
      <c r="AW505" s="11" t="s">
        <v>36</v>
      </c>
      <c r="AX505" s="11" t="s">
        <v>72</v>
      </c>
      <c r="AY505" s="212" t="s">
        <v>133</v>
      </c>
    </row>
    <row r="506" spans="2:51" s="13" customFormat="1" ht="13.5">
      <c r="B506" s="225"/>
      <c r="C506" s="226"/>
      <c r="D506" s="203" t="s">
        <v>143</v>
      </c>
      <c r="E506" s="227" t="s">
        <v>22</v>
      </c>
      <c r="F506" s="228" t="s">
        <v>333</v>
      </c>
      <c r="G506" s="226"/>
      <c r="H506" s="229" t="s">
        <v>22</v>
      </c>
      <c r="I506" s="230"/>
      <c r="J506" s="226"/>
      <c r="K506" s="226"/>
      <c r="L506" s="231"/>
      <c r="M506" s="232"/>
      <c r="N506" s="233"/>
      <c r="O506" s="233"/>
      <c r="P506" s="233"/>
      <c r="Q506" s="233"/>
      <c r="R506" s="233"/>
      <c r="S506" s="233"/>
      <c r="T506" s="234"/>
      <c r="AT506" s="235" t="s">
        <v>143</v>
      </c>
      <c r="AU506" s="235" t="s">
        <v>141</v>
      </c>
      <c r="AV506" s="13" t="s">
        <v>80</v>
      </c>
      <c r="AW506" s="13" t="s">
        <v>36</v>
      </c>
      <c r="AX506" s="13" t="s">
        <v>72</v>
      </c>
      <c r="AY506" s="235" t="s">
        <v>133</v>
      </c>
    </row>
    <row r="507" spans="2:51" s="11" customFormat="1" ht="13.5">
      <c r="B507" s="201"/>
      <c r="C507" s="202"/>
      <c r="D507" s="203" t="s">
        <v>143</v>
      </c>
      <c r="E507" s="204" t="s">
        <v>22</v>
      </c>
      <c r="F507" s="205" t="s">
        <v>612</v>
      </c>
      <c r="G507" s="202"/>
      <c r="H507" s="206">
        <v>4.8</v>
      </c>
      <c r="I507" s="207"/>
      <c r="J507" s="202"/>
      <c r="K507" s="202"/>
      <c r="L507" s="208"/>
      <c r="M507" s="209"/>
      <c r="N507" s="210"/>
      <c r="O507" s="210"/>
      <c r="P507" s="210"/>
      <c r="Q507" s="210"/>
      <c r="R507" s="210"/>
      <c r="S507" s="210"/>
      <c r="T507" s="211"/>
      <c r="AT507" s="212" t="s">
        <v>143</v>
      </c>
      <c r="AU507" s="212" t="s">
        <v>141</v>
      </c>
      <c r="AV507" s="11" t="s">
        <v>141</v>
      </c>
      <c r="AW507" s="11" t="s">
        <v>36</v>
      </c>
      <c r="AX507" s="11" t="s">
        <v>72</v>
      </c>
      <c r="AY507" s="212" t="s">
        <v>133</v>
      </c>
    </row>
    <row r="508" spans="2:51" s="11" customFormat="1" ht="13.5">
      <c r="B508" s="201"/>
      <c r="C508" s="202"/>
      <c r="D508" s="203" t="s">
        <v>143</v>
      </c>
      <c r="E508" s="204" t="s">
        <v>22</v>
      </c>
      <c r="F508" s="205" t="s">
        <v>613</v>
      </c>
      <c r="G508" s="202"/>
      <c r="H508" s="206">
        <v>3.45</v>
      </c>
      <c r="I508" s="207"/>
      <c r="J508" s="202"/>
      <c r="K508" s="202"/>
      <c r="L508" s="208"/>
      <c r="M508" s="209"/>
      <c r="N508" s="210"/>
      <c r="O508" s="210"/>
      <c r="P508" s="210"/>
      <c r="Q508" s="210"/>
      <c r="R508" s="210"/>
      <c r="S508" s="210"/>
      <c r="T508" s="211"/>
      <c r="AT508" s="212" t="s">
        <v>143</v>
      </c>
      <c r="AU508" s="212" t="s">
        <v>141</v>
      </c>
      <c r="AV508" s="11" t="s">
        <v>141</v>
      </c>
      <c r="AW508" s="11" t="s">
        <v>36</v>
      </c>
      <c r="AX508" s="11" t="s">
        <v>72</v>
      </c>
      <c r="AY508" s="212" t="s">
        <v>133</v>
      </c>
    </row>
    <row r="509" spans="2:51" s="13" customFormat="1" ht="13.5">
      <c r="B509" s="225"/>
      <c r="C509" s="226"/>
      <c r="D509" s="203" t="s">
        <v>143</v>
      </c>
      <c r="E509" s="227" t="s">
        <v>22</v>
      </c>
      <c r="F509" s="228" t="s">
        <v>337</v>
      </c>
      <c r="G509" s="226"/>
      <c r="H509" s="229" t="s">
        <v>22</v>
      </c>
      <c r="I509" s="230"/>
      <c r="J509" s="226"/>
      <c r="K509" s="226"/>
      <c r="L509" s="231"/>
      <c r="M509" s="232"/>
      <c r="N509" s="233"/>
      <c r="O509" s="233"/>
      <c r="P509" s="233"/>
      <c r="Q509" s="233"/>
      <c r="R509" s="233"/>
      <c r="S509" s="233"/>
      <c r="T509" s="234"/>
      <c r="AT509" s="235" t="s">
        <v>143</v>
      </c>
      <c r="AU509" s="235" t="s">
        <v>141</v>
      </c>
      <c r="AV509" s="13" t="s">
        <v>80</v>
      </c>
      <c r="AW509" s="13" t="s">
        <v>36</v>
      </c>
      <c r="AX509" s="13" t="s">
        <v>72</v>
      </c>
      <c r="AY509" s="235" t="s">
        <v>133</v>
      </c>
    </row>
    <row r="510" spans="2:51" s="11" customFormat="1" ht="13.5">
      <c r="B510" s="201"/>
      <c r="C510" s="202"/>
      <c r="D510" s="203" t="s">
        <v>143</v>
      </c>
      <c r="E510" s="204" t="s">
        <v>22</v>
      </c>
      <c r="F510" s="205" t="s">
        <v>614</v>
      </c>
      <c r="G510" s="202"/>
      <c r="H510" s="206">
        <v>14.4</v>
      </c>
      <c r="I510" s="207"/>
      <c r="J510" s="202"/>
      <c r="K510" s="202"/>
      <c r="L510" s="208"/>
      <c r="M510" s="209"/>
      <c r="N510" s="210"/>
      <c r="O510" s="210"/>
      <c r="P510" s="210"/>
      <c r="Q510" s="210"/>
      <c r="R510" s="210"/>
      <c r="S510" s="210"/>
      <c r="T510" s="211"/>
      <c r="AT510" s="212" t="s">
        <v>143</v>
      </c>
      <c r="AU510" s="212" t="s">
        <v>141</v>
      </c>
      <c r="AV510" s="11" t="s">
        <v>141</v>
      </c>
      <c r="AW510" s="11" t="s">
        <v>36</v>
      </c>
      <c r="AX510" s="11" t="s">
        <v>72</v>
      </c>
      <c r="AY510" s="212" t="s">
        <v>133</v>
      </c>
    </row>
    <row r="511" spans="2:51" s="11" customFormat="1" ht="13.5">
      <c r="B511" s="201"/>
      <c r="C511" s="202"/>
      <c r="D511" s="215" t="s">
        <v>143</v>
      </c>
      <c r="E511" s="262" t="s">
        <v>22</v>
      </c>
      <c r="F511" s="249" t="s">
        <v>615</v>
      </c>
      <c r="G511" s="202"/>
      <c r="H511" s="250">
        <v>3.84</v>
      </c>
      <c r="I511" s="207"/>
      <c r="J511" s="202"/>
      <c r="K511" s="202"/>
      <c r="L511" s="208"/>
      <c r="M511" s="209"/>
      <c r="N511" s="210"/>
      <c r="O511" s="210"/>
      <c r="P511" s="210"/>
      <c r="Q511" s="210"/>
      <c r="R511" s="210"/>
      <c r="S511" s="210"/>
      <c r="T511" s="211"/>
      <c r="AT511" s="212" t="s">
        <v>143</v>
      </c>
      <c r="AU511" s="212" t="s">
        <v>141</v>
      </c>
      <c r="AV511" s="11" t="s">
        <v>141</v>
      </c>
      <c r="AW511" s="11" t="s">
        <v>36</v>
      </c>
      <c r="AX511" s="11" t="s">
        <v>72</v>
      </c>
      <c r="AY511" s="212" t="s">
        <v>133</v>
      </c>
    </row>
    <row r="512" spans="2:65" s="1" customFormat="1" ht="22.5" customHeight="1">
      <c r="B512" s="41"/>
      <c r="C512" s="189" t="s">
        <v>616</v>
      </c>
      <c r="D512" s="189" t="s">
        <v>135</v>
      </c>
      <c r="E512" s="190" t="s">
        <v>617</v>
      </c>
      <c r="F512" s="191" t="s">
        <v>618</v>
      </c>
      <c r="G512" s="192" t="s">
        <v>138</v>
      </c>
      <c r="H512" s="193">
        <v>36.834</v>
      </c>
      <c r="I512" s="194"/>
      <c r="J512" s="195">
        <f>ROUND(I512*H512,2)</f>
        <v>0</v>
      </c>
      <c r="K512" s="191" t="s">
        <v>139</v>
      </c>
      <c r="L512" s="61"/>
      <c r="M512" s="196" t="s">
        <v>22</v>
      </c>
      <c r="N512" s="197" t="s">
        <v>44</v>
      </c>
      <c r="O512" s="42"/>
      <c r="P512" s="198">
        <f>O512*H512</f>
        <v>0</v>
      </c>
      <c r="Q512" s="198">
        <v>0</v>
      </c>
      <c r="R512" s="198">
        <f>Q512*H512</f>
        <v>0</v>
      </c>
      <c r="S512" s="198">
        <v>0</v>
      </c>
      <c r="T512" s="199">
        <f>S512*H512</f>
        <v>0</v>
      </c>
      <c r="AR512" s="24" t="s">
        <v>140</v>
      </c>
      <c r="AT512" s="24" t="s">
        <v>135</v>
      </c>
      <c r="AU512" s="24" t="s">
        <v>141</v>
      </c>
      <c r="AY512" s="24" t="s">
        <v>133</v>
      </c>
      <c r="BE512" s="200">
        <f>IF(N512="základní",J512,0)</f>
        <v>0</v>
      </c>
      <c r="BF512" s="200">
        <f>IF(N512="snížená",J512,0)</f>
        <v>0</v>
      </c>
      <c r="BG512" s="200">
        <f>IF(N512="zákl. přenesená",J512,0)</f>
        <v>0</v>
      </c>
      <c r="BH512" s="200">
        <f>IF(N512="sníž. přenesená",J512,0)</f>
        <v>0</v>
      </c>
      <c r="BI512" s="200">
        <f>IF(N512="nulová",J512,0)</f>
        <v>0</v>
      </c>
      <c r="BJ512" s="24" t="s">
        <v>141</v>
      </c>
      <c r="BK512" s="200">
        <f>ROUND(I512*H512,2)</f>
        <v>0</v>
      </c>
      <c r="BL512" s="24" t="s">
        <v>140</v>
      </c>
      <c r="BM512" s="24" t="s">
        <v>619</v>
      </c>
    </row>
    <row r="513" spans="2:51" s="11" customFormat="1" ht="13.5">
      <c r="B513" s="201"/>
      <c r="C513" s="202"/>
      <c r="D513" s="203" t="s">
        <v>143</v>
      </c>
      <c r="E513" s="204" t="s">
        <v>22</v>
      </c>
      <c r="F513" s="205" t="s">
        <v>254</v>
      </c>
      <c r="G513" s="202"/>
      <c r="H513" s="206">
        <v>36.834</v>
      </c>
      <c r="I513" s="207"/>
      <c r="J513" s="202"/>
      <c r="K513" s="202"/>
      <c r="L513" s="208"/>
      <c r="M513" s="209"/>
      <c r="N513" s="210"/>
      <c r="O513" s="210"/>
      <c r="P513" s="210"/>
      <c r="Q513" s="210"/>
      <c r="R513" s="210"/>
      <c r="S513" s="210"/>
      <c r="T513" s="211"/>
      <c r="AT513" s="212" t="s">
        <v>143</v>
      </c>
      <c r="AU513" s="212" t="s">
        <v>141</v>
      </c>
      <c r="AV513" s="11" t="s">
        <v>141</v>
      </c>
      <c r="AW513" s="11" t="s">
        <v>36</v>
      </c>
      <c r="AX513" s="11" t="s">
        <v>72</v>
      </c>
      <c r="AY513" s="212" t="s">
        <v>133</v>
      </c>
    </row>
    <row r="514" spans="2:51" s="12" customFormat="1" ht="13.5">
      <c r="B514" s="213"/>
      <c r="C514" s="214"/>
      <c r="D514" s="215" t="s">
        <v>143</v>
      </c>
      <c r="E514" s="216" t="s">
        <v>22</v>
      </c>
      <c r="F514" s="217" t="s">
        <v>145</v>
      </c>
      <c r="G514" s="214"/>
      <c r="H514" s="218">
        <v>36.834</v>
      </c>
      <c r="I514" s="219"/>
      <c r="J514" s="214"/>
      <c r="K514" s="214"/>
      <c r="L514" s="220"/>
      <c r="M514" s="221"/>
      <c r="N514" s="222"/>
      <c r="O514" s="222"/>
      <c r="P514" s="222"/>
      <c r="Q514" s="222"/>
      <c r="R514" s="222"/>
      <c r="S514" s="222"/>
      <c r="T514" s="223"/>
      <c r="AT514" s="224" t="s">
        <v>143</v>
      </c>
      <c r="AU514" s="224" t="s">
        <v>141</v>
      </c>
      <c r="AV514" s="12" t="s">
        <v>140</v>
      </c>
      <c r="AW514" s="12" t="s">
        <v>36</v>
      </c>
      <c r="AX514" s="12" t="s">
        <v>80</v>
      </c>
      <c r="AY514" s="224" t="s">
        <v>133</v>
      </c>
    </row>
    <row r="515" spans="2:65" s="1" customFormat="1" ht="22.5" customHeight="1">
      <c r="B515" s="41"/>
      <c r="C515" s="189" t="s">
        <v>620</v>
      </c>
      <c r="D515" s="189" t="s">
        <v>135</v>
      </c>
      <c r="E515" s="190" t="s">
        <v>621</v>
      </c>
      <c r="F515" s="191" t="s">
        <v>622</v>
      </c>
      <c r="G515" s="192" t="s">
        <v>138</v>
      </c>
      <c r="H515" s="193">
        <v>577.858</v>
      </c>
      <c r="I515" s="194"/>
      <c r="J515" s="195">
        <f>ROUND(I515*H515,2)</f>
        <v>0</v>
      </c>
      <c r="K515" s="191" t="s">
        <v>139</v>
      </c>
      <c r="L515" s="61"/>
      <c r="M515" s="196" t="s">
        <v>22</v>
      </c>
      <c r="N515" s="197" t="s">
        <v>44</v>
      </c>
      <c r="O515" s="42"/>
      <c r="P515" s="198">
        <f>O515*H515</f>
        <v>0</v>
      </c>
      <c r="Q515" s="198">
        <v>0</v>
      </c>
      <c r="R515" s="198">
        <f>Q515*H515</f>
        <v>0</v>
      </c>
      <c r="S515" s="198">
        <v>0</v>
      </c>
      <c r="T515" s="199">
        <f>S515*H515</f>
        <v>0</v>
      </c>
      <c r="AR515" s="24" t="s">
        <v>140</v>
      </c>
      <c r="AT515" s="24" t="s">
        <v>135</v>
      </c>
      <c r="AU515" s="24" t="s">
        <v>141</v>
      </c>
      <c r="AY515" s="24" t="s">
        <v>133</v>
      </c>
      <c r="BE515" s="200">
        <f>IF(N515="základní",J515,0)</f>
        <v>0</v>
      </c>
      <c r="BF515" s="200">
        <f>IF(N515="snížená",J515,0)</f>
        <v>0</v>
      </c>
      <c r="BG515" s="200">
        <f>IF(N515="zákl. přenesená",J515,0)</f>
        <v>0</v>
      </c>
      <c r="BH515" s="200">
        <f>IF(N515="sníž. přenesená",J515,0)</f>
        <v>0</v>
      </c>
      <c r="BI515" s="200">
        <f>IF(N515="nulová",J515,0)</f>
        <v>0</v>
      </c>
      <c r="BJ515" s="24" t="s">
        <v>141</v>
      </c>
      <c r="BK515" s="200">
        <f>ROUND(I515*H515,2)</f>
        <v>0</v>
      </c>
      <c r="BL515" s="24" t="s">
        <v>140</v>
      </c>
      <c r="BM515" s="24" t="s">
        <v>623</v>
      </c>
    </row>
    <row r="516" spans="2:51" s="11" customFormat="1" ht="13.5">
      <c r="B516" s="201"/>
      <c r="C516" s="202"/>
      <c r="D516" s="215" t="s">
        <v>143</v>
      </c>
      <c r="E516" s="262" t="s">
        <v>22</v>
      </c>
      <c r="F516" s="249" t="s">
        <v>624</v>
      </c>
      <c r="G516" s="202"/>
      <c r="H516" s="250">
        <v>577.858</v>
      </c>
      <c r="I516" s="207"/>
      <c r="J516" s="202"/>
      <c r="K516" s="202"/>
      <c r="L516" s="208"/>
      <c r="M516" s="209"/>
      <c r="N516" s="210"/>
      <c r="O516" s="210"/>
      <c r="P516" s="210"/>
      <c r="Q516" s="210"/>
      <c r="R516" s="210"/>
      <c r="S516" s="210"/>
      <c r="T516" s="211"/>
      <c r="AT516" s="212" t="s">
        <v>143</v>
      </c>
      <c r="AU516" s="212" t="s">
        <v>141</v>
      </c>
      <c r="AV516" s="11" t="s">
        <v>141</v>
      </c>
      <c r="AW516" s="11" t="s">
        <v>36</v>
      </c>
      <c r="AX516" s="11" t="s">
        <v>72</v>
      </c>
      <c r="AY516" s="212" t="s">
        <v>133</v>
      </c>
    </row>
    <row r="517" spans="2:65" s="1" customFormat="1" ht="22.5" customHeight="1">
      <c r="B517" s="41"/>
      <c r="C517" s="189" t="s">
        <v>625</v>
      </c>
      <c r="D517" s="189" t="s">
        <v>135</v>
      </c>
      <c r="E517" s="190" t="s">
        <v>626</v>
      </c>
      <c r="F517" s="191" t="s">
        <v>627</v>
      </c>
      <c r="G517" s="192" t="s">
        <v>628</v>
      </c>
      <c r="H517" s="193">
        <v>1</v>
      </c>
      <c r="I517" s="194"/>
      <c r="J517" s="195">
        <f>ROUND(I517*H517,2)</f>
        <v>0</v>
      </c>
      <c r="K517" s="191" t="s">
        <v>22</v>
      </c>
      <c r="L517" s="61"/>
      <c r="M517" s="196" t="s">
        <v>22</v>
      </c>
      <c r="N517" s="197" t="s">
        <v>44</v>
      </c>
      <c r="O517" s="42"/>
      <c r="P517" s="198">
        <f>O517*H517</f>
        <v>0</v>
      </c>
      <c r="Q517" s="198">
        <v>0.05465</v>
      </c>
      <c r="R517" s="198">
        <f>Q517*H517</f>
        <v>0.05465</v>
      </c>
      <c r="S517" s="198">
        <v>0</v>
      </c>
      <c r="T517" s="199">
        <f>S517*H517</f>
        <v>0</v>
      </c>
      <c r="AR517" s="24" t="s">
        <v>140</v>
      </c>
      <c r="AT517" s="24" t="s">
        <v>135</v>
      </c>
      <c r="AU517" s="24" t="s">
        <v>141</v>
      </c>
      <c r="AY517" s="24" t="s">
        <v>133</v>
      </c>
      <c r="BE517" s="200">
        <f>IF(N517="základní",J517,0)</f>
        <v>0</v>
      </c>
      <c r="BF517" s="200">
        <f>IF(N517="snížená",J517,0)</f>
        <v>0</v>
      </c>
      <c r="BG517" s="200">
        <f>IF(N517="zákl. přenesená",J517,0)</f>
        <v>0</v>
      </c>
      <c r="BH517" s="200">
        <f>IF(N517="sníž. přenesená",J517,0)</f>
        <v>0</v>
      </c>
      <c r="BI517" s="200">
        <f>IF(N517="nulová",J517,0)</f>
        <v>0</v>
      </c>
      <c r="BJ517" s="24" t="s">
        <v>141</v>
      </c>
      <c r="BK517" s="200">
        <f>ROUND(I517*H517,2)</f>
        <v>0</v>
      </c>
      <c r="BL517" s="24" t="s">
        <v>140</v>
      </c>
      <c r="BM517" s="24" t="s">
        <v>629</v>
      </c>
    </row>
    <row r="518" spans="2:65" s="1" customFormat="1" ht="22.5" customHeight="1">
      <c r="B518" s="41"/>
      <c r="C518" s="189" t="s">
        <v>630</v>
      </c>
      <c r="D518" s="189" t="s">
        <v>135</v>
      </c>
      <c r="E518" s="190" t="s">
        <v>631</v>
      </c>
      <c r="F518" s="191" t="s">
        <v>632</v>
      </c>
      <c r="G518" s="192" t="s">
        <v>138</v>
      </c>
      <c r="H518" s="193">
        <v>12.275</v>
      </c>
      <c r="I518" s="194"/>
      <c r="J518" s="195">
        <f>ROUND(I518*H518,2)</f>
        <v>0</v>
      </c>
      <c r="K518" s="191" t="s">
        <v>139</v>
      </c>
      <c r="L518" s="61"/>
      <c r="M518" s="196" t="s">
        <v>22</v>
      </c>
      <c r="N518" s="197" t="s">
        <v>44</v>
      </c>
      <c r="O518" s="42"/>
      <c r="P518" s="198">
        <f>O518*H518</f>
        <v>0</v>
      </c>
      <c r="Q518" s="198">
        <v>0.28362</v>
      </c>
      <c r="R518" s="198">
        <f>Q518*H518</f>
        <v>3.4814355</v>
      </c>
      <c r="S518" s="198">
        <v>0</v>
      </c>
      <c r="T518" s="199">
        <f>S518*H518</f>
        <v>0</v>
      </c>
      <c r="AR518" s="24" t="s">
        <v>140</v>
      </c>
      <c r="AT518" s="24" t="s">
        <v>135</v>
      </c>
      <c r="AU518" s="24" t="s">
        <v>141</v>
      </c>
      <c r="AY518" s="24" t="s">
        <v>133</v>
      </c>
      <c r="BE518" s="200">
        <f>IF(N518="základní",J518,0)</f>
        <v>0</v>
      </c>
      <c r="BF518" s="200">
        <f>IF(N518="snížená",J518,0)</f>
        <v>0</v>
      </c>
      <c r="BG518" s="200">
        <f>IF(N518="zákl. přenesená",J518,0)</f>
        <v>0</v>
      </c>
      <c r="BH518" s="200">
        <f>IF(N518="sníž. přenesená",J518,0)</f>
        <v>0</v>
      </c>
      <c r="BI518" s="200">
        <f>IF(N518="nulová",J518,0)</f>
        <v>0</v>
      </c>
      <c r="BJ518" s="24" t="s">
        <v>141</v>
      </c>
      <c r="BK518" s="200">
        <f>ROUND(I518*H518,2)</f>
        <v>0</v>
      </c>
      <c r="BL518" s="24" t="s">
        <v>140</v>
      </c>
      <c r="BM518" s="24" t="s">
        <v>633</v>
      </c>
    </row>
    <row r="519" spans="2:51" s="11" customFormat="1" ht="13.5">
      <c r="B519" s="201"/>
      <c r="C519" s="202"/>
      <c r="D519" s="203" t="s">
        <v>143</v>
      </c>
      <c r="E519" s="204" t="s">
        <v>22</v>
      </c>
      <c r="F519" s="205" t="s">
        <v>155</v>
      </c>
      <c r="G519" s="202"/>
      <c r="H519" s="206">
        <v>2.875</v>
      </c>
      <c r="I519" s="207"/>
      <c r="J519" s="202"/>
      <c r="K519" s="202"/>
      <c r="L519" s="208"/>
      <c r="M519" s="209"/>
      <c r="N519" s="210"/>
      <c r="O519" s="210"/>
      <c r="P519" s="210"/>
      <c r="Q519" s="210"/>
      <c r="R519" s="210"/>
      <c r="S519" s="210"/>
      <c r="T519" s="211"/>
      <c r="AT519" s="212" t="s">
        <v>143</v>
      </c>
      <c r="AU519" s="212" t="s">
        <v>141</v>
      </c>
      <c r="AV519" s="11" t="s">
        <v>141</v>
      </c>
      <c r="AW519" s="11" t="s">
        <v>36</v>
      </c>
      <c r="AX519" s="11" t="s">
        <v>72</v>
      </c>
      <c r="AY519" s="212" t="s">
        <v>133</v>
      </c>
    </row>
    <row r="520" spans="2:51" s="11" customFormat="1" ht="13.5">
      <c r="B520" s="201"/>
      <c r="C520" s="202"/>
      <c r="D520" s="203" t="s">
        <v>143</v>
      </c>
      <c r="E520" s="204" t="s">
        <v>22</v>
      </c>
      <c r="F520" s="205" t="s">
        <v>156</v>
      </c>
      <c r="G520" s="202"/>
      <c r="H520" s="206">
        <v>9.4</v>
      </c>
      <c r="I520" s="207"/>
      <c r="J520" s="202"/>
      <c r="K520" s="202"/>
      <c r="L520" s="208"/>
      <c r="M520" s="209"/>
      <c r="N520" s="210"/>
      <c r="O520" s="210"/>
      <c r="P520" s="210"/>
      <c r="Q520" s="210"/>
      <c r="R520" s="210"/>
      <c r="S520" s="210"/>
      <c r="T520" s="211"/>
      <c r="AT520" s="212" t="s">
        <v>143</v>
      </c>
      <c r="AU520" s="212" t="s">
        <v>141</v>
      </c>
      <c r="AV520" s="11" t="s">
        <v>141</v>
      </c>
      <c r="AW520" s="11" t="s">
        <v>36</v>
      </c>
      <c r="AX520" s="11" t="s">
        <v>72</v>
      </c>
      <c r="AY520" s="212" t="s">
        <v>133</v>
      </c>
    </row>
    <row r="521" spans="2:51" s="12" customFormat="1" ht="13.5">
      <c r="B521" s="213"/>
      <c r="C521" s="214"/>
      <c r="D521" s="203" t="s">
        <v>143</v>
      </c>
      <c r="E521" s="246" t="s">
        <v>22</v>
      </c>
      <c r="F521" s="247" t="s">
        <v>145</v>
      </c>
      <c r="G521" s="214"/>
      <c r="H521" s="248">
        <v>12.275</v>
      </c>
      <c r="I521" s="219"/>
      <c r="J521" s="214"/>
      <c r="K521" s="214"/>
      <c r="L521" s="220"/>
      <c r="M521" s="221"/>
      <c r="N521" s="222"/>
      <c r="O521" s="222"/>
      <c r="P521" s="222"/>
      <c r="Q521" s="222"/>
      <c r="R521" s="222"/>
      <c r="S521" s="222"/>
      <c r="T521" s="223"/>
      <c r="AT521" s="224" t="s">
        <v>143</v>
      </c>
      <c r="AU521" s="224" t="s">
        <v>141</v>
      </c>
      <c r="AV521" s="12" t="s">
        <v>140</v>
      </c>
      <c r="AW521" s="12" t="s">
        <v>36</v>
      </c>
      <c r="AX521" s="12" t="s">
        <v>80</v>
      </c>
      <c r="AY521" s="224" t="s">
        <v>133</v>
      </c>
    </row>
    <row r="522" spans="2:63" s="10" customFormat="1" ht="29.85" customHeight="1">
      <c r="B522" s="172"/>
      <c r="C522" s="173"/>
      <c r="D522" s="186" t="s">
        <v>71</v>
      </c>
      <c r="E522" s="187" t="s">
        <v>634</v>
      </c>
      <c r="F522" s="187" t="s">
        <v>635</v>
      </c>
      <c r="G522" s="173"/>
      <c r="H522" s="173"/>
      <c r="I522" s="176"/>
      <c r="J522" s="188">
        <f>BK522</f>
        <v>0</v>
      </c>
      <c r="K522" s="173"/>
      <c r="L522" s="178"/>
      <c r="M522" s="179"/>
      <c r="N522" s="180"/>
      <c r="O522" s="180"/>
      <c r="P522" s="181">
        <f>SUM(P523:P551)</f>
        <v>0</v>
      </c>
      <c r="Q522" s="180"/>
      <c r="R522" s="181">
        <f>SUM(R523:R551)</f>
        <v>0</v>
      </c>
      <c r="S522" s="180"/>
      <c r="T522" s="182">
        <f>SUM(T523:T551)</f>
        <v>0</v>
      </c>
      <c r="AR522" s="183" t="s">
        <v>80</v>
      </c>
      <c r="AT522" s="184" t="s">
        <v>71</v>
      </c>
      <c r="AU522" s="184" t="s">
        <v>80</v>
      </c>
      <c r="AY522" s="183" t="s">
        <v>133</v>
      </c>
      <c r="BK522" s="185">
        <f>SUM(BK523:BK551)</f>
        <v>0</v>
      </c>
    </row>
    <row r="523" spans="2:65" s="1" customFormat="1" ht="22.5" customHeight="1">
      <c r="B523" s="41"/>
      <c r="C523" s="189" t="s">
        <v>636</v>
      </c>
      <c r="D523" s="189" t="s">
        <v>135</v>
      </c>
      <c r="E523" s="190" t="s">
        <v>637</v>
      </c>
      <c r="F523" s="191" t="s">
        <v>638</v>
      </c>
      <c r="G523" s="192" t="s">
        <v>138</v>
      </c>
      <c r="H523" s="193">
        <v>743.395</v>
      </c>
      <c r="I523" s="194"/>
      <c r="J523" s="195">
        <f>ROUND(I523*H523,2)</f>
        <v>0</v>
      </c>
      <c r="K523" s="191" t="s">
        <v>139</v>
      </c>
      <c r="L523" s="61"/>
      <c r="M523" s="196" t="s">
        <v>22</v>
      </c>
      <c r="N523" s="197" t="s">
        <v>44</v>
      </c>
      <c r="O523" s="42"/>
      <c r="P523" s="198">
        <f>O523*H523</f>
        <v>0</v>
      </c>
      <c r="Q523" s="198">
        <v>0</v>
      </c>
      <c r="R523" s="198">
        <f>Q523*H523</f>
        <v>0</v>
      </c>
      <c r="S523" s="198">
        <v>0</v>
      </c>
      <c r="T523" s="199">
        <f>S523*H523</f>
        <v>0</v>
      </c>
      <c r="AR523" s="24" t="s">
        <v>140</v>
      </c>
      <c r="AT523" s="24" t="s">
        <v>135</v>
      </c>
      <c r="AU523" s="24" t="s">
        <v>141</v>
      </c>
      <c r="AY523" s="24" t="s">
        <v>133</v>
      </c>
      <c r="BE523" s="200">
        <f>IF(N523="základní",J523,0)</f>
        <v>0</v>
      </c>
      <c r="BF523" s="200">
        <f>IF(N523="snížená",J523,0)</f>
        <v>0</v>
      </c>
      <c r="BG523" s="200">
        <f>IF(N523="zákl. přenesená",J523,0)</f>
        <v>0</v>
      </c>
      <c r="BH523" s="200">
        <f>IF(N523="sníž. přenesená",J523,0)</f>
        <v>0</v>
      </c>
      <c r="BI523" s="200">
        <f>IF(N523="nulová",J523,0)</f>
        <v>0</v>
      </c>
      <c r="BJ523" s="24" t="s">
        <v>141</v>
      </c>
      <c r="BK523" s="200">
        <f>ROUND(I523*H523,2)</f>
        <v>0</v>
      </c>
      <c r="BL523" s="24" t="s">
        <v>140</v>
      </c>
      <c r="BM523" s="24" t="s">
        <v>639</v>
      </c>
    </row>
    <row r="524" spans="2:51" s="13" customFormat="1" ht="13.5">
      <c r="B524" s="225"/>
      <c r="C524" s="226"/>
      <c r="D524" s="203" t="s">
        <v>143</v>
      </c>
      <c r="E524" s="227" t="s">
        <v>22</v>
      </c>
      <c r="F524" s="228" t="s">
        <v>318</v>
      </c>
      <c r="G524" s="226"/>
      <c r="H524" s="229" t="s">
        <v>22</v>
      </c>
      <c r="I524" s="230"/>
      <c r="J524" s="226"/>
      <c r="K524" s="226"/>
      <c r="L524" s="231"/>
      <c r="M524" s="232"/>
      <c r="N524" s="233"/>
      <c r="O524" s="233"/>
      <c r="P524" s="233"/>
      <c r="Q524" s="233"/>
      <c r="R524" s="233"/>
      <c r="S524" s="233"/>
      <c r="T524" s="234"/>
      <c r="AT524" s="235" t="s">
        <v>143</v>
      </c>
      <c r="AU524" s="235" t="s">
        <v>141</v>
      </c>
      <c r="AV524" s="13" t="s">
        <v>80</v>
      </c>
      <c r="AW524" s="13" t="s">
        <v>36</v>
      </c>
      <c r="AX524" s="13" t="s">
        <v>72</v>
      </c>
      <c r="AY524" s="235" t="s">
        <v>133</v>
      </c>
    </row>
    <row r="525" spans="2:51" s="11" customFormat="1" ht="13.5">
      <c r="B525" s="201"/>
      <c r="C525" s="202"/>
      <c r="D525" s="203" t="s">
        <v>143</v>
      </c>
      <c r="E525" s="204" t="s">
        <v>22</v>
      </c>
      <c r="F525" s="205" t="s">
        <v>640</v>
      </c>
      <c r="G525" s="202"/>
      <c r="H525" s="206">
        <v>245.64</v>
      </c>
      <c r="I525" s="207"/>
      <c r="J525" s="202"/>
      <c r="K525" s="202"/>
      <c r="L525" s="208"/>
      <c r="M525" s="209"/>
      <c r="N525" s="210"/>
      <c r="O525" s="210"/>
      <c r="P525" s="210"/>
      <c r="Q525" s="210"/>
      <c r="R525" s="210"/>
      <c r="S525" s="210"/>
      <c r="T525" s="211"/>
      <c r="AT525" s="212" t="s">
        <v>143</v>
      </c>
      <c r="AU525" s="212" t="s">
        <v>141</v>
      </c>
      <c r="AV525" s="11" t="s">
        <v>141</v>
      </c>
      <c r="AW525" s="11" t="s">
        <v>36</v>
      </c>
      <c r="AX525" s="11" t="s">
        <v>72</v>
      </c>
      <c r="AY525" s="212" t="s">
        <v>133</v>
      </c>
    </row>
    <row r="526" spans="2:51" s="13" customFormat="1" ht="13.5">
      <c r="B526" s="225"/>
      <c r="C526" s="226"/>
      <c r="D526" s="203" t="s">
        <v>143</v>
      </c>
      <c r="E526" s="227" t="s">
        <v>22</v>
      </c>
      <c r="F526" s="228" t="s">
        <v>324</v>
      </c>
      <c r="G526" s="226"/>
      <c r="H526" s="229" t="s">
        <v>22</v>
      </c>
      <c r="I526" s="230"/>
      <c r="J526" s="226"/>
      <c r="K526" s="226"/>
      <c r="L526" s="231"/>
      <c r="M526" s="232"/>
      <c r="N526" s="233"/>
      <c r="O526" s="233"/>
      <c r="P526" s="233"/>
      <c r="Q526" s="233"/>
      <c r="R526" s="233"/>
      <c r="S526" s="233"/>
      <c r="T526" s="234"/>
      <c r="AT526" s="235" t="s">
        <v>143</v>
      </c>
      <c r="AU526" s="235" t="s">
        <v>141</v>
      </c>
      <c r="AV526" s="13" t="s">
        <v>80</v>
      </c>
      <c r="AW526" s="13" t="s">
        <v>36</v>
      </c>
      <c r="AX526" s="13" t="s">
        <v>72</v>
      </c>
      <c r="AY526" s="235" t="s">
        <v>133</v>
      </c>
    </row>
    <row r="527" spans="2:51" s="11" customFormat="1" ht="13.5">
      <c r="B527" s="201"/>
      <c r="C527" s="202"/>
      <c r="D527" s="203" t="s">
        <v>143</v>
      </c>
      <c r="E527" s="204" t="s">
        <v>22</v>
      </c>
      <c r="F527" s="205" t="s">
        <v>641</v>
      </c>
      <c r="G527" s="202"/>
      <c r="H527" s="206">
        <v>255.875</v>
      </c>
      <c r="I527" s="207"/>
      <c r="J527" s="202"/>
      <c r="K527" s="202"/>
      <c r="L527" s="208"/>
      <c r="M527" s="209"/>
      <c r="N527" s="210"/>
      <c r="O527" s="210"/>
      <c r="P527" s="210"/>
      <c r="Q527" s="210"/>
      <c r="R527" s="210"/>
      <c r="S527" s="210"/>
      <c r="T527" s="211"/>
      <c r="AT527" s="212" t="s">
        <v>143</v>
      </c>
      <c r="AU527" s="212" t="s">
        <v>141</v>
      </c>
      <c r="AV527" s="11" t="s">
        <v>141</v>
      </c>
      <c r="AW527" s="11" t="s">
        <v>36</v>
      </c>
      <c r="AX527" s="11" t="s">
        <v>72</v>
      </c>
      <c r="AY527" s="212" t="s">
        <v>133</v>
      </c>
    </row>
    <row r="528" spans="2:51" s="13" customFormat="1" ht="13.5">
      <c r="B528" s="225"/>
      <c r="C528" s="226"/>
      <c r="D528" s="203" t="s">
        <v>143</v>
      </c>
      <c r="E528" s="227" t="s">
        <v>22</v>
      </c>
      <c r="F528" s="228" t="s">
        <v>327</v>
      </c>
      <c r="G528" s="226"/>
      <c r="H528" s="229" t="s">
        <v>22</v>
      </c>
      <c r="I528" s="230"/>
      <c r="J528" s="226"/>
      <c r="K528" s="226"/>
      <c r="L528" s="231"/>
      <c r="M528" s="232"/>
      <c r="N528" s="233"/>
      <c r="O528" s="233"/>
      <c r="P528" s="233"/>
      <c r="Q528" s="233"/>
      <c r="R528" s="233"/>
      <c r="S528" s="233"/>
      <c r="T528" s="234"/>
      <c r="AT528" s="235" t="s">
        <v>143</v>
      </c>
      <c r="AU528" s="235" t="s">
        <v>141</v>
      </c>
      <c r="AV528" s="13" t="s">
        <v>80</v>
      </c>
      <c r="AW528" s="13" t="s">
        <v>36</v>
      </c>
      <c r="AX528" s="13" t="s">
        <v>72</v>
      </c>
      <c r="AY528" s="235" t="s">
        <v>133</v>
      </c>
    </row>
    <row r="529" spans="2:51" s="11" customFormat="1" ht="13.5">
      <c r="B529" s="201"/>
      <c r="C529" s="202"/>
      <c r="D529" s="203" t="s">
        <v>143</v>
      </c>
      <c r="E529" s="204" t="s">
        <v>22</v>
      </c>
      <c r="F529" s="205" t="s">
        <v>642</v>
      </c>
      <c r="G529" s="202"/>
      <c r="H529" s="206">
        <v>129.685</v>
      </c>
      <c r="I529" s="207"/>
      <c r="J529" s="202"/>
      <c r="K529" s="202"/>
      <c r="L529" s="208"/>
      <c r="M529" s="209"/>
      <c r="N529" s="210"/>
      <c r="O529" s="210"/>
      <c r="P529" s="210"/>
      <c r="Q529" s="210"/>
      <c r="R529" s="210"/>
      <c r="S529" s="210"/>
      <c r="T529" s="211"/>
      <c r="AT529" s="212" t="s">
        <v>143</v>
      </c>
      <c r="AU529" s="212" t="s">
        <v>141</v>
      </c>
      <c r="AV529" s="11" t="s">
        <v>141</v>
      </c>
      <c r="AW529" s="11" t="s">
        <v>36</v>
      </c>
      <c r="AX529" s="11" t="s">
        <v>72</v>
      </c>
      <c r="AY529" s="212" t="s">
        <v>133</v>
      </c>
    </row>
    <row r="530" spans="2:51" s="13" customFormat="1" ht="13.5">
      <c r="B530" s="225"/>
      <c r="C530" s="226"/>
      <c r="D530" s="203" t="s">
        <v>143</v>
      </c>
      <c r="E530" s="227" t="s">
        <v>22</v>
      </c>
      <c r="F530" s="228" t="s">
        <v>330</v>
      </c>
      <c r="G530" s="226"/>
      <c r="H530" s="229" t="s">
        <v>22</v>
      </c>
      <c r="I530" s="230"/>
      <c r="J530" s="226"/>
      <c r="K530" s="226"/>
      <c r="L530" s="231"/>
      <c r="M530" s="232"/>
      <c r="N530" s="233"/>
      <c r="O530" s="233"/>
      <c r="P530" s="233"/>
      <c r="Q530" s="233"/>
      <c r="R530" s="233"/>
      <c r="S530" s="233"/>
      <c r="T530" s="234"/>
      <c r="AT530" s="235" t="s">
        <v>143</v>
      </c>
      <c r="AU530" s="235" t="s">
        <v>141</v>
      </c>
      <c r="AV530" s="13" t="s">
        <v>80</v>
      </c>
      <c r="AW530" s="13" t="s">
        <v>36</v>
      </c>
      <c r="AX530" s="13" t="s">
        <v>72</v>
      </c>
      <c r="AY530" s="235" t="s">
        <v>133</v>
      </c>
    </row>
    <row r="531" spans="2:51" s="11" customFormat="1" ht="13.5">
      <c r="B531" s="201"/>
      <c r="C531" s="202"/>
      <c r="D531" s="203" t="s">
        <v>143</v>
      </c>
      <c r="E531" s="204" t="s">
        <v>22</v>
      </c>
      <c r="F531" s="205" t="s">
        <v>642</v>
      </c>
      <c r="G531" s="202"/>
      <c r="H531" s="206">
        <v>129.685</v>
      </c>
      <c r="I531" s="207"/>
      <c r="J531" s="202"/>
      <c r="K531" s="202"/>
      <c r="L531" s="208"/>
      <c r="M531" s="209"/>
      <c r="N531" s="210"/>
      <c r="O531" s="210"/>
      <c r="P531" s="210"/>
      <c r="Q531" s="210"/>
      <c r="R531" s="210"/>
      <c r="S531" s="210"/>
      <c r="T531" s="211"/>
      <c r="AT531" s="212" t="s">
        <v>143</v>
      </c>
      <c r="AU531" s="212" t="s">
        <v>141</v>
      </c>
      <c r="AV531" s="11" t="s">
        <v>141</v>
      </c>
      <c r="AW531" s="11" t="s">
        <v>36</v>
      </c>
      <c r="AX531" s="11" t="s">
        <v>72</v>
      </c>
      <c r="AY531" s="212" t="s">
        <v>133</v>
      </c>
    </row>
    <row r="532" spans="2:51" s="11" customFormat="1" ht="13.5">
      <c r="B532" s="201"/>
      <c r="C532" s="202"/>
      <c r="D532" s="203" t="s">
        <v>143</v>
      </c>
      <c r="E532" s="204" t="s">
        <v>22</v>
      </c>
      <c r="F532" s="205" t="s">
        <v>643</v>
      </c>
      <c r="G532" s="202"/>
      <c r="H532" s="206">
        <v>-17.49</v>
      </c>
      <c r="I532" s="207"/>
      <c r="J532" s="202"/>
      <c r="K532" s="202"/>
      <c r="L532" s="208"/>
      <c r="M532" s="209"/>
      <c r="N532" s="210"/>
      <c r="O532" s="210"/>
      <c r="P532" s="210"/>
      <c r="Q532" s="210"/>
      <c r="R532" s="210"/>
      <c r="S532" s="210"/>
      <c r="T532" s="211"/>
      <c r="AT532" s="212" t="s">
        <v>143</v>
      </c>
      <c r="AU532" s="212" t="s">
        <v>141</v>
      </c>
      <c r="AV532" s="11" t="s">
        <v>141</v>
      </c>
      <c r="AW532" s="11" t="s">
        <v>36</v>
      </c>
      <c r="AX532" s="11" t="s">
        <v>72</v>
      </c>
      <c r="AY532" s="212" t="s">
        <v>133</v>
      </c>
    </row>
    <row r="533" spans="2:51" s="12" customFormat="1" ht="13.5">
      <c r="B533" s="213"/>
      <c r="C533" s="214"/>
      <c r="D533" s="215" t="s">
        <v>143</v>
      </c>
      <c r="E533" s="216" t="s">
        <v>22</v>
      </c>
      <c r="F533" s="217" t="s">
        <v>145</v>
      </c>
      <c r="G533" s="214"/>
      <c r="H533" s="218">
        <v>743.395</v>
      </c>
      <c r="I533" s="219"/>
      <c r="J533" s="214"/>
      <c r="K533" s="214"/>
      <c r="L533" s="220"/>
      <c r="M533" s="221"/>
      <c r="N533" s="222"/>
      <c r="O533" s="222"/>
      <c r="P533" s="222"/>
      <c r="Q533" s="222"/>
      <c r="R533" s="222"/>
      <c r="S533" s="222"/>
      <c r="T533" s="223"/>
      <c r="AT533" s="224" t="s">
        <v>143</v>
      </c>
      <c r="AU533" s="224" t="s">
        <v>141</v>
      </c>
      <c r="AV533" s="12" t="s">
        <v>140</v>
      </c>
      <c r="AW533" s="12" t="s">
        <v>36</v>
      </c>
      <c r="AX533" s="12" t="s">
        <v>80</v>
      </c>
      <c r="AY533" s="224" t="s">
        <v>133</v>
      </c>
    </row>
    <row r="534" spans="2:65" s="1" customFormat="1" ht="31.5" customHeight="1">
      <c r="B534" s="41"/>
      <c r="C534" s="189" t="s">
        <v>644</v>
      </c>
      <c r="D534" s="189" t="s">
        <v>135</v>
      </c>
      <c r="E534" s="190" t="s">
        <v>645</v>
      </c>
      <c r="F534" s="191" t="s">
        <v>646</v>
      </c>
      <c r="G534" s="192" t="s">
        <v>138</v>
      </c>
      <c r="H534" s="193">
        <v>33452.775</v>
      </c>
      <c r="I534" s="194"/>
      <c r="J534" s="195">
        <f>ROUND(I534*H534,2)</f>
        <v>0</v>
      </c>
      <c r="K534" s="191" t="s">
        <v>139</v>
      </c>
      <c r="L534" s="61"/>
      <c r="M534" s="196" t="s">
        <v>22</v>
      </c>
      <c r="N534" s="197" t="s">
        <v>44</v>
      </c>
      <c r="O534" s="42"/>
      <c r="P534" s="198">
        <f>O534*H534</f>
        <v>0</v>
      </c>
      <c r="Q534" s="198">
        <v>0</v>
      </c>
      <c r="R534" s="198">
        <f>Q534*H534</f>
        <v>0</v>
      </c>
      <c r="S534" s="198">
        <v>0</v>
      </c>
      <c r="T534" s="199">
        <f>S534*H534</f>
        <v>0</v>
      </c>
      <c r="AR534" s="24" t="s">
        <v>140</v>
      </c>
      <c r="AT534" s="24" t="s">
        <v>135</v>
      </c>
      <c r="AU534" s="24" t="s">
        <v>141</v>
      </c>
      <c r="AY534" s="24" t="s">
        <v>133</v>
      </c>
      <c r="BE534" s="200">
        <f>IF(N534="základní",J534,0)</f>
        <v>0</v>
      </c>
      <c r="BF534" s="200">
        <f>IF(N534="snížená",J534,0)</f>
        <v>0</v>
      </c>
      <c r="BG534" s="200">
        <f>IF(N534="zákl. přenesená",J534,0)</f>
        <v>0</v>
      </c>
      <c r="BH534" s="200">
        <f>IF(N534="sníž. přenesená",J534,0)</f>
        <v>0</v>
      </c>
      <c r="BI534" s="200">
        <f>IF(N534="nulová",J534,0)</f>
        <v>0</v>
      </c>
      <c r="BJ534" s="24" t="s">
        <v>141</v>
      </c>
      <c r="BK534" s="200">
        <f>ROUND(I534*H534,2)</f>
        <v>0</v>
      </c>
      <c r="BL534" s="24" t="s">
        <v>140</v>
      </c>
      <c r="BM534" s="24" t="s">
        <v>647</v>
      </c>
    </row>
    <row r="535" spans="2:51" s="11" customFormat="1" ht="13.5">
      <c r="B535" s="201"/>
      <c r="C535" s="202"/>
      <c r="D535" s="215" t="s">
        <v>143</v>
      </c>
      <c r="E535" s="262" t="s">
        <v>22</v>
      </c>
      <c r="F535" s="249" t="s">
        <v>648</v>
      </c>
      <c r="G535" s="202"/>
      <c r="H535" s="250">
        <v>33452.775</v>
      </c>
      <c r="I535" s="207"/>
      <c r="J535" s="202"/>
      <c r="K535" s="202"/>
      <c r="L535" s="208"/>
      <c r="M535" s="209"/>
      <c r="N535" s="210"/>
      <c r="O535" s="210"/>
      <c r="P535" s="210"/>
      <c r="Q535" s="210"/>
      <c r="R535" s="210"/>
      <c r="S535" s="210"/>
      <c r="T535" s="211"/>
      <c r="AT535" s="212" t="s">
        <v>143</v>
      </c>
      <c r="AU535" s="212" t="s">
        <v>141</v>
      </c>
      <c r="AV535" s="11" t="s">
        <v>141</v>
      </c>
      <c r="AW535" s="11" t="s">
        <v>36</v>
      </c>
      <c r="AX535" s="11" t="s">
        <v>72</v>
      </c>
      <c r="AY535" s="212" t="s">
        <v>133</v>
      </c>
    </row>
    <row r="536" spans="2:65" s="1" customFormat="1" ht="22.5" customHeight="1">
      <c r="B536" s="41"/>
      <c r="C536" s="189" t="s">
        <v>649</v>
      </c>
      <c r="D536" s="189" t="s">
        <v>135</v>
      </c>
      <c r="E536" s="190" t="s">
        <v>650</v>
      </c>
      <c r="F536" s="191" t="s">
        <v>651</v>
      </c>
      <c r="G536" s="192" t="s">
        <v>138</v>
      </c>
      <c r="H536" s="193">
        <v>743.395</v>
      </c>
      <c r="I536" s="194"/>
      <c r="J536" s="195">
        <f>ROUND(I536*H536,2)</f>
        <v>0</v>
      </c>
      <c r="K536" s="191" t="s">
        <v>139</v>
      </c>
      <c r="L536" s="61"/>
      <c r="M536" s="196" t="s">
        <v>22</v>
      </c>
      <c r="N536" s="197" t="s">
        <v>44</v>
      </c>
      <c r="O536" s="42"/>
      <c r="P536" s="198">
        <f>O536*H536</f>
        <v>0</v>
      </c>
      <c r="Q536" s="198">
        <v>0</v>
      </c>
      <c r="R536" s="198">
        <f>Q536*H536</f>
        <v>0</v>
      </c>
      <c r="S536" s="198">
        <v>0</v>
      </c>
      <c r="T536" s="199">
        <f>S536*H536</f>
        <v>0</v>
      </c>
      <c r="AR536" s="24" t="s">
        <v>140</v>
      </c>
      <c r="AT536" s="24" t="s">
        <v>135</v>
      </c>
      <c r="AU536" s="24" t="s">
        <v>141</v>
      </c>
      <c r="AY536" s="24" t="s">
        <v>133</v>
      </c>
      <c r="BE536" s="200">
        <f>IF(N536="základní",J536,0)</f>
        <v>0</v>
      </c>
      <c r="BF536" s="200">
        <f>IF(N536="snížená",J536,0)</f>
        <v>0</v>
      </c>
      <c r="BG536" s="200">
        <f>IF(N536="zákl. přenesená",J536,0)</f>
        <v>0</v>
      </c>
      <c r="BH536" s="200">
        <f>IF(N536="sníž. přenesená",J536,0)</f>
        <v>0</v>
      </c>
      <c r="BI536" s="200">
        <f>IF(N536="nulová",J536,0)</f>
        <v>0</v>
      </c>
      <c r="BJ536" s="24" t="s">
        <v>141</v>
      </c>
      <c r="BK536" s="200">
        <f>ROUND(I536*H536,2)</f>
        <v>0</v>
      </c>
      <c r="BL536" s="24" t="s">
        <v>140</v>
      </c>
      <c r="BM536" s="24" t="s">
        <v>652</v>
      </c>
    </row>
    <row r="537" spans="2:65" s="1" customFormat="1" ht="22.5" customHeight="1">
      <c r="B537" s="41"/>
      <c r="C537" s="189" t="s">
        <v>653</v>
      </c>
      <c r="D537" s="189" t="s">
        <v>135</v>
      </c>
      <c r="E537" s="190" t="s">
        <v>654</v>
      </c>
      <c r="F537" s="191" t="s">
        <v>655</v>
      </c>
      <c r="G537" s="192" t="s">
        <v>138</v>
      </c>
      <c r="H537" s="193">
        <v>44.352</v>
      </c>
      <c r="I537" s="194"/>
      <c r="J537" s="195">
        <f>ROUND(I537*H537,2)</f>
        <v>0</v>
      </c>
      <c r="K537" s="191" t="s">
        <v>139</v>
      </c>
      <c r="L537" s="61"/>
      <c r="M537" s="196" t="s">
        <v>22</v>
      </c>
      <c r="N537" s="197" t="s">
        <v>44</v>
      </c>
      <c r="O537" s="42"/>
      <c r="P537" s="198">
        <f>O537*H537</f>
        <v>0</v>
      </c>
      <c r="Q537" s="198">
        <v>0</v>
      </c>
      <c r="R537" s="198">
        <f>Q537*H537</f>
        <v>0</v>
      </c>
      <c r="S537" s="198">
        <v>0</v>
      </c>
      <c r="T537" s="199">
        <f>S537*H537</f>
        <v>0</v>
      </c>
      <c r="AR537" s="24" t="s">
        <v>140</v>
      </c>
      <c r="AT537" s="24" t="s">
        <v>135</v>
      </c>
      <c r="AU537" s="24" t="s">
        <v>141</v>
      </c>
      <c r="AY537" s="24" t="s">
        <v>133</v>
      </c>
      <c r="BE537" s="200">
        <f>IF(N537="základní",J537,0)</f>
        <v>0</v>
      </c>
      <c r="BF537" s="200">
        <f>IF(N537="snížená",J537,0)</f>
        <v>0</v>
      </c>
      <c r="BG537" s="200">
        <f>IF(N537="zákl. přenesená",J537,0)</f>
        <v>0</v>
      </c>
      <c r="BH537" s="200">
        <f>IF(N537="sníž. přenesená",J537,0)</f>
        <v>0</v>
      </c>
      <c r="BI537" s="200">
        <f>IF(N537="nulová",J537,0)</f>
        <v>0</v>
      </c>
      <c r="BJ537" s="24" t="s">
        <v>141</v>
      </c>
      <c r="BK537" s="200">
        <f>ROUND(I537*H537,2)</f>
        <v>0</v>
      </c>
      <c r="BL537" s="24" t="s">
        <v>140</v>
      </c>
      <c r="BM537" s="24" t="s">
        <v>656</v>
      </c>
    </row>
    <row r="538" spans="2:51" s="13" customFormat="1" ht="13.5">
      <c r="B538" s="225"/>
      <c r="C538" s="226"/>
      <c r="D538" s="203" t="s">
        <v>143</v>
      </c>
      <c r="E538" s="227" t="s">
        <v>22</v>
      </c>
      <c r="F538" s="228" t="s">
        <v>318</v>
      </c>
      <c r="G538" s="226"/>
      <c r="H538" s="229" t="s">
        <v>22</v>
      </c>
      <c r="I538" s="230"/>
      <c r="J538" s="226"/>
      <c r="K538" s="226"/>
      <c r="L538" s="231"/>
      <c r="M538" s="232"/>
      <c r="N538" s="233"/>
      <c r="O538" s="233"/>
      <c r="P538" s="233"/>
      <c r="Q538" s="233"/>
      <c r="R538" s="233"/>
      <c r="S538" s="233"/>
      <c r="T538" s="234"/>
      <c r="AT538" s="235" t="s">
        <v>143</v>
      </c>
      <c r="AU538" s="235" t="s">
        <v>141</v>
      </c>
      <c r="AV538" s="13" t="s">
        <v>80</v>
      </c>
      <c r="AW538" s="13" t="s">
        <v>36</v>
      </c>
      <c r="AX538" s="13" t="s">
        <v>72</v>
      </c>
      <c r="AY538" s="235" t="s">
        <v>133</v>
      </c>
    </row>
    <row r="539" spans="2:51" s="11" customFormat="1" ht="13.5">
      <c r="B539" s="201"/>
      <c r="C539" s="202"/>
      <c r="D539" s="203" t="s">
        <v>143</v>
      </c>
      <c r="E539" s="204" t="s">
        <v>22</v>
      </c>
      <c r="F539" s="205" t="s">
        <v>657</v>
      </c>
      <c r="G539" s="202"/>
      <c r="H539" s="206">
        <v>20.47</v>
      </c>
      <c r="I539" s="207"/>
      <c r="J539" s="202"/>
      <c r="K539" s="202"/>
      <c r="L539" s="208"/>
      <c r="M539" s="209"/>
      <c r="N539" s="210"/>
      <c r="O539" s="210"/>
      <c r="P539" s="210"/>
      <c r="Q539" s="210"/>
      <c r="R539" s="210"/>
      <c r="S539" s="210"/>
      <c r="T539" s="211"/>
      <c r="AT539" s="212" t="s">
        <v>143</v>
      </c>
      <c r="AU539" s="212" t="s">
        <v>141</v>
      </c>
      <c r="AV539" s="11" t="s">
        <v>141</v>
      </c>
      <c r="AW539" s="11" t="s">
        <v>36</v>
      </c>
      <c r="AX539" s="11" t="s">
        <v>72</v>
      </c>
      <c r="AY539" s="212" t="s">
        <v>133</v>
      </c>
    </row>
    <row r="540" spans="2:51" s="13" customFormat="1" ht="13.5">
      <c r="B540" s="225"/>
      <c r="C540" s="226"/>
      <c r="D540" s="203" t="s">
        <v>143</v>
      </c>
      <c r="E540" s="227" t="s">
        <v>22</v>
      </c>
      <c r="F540" s="228" t="s">
        <v>324</v>
      </c>
      <c r="G540" s="226"/>
      <c r="H540" s="229" t="s">
        <v>22</v>
      </c>
      <c r="I540" s="230"/>
      <c r="J540" s="226"/>
      <c r="K540" s="226"/>
      <c r="L540" s="231"/>
      <c r="M540" s="232"/>
      <c r="N540" s="233"/>
      <c r="O540" s="233"/>
      <c r="P540" s="233"/>
      <c r="Q540" s="233"/>
      <c r="R540" s="233"/>
      <c r="S540" s="233"/>
      <c r="T540" s="234"/>
      <c r="AT540" s="235" t="s">
        <v>143</v>
      </c>
      <c r="AU540" s="235" t="s">
        <v>141</v>
      </c>
      <c r="AV540" s="13" t="s">
        <v>80</v>
      </c>
      <c r="AW540" s="13" t="s">
        <v>36</v>
      </c>
      <c r="AX540" s="13" t="s">
        <v>72</v>
      </c>
      <c r="AY540" s="235" t="s">
        <v>133</v>
      </c>
    </row>
    <row r="541" spans="2:51" s="11" customFormat="1" ht="13.5">
      <c r="B541" s="201"/>
      <c r="C541" s="202"/>
      <c r="D541" s="203" t="s">
        <v>143</v>
      </c>
      <c r="E541" s="204" t="s">
        <v>22</v>
      </c>
      <c r="F541" s="205" t="s">
        <v>658</v>
      </c>
      <c r="G541" s="202"/>
      <c r="H541" s="206">
        <v>23.882</v>
      </c>
      <c r="I541" s="207"/>
      <c r="J541" s="202"/>
      <c r="K541" s="202"/>
      <c r="L541" s="208"/>
      <c r="M541" s="209"/>
      <c r="N541" s="210"/>
      <c r="O541" s="210"/>
      <c r="P541" s="210"/>
      <c r="Q541" s="210"/>
      <c r="R541" s="210"/>
      <c r="S541" s="210"/>
      <c r="T541" s="211"/>
      <c r="AT541" s="212" t="s">
        <v>143</v>
      </c>
      <c r="AU541" s="212" t="s">
        <v>141</v>
      </c>
      <c r="AV541" s="11" t="s">
        <v>141</v>
      </c>
      <c r="AW541" s="11" t="s">
        <v>36</v>
      </c>
      <c r="AX541" s="11" t="s">
        <v>72</v>
      </c>
      <c r="AY541" s="212" t="s">
        <v>133</v>
      </c>
    </row>
    <row r="542" spans="2:51" s="12" customFormat="1" ht="13.5">
      <c r="B542" s="213"/>
      <c r="C542" s="214"/>
      <c r="D542" s="215" t="s">
        <v>143</v>
      </c>
      <c r="E542" s="216" t="s">
        <v>22</v>
      </c>
      <c r="F542" s="217" t="s">
        <v>145</v>
      </c>
      <c r="G542" s="214"/>
      <c r="H542" s="218">
        <v>44.352</v>
      </c>
      <c r="I542" s="219"/>
      <c r="J542" s="214"/>
      <c r="K542" s="214"/>
      <c r="L542" s="220"/>
      <c r="M542" s="221"/>
      <c r="N542" s="222"/>
      <c r="O542" s="222"/>
      <c r="P542" s="222"/>
      <c r="Q542" s="222"/>
      <c r="R542" s="222"/>
      <c r="S542" s="222"/>
      <c r="T542" s="223"/>
      <c r="AT542" s="224" t="s">
        <v>143</v>
      </c>
      <c r="AU542" s="224" t="s">
        <v>141</v>
      </c>
      <c r="AV542" s="12" t="s">
        <v>140</v>
      </c>
      <c r="AW542" s="12" t="s">
        <v>36</v>
      </c>
      <c r="AX542" s="12" t="s">
        <v>80</v>
      </c>
      <c r="AY542" s="224" t="s">
        <v>133</v>
      </c>
    </row>
    <row r="543" spans="2:65" s="1" customFormat="1" ht="22.5" customHeight="1">
      <c r="B543" s="41"/>
      <c r="C543" s="189" t="s">
        <v>659</v>
      </c>
      <c r="D543" s="189" t="s">
        <v>135</v>
      </c>
      <c r="E543" s="190" t="s">
        <v>660</v>
      </c>
      <c r="F543" s="191" t="s">
        <v>661</v>
      </c>
      <c r="G543" s="192" t="s">
        <v>138</v>
      </c>
      <c r="H543" s="193">
        <v>1995.84</v>
      </c>
      <c r="I543" s="194"/>
      <c r="J543" s="195">
        <f>ROUND(I543*H543,2)</f>
        <v>0</v>
      </c>
      <c r="K543" s="191" t="s">
        <v>139</v>
      </c>
      <c r="L543" s="61"/>
      <c r="M543" s="196" t="s">
        <v>22</v>
      </c>
      <c r="N543" s="197" t="s">
        <v>44</v>
      </c>
      <c r="O543" s="42"/>
      <c r="P543" s="198">
        <f>O543*H543</f>
        <v>0</v>
      </c>
      <c r="Q543" s="198">
        <v>0</v>
      </c>
      <c r="R543" s="198">
        <f>Q543*H543</f>
        <v>0</v>
      </c>
      <c r="S543" s="198">
        <v>0</v>
      </c>
      <c r="T543" s="199">
        <f>S543*H543</f>
        <v>0</v>
      </c>
      <c r="AR543" s="24" t="s">
        <v>140</v>
      </c>
      <c r="AT543" s="24" t="s">
        <v>135</v>
      </c>
      <c r="AU543" s="24" t="s">
        <v>141</v>
      </c>
      <c r="AY543" s="24" t="s">
        <v>133</v>
      </c>
      <c r="BE543" s="200">
        <f>IF(N543="základní",J543,0)</f>
        <v>0</v>
      </c>
      <c r="BF543" s="200">
        <f>IF(N543="snížená",J543,0)</f>
        <v>0</v>
      </c>
      <c r="BG543" s="200">
        <f>IF(N543="zákl. přenesená",J543,0)</f>
        <v>0</v>
      </c>
      <c r="BH543" s="200">
        <f>IF(N543="sníž. přenesená",J543,0)</f>
        <v>0</v>
      </c>
      <c r="BI543" s="200">
        <f>IF(N543="nulová",J543,0)</f>
        <v>0</v>
      </c>
      <c r="BJ543" s="24" t="s">
        <v>141</v>
      </c>
      <c r="BK543" s="200">
        <f>ROUND(I543*H543,2)</f>
        <v>0</v>
      </c>
      <c r="BL543" s="24" t="s">
        <v>140</v>
      </c>
      <c r="BM543" s="24" t="s">
        <v>662</v>
      </c>
    </row>
    <row r="544" spans="2:51" s="11" customFormat="1" ht="13.5">
      <c r="B544" s="201"/>
      <c r="C544" s="202"/>
      <c r="D544" s="203" t="s">
        <v>143</v>
      </c>
      <c r="E544" s="204" t="s">
        <v>22</v>
      </c>
      <c r="F544" s="205" t="s">
        <v>663</v>
      </c>
      <c r="G544" s="202"/>
      <c r="H544" s="206">
        <v>1995.84</v>
      </c>
      <c r="I544" s="207"/>
      <c r="J544" s="202"/>
      <c r="K544" s="202"/>
      <c r="L544" s="208"/>
      <c r="M544" s="209"/>
      <c r="N544" s="210"/>
      <c r="O544" s="210"/>
      <c r="P544" s="210"/>
      <c r="Q544" s="210"/>
      <c r="R544" s="210"/>
      <c r="S544" s="210"/>
      <c r="T544" s="211"/>
      <c r="AT544" s="212" t="s">
        <v>143</v>
      </c>
      <c r="AU544" s="212" t="s">
        <v>141</v>
      </c>
      <c r="AV544" s="11" t="s">
        <v>141</v>
      </c>
      <c r="AW544" s="11" t="s">
        <v>36</v>
      </c>
      <c r="AX544" s="11" t="s">
        <v>72</v>
      </c>
      <c r="AY544" s="212" t="s">
        <v>133</v>
      </c>
    </row>
    <row r="545" spans="2:51" s="12" customFormat="1" ht="13.5">
      <c r="B545" s="213"/>
      <c r="C545" s="214"/>
      <c r="D545" s="215" t="s">
        <v>143</v>
      </c>
      <c r="E545" s="216" t="s">
        <v>22</v>
      </c>
      <c r="F545" s="217" t="s">
        <v>145</v>
      </c>
      <c r="G545" s="214"/>
      <c r="H545" s="218">
        <v>1995.84</v>
      </c>
      <c r="I545" s="219"/>
      <c r="J545" s="214"/>
      <c r="K545" s="214"/>
      <c r="L545" s="220"/>
      <c r="M545" s="221"/>
      <c r="N545" s="222"/>
      <c r="O545" s="222"/>
      <c r="P545" s="222"/>
      <c r="Q545" s="222"/>
      <c r="R545" s="222"/>
      <c r="S545" s="222"/>
      <c r="T545" s="223"/>
      <c r="AT545" s="224" t="s">
        <v>143</v>
      </c>
      <c r="AU545" s="224" t="s">
        <v>141</v>
      </c>
      <c r="AV545" s="12" t="s">
        <v>140</v>
      </c>
      <c r="AW545" s="12" t="s">
        <v>36</v>
      </c>
      <c r="AX545" s="12" t="s">
        <v>80</v>
      </c>
      <c r="AY545" s="224" t="s">
        <v>133</v>
      </c>
    </row>
    <row r="546" spans="2:65" s="1" customFormat="1" ht="22.5" customHeight="1">
      <c r="B546" s="41"/>
      <c r="C546" s="189" t="s">
        <v>664</v>
      </c>
      <c r="D546" s="189" t="s">
        <v>135</v>
      </c>
      <c r="E546" s="190" t="s">
        <v>665</v>
      </c>
      <c r="F546" s="191" t="s">
        <v>666</v>
      </c>
      <c r="G546" s="192" t="s">
        <v>138</v>
      </c>
      <c r="H546" s="193">
        <v>44.352</v>
      </c>
      <c r="I546" s="194"/>
      <c r="J546" s="195">
        <f aca="true" t="shared" si="0" ref="J546:J551">ROUND(I546*H546,2)</f>
        <v>0</v>
      </c>
      <c r="K546" s="191" t="s">
        <v>139</v>
      </c>
      <c r="L546" s="61"/>
      <c r="M546" s="196" t="s">
        <v>22</v>
      </c>
      <c r="N546" s="197" t="s">
        <v>44</v>
      </c>
      <c r="O546" s="42"/>
      <c r="P546" s="198">
        <f aca="true" t="shared" si="1" ref="P546:P551">O546*H546</f>
        <v>0</v>
      </c>
      <c r="Q546" s="198">
        <v>0</v>
      </c>
      <c r="R546" s="198">
        <f aca="true" t="shared" si="2" ref="R546:R551">Q546*H546</f>
        <v>0</v>
      </c>
      <c r="S546" s="198">
        <v>0</v>
      </c>
      <c r="T546" s="199">
        <f aca="true" t="shared" si="3" ref="T546:T551">S546*H546</f>
        <v>0</v>
      </c>
      <c r="AR546" s="24" t="s">
        <v>140</v>
      </c>
      <c r="AT546" s="24" t="s">
        <v>135</v>
      </c>
      <c r="AU546" s="24" t="s">
        <v>141</v>
      </c>
      <c r="AY546" s="24" t="s">
        <v>133</v>
      </c>
      <c r="BE546" s="200">
        <f aca="true" t="shared" si="4" ref="BE546:BE551">IF(N546="základní",J546,0)</f>
        <v>0</v>
      </c>
      <c r="BF546" s="200">
        <f aca="true" t="shared" si="5" ref="BF546:BF551">IF(N546="snížená",J546,0)</f>
        <v>0</v>
      </c>
      <c r="BG546" s="200">
        <f aca="true" t="shared" si="6" ref="BG546:BG551">IF(N546="zákl. přenesená",J546,0)</f>
        <v>0</v>
      </c>
      <c r="BH546" s="200">
        <f aca="true" t="shared" si="7" ref="BH546:BH551">IF(N546="sníž. přenesená",J546,0)</f>
        <v>0</v>
      </c>
      <c r="BI546" s="200">
        <f aca="true" t="shared" si="8" ref="BI546:BI551">IF(N546="nulová",J546,0)</f>
        <v>0</v>
      </c>
      <c r="BJ546" s="24" t="s">
        <v>141</v>
      </c>
      <c r="BK546" s="200">
        <f aca="true" t="shared" si="9" ref="BK546:BK551">ROUND(I546*H546,2)</f>
        <v>0</v>
      </c>
      <c r="BL546" s="24" t="s">
        <v>140</v>
      </c>
      <c r="BM546" s="24" t="s">
        <v>667</v>
      </c>
    </row>
    <row r="547" spans="2:65" s="1" customFormat="1" ht="22.5" customHeight="1">
      <c r="B547" s="41"/>
      <c r="C547" s="189" t="s">
        <v>668</v>
      </c>
      <c r="D547" s="189" t="s">
        <v>135</v>
      </c>
      <c r="E547" s="190" t="s">
        <v>669</v>
      </c>
      <c r="F547" s="191" t="s">
        <v>670</v>
      </c>
      <c r="G547" s="192" t="s">
        <v>138</v>
      </c>
      <c r="H547" s="193">
        <v>743.395</v>
      </c>
      <c r="I547" s="194"/>
      <c r="J547" s="195">
        <f t="shared" si="0"/>
        <v>0</v>
      </c>
      <c r="K547" s="191" t="s">
        <v>139</v>
      </c>
      <c r="L547" s="61"/>
      <c r="M547" s="196" t="s">
        <v>22</v>
      </c>
      <c r="N547" s="197" t="s">
        <v>44</v>
      </c>
      <c r="O547" s="42"/>
      <c r="P547" s="198">
        <f t="shared" si="1"/>
        <v>0</v>
      </c>
      <c r="Q547" s="198">
        <v>0</v>
      </c>
      <c r="R547" s="198">
        <f t="shared" si="2"/>
        <v>0</v>
      </c>
      <c r="S547" s="198">
        <v>0</v>
      </c>
      <c r="T547" s="199">
        <f t="shared" si="3"/>
        <v>0</v>
      </c>
      <c r="AR547" s="24" t="s">
        <v>140</v>
      </c>
      <c r="AT547" s="24" t="s">
        <v>135</v>
      </c>
      <c r="AU547" s="24" t="s">
        <v>141</v>
      </c>
      <c r="AY547" s="24" t="s">
        <v>133</v>
      </c>
      <c r="BE547" s="200">
        <f t="shared" si="4"/>
        <v>0</v>
      </c>
      <c r="BF547" s="200">
        <f t="shared" si="5"/>
        <v>0</v>
      </c>
      <c r="BG547" s="200">
        <f t="shared" si="6"/>
        <v>0</v>
      </c>
      <c r="BH547" s="200">
        <f t="shared" si="7"/>
        <v>0</v>
      </c>
      <c r="BI547" s="200">
        <f t="shared" si="8"/>
        <v>0</v>
      </c>
      <c r="BJ547" s="24" t="s">
        <v>141</v>
      </c>
      <c r="BK547" s="200">
        <f t="shared" si="9"/>
        <v>0</v>
      </c>
      <c r="BL547" s="24" t="s">
        <v>140</v>
      </c>
      <c r="BM547" s="24" t="s">
        <v>671</v>
      </c>
    </row>
    <row r="548" spans="2:65" s="1" customFormat="1" ht="22.5" customHeight="1">
      <c r="B548" s="41"/>
      <c r="C548" s="189" t="s">
        <v>672</v>
      </c>
      <c r="D548" s="189" t="s">
        <v>135</v>
      </c>
      <c r="E548" s="190" t="s">
        <v>673</v>
      </c>
      <c r="F548" s="191" t="s">
        <v>674</v>
      </c>
      <c r="G548" s="192" t="s">
        <v>138</v>
      </c>
      <c r="H548" s="193">
        <v>33452.775</v>
      </c>
      <c r="I548" s="194"/>
      <c r="J548" s="195">
        <f t="shared" si="0"/>
        <v>0</v>
      </c>
      <c r="K548" s="191" t="s">
        <v>139</v>
      </c>
      <c r="L548" s="61"/>
      <c r="M548" s="196" t="s">
        <v>22</v>
      </c>
      <c r="N548" s="197" t="s">
        <v>44</v>
      </c>
      <c r="O548" s="42"/>
      <c r="P548" s="198">
        <f t="shared" si="1"/>
        <v>0</v>
      </c>
      <c r="Q548" s="198">
        <v>0</v>
      </c>
      <c r="R548" s="198">
        <f t="shared" si="2"/>
        <v>0</v>
      </c>
      <c r="S548" s="198">
        <v>0</v>
      </c>
      <c r="T548" s="199">
        <f t="shared" si="3"/>
        <v>0</v>
      </c>
      <c r="AR548" s="24" t="s">
        <v>140</v>
      </c>
      <c r="AT548" s="24" t="s">
        <v>135</v>
      </c>
      <c r="AU548" s="24" t="s">
        <v>141</v>
      </c>
      <c r="AY548" s="24" t="s">
        <v>133</v>
      </c>
      <c r="BE548" s="200">
        <f t="shared" si="4"/>
        <v>0</v>
      </c>
      <c r="BF548" s="200">
        <f t="shared" si="5"/>
        <v>0</v>
      </c>
      <c r="BG548" s="200">
        <f t="shared" si="6"/>
        <v>0</v>
      </c>
      <c r="BH548" s="200">
        <f t="shared" si="7"/>
        <v>0</v>
      </c>
      <c r="BI548" s="200">
        <f t="shared" si="8"/>
        <v>0</v>
      </c>
      <c r="BJ548" s="24" t="s">
        <v>141</v>
      </c>
      <c r="BK548" s="200">
        <f t="shared" si="9"/>
        <v>0</v>
      </c>
      <c r="BL548" s="24" t="s">
        <v>140</v>
      </c>
      <c r="BM548" s="24" t="s">
        <v>675</v>
      </c>
    </row>
    <row r="549" spans="2:65" s="1" customFormat="1" ht="22.5" customHeight="1">
      <c r="B549" s="41"/>
      <c r="C549" s="189" t="s">
        <v>676</v>
      </c>
      <c r="D549" s="189" t="s">
        <v>135</v>
      </c>
      <c r="E549" s="190" t="s">
        <v>677</v>
      </c>
      <c r="F549" s="191" t="s">
        <v>678</v>
      </c>
      <c r="G549" s="192" t="s">
        <v>138</v>
      </c>
      <c r="H549" s="193">
        <v>743.395</v>
      </c>
      <c r="I549" s="194"/>
      <c r="J549" s="195">
        <f t="shared" si="0"/>
        <v>0</v>
      </c>
      <c r="K549" s="191" t="s">
        <v>139</v>
      </c>
      <c r="L549" s="61"/>
      <c r="M549" s="196" t="s">
        <v>22</v>
      </c>
      <c r="N549" s="197" t="s">
        <v>44</v>
      </c>
      <c r="O549" s="42"/>
      <c r="P549" s="198">
        <f t="shared" si="1"/>
        <v>0</v>
      </c>
      <c r="Q549" s="198">
        <v>0</v>
      </c>
      <c r="R549" s="198">
        <f t="shared" si="2"/>
        <v>0</v>
      </c>
      <c r="S549" s="198">
        <v>0</v>
      </c>
      <c r="T549" s="199">
        <f t="shared" si="3"/>
        <v>0</v>
      </c>
      <c r="AR549" s="24" t="s">
        <v>140</v>
      </c>
      <c r="AT549" s="24" t="s">
        <v>135</v>
      </c>
      <c r="AU549" s="24" t="s">
        <v>141</v>
      </c>
      <c r="AY549" s="24" t="s">
        <v>133</v>
      </c>
      <c r="BE549" s="200">
        <f t="shared" si="4"/>
        <v>0</v>
      </c>
      <c r="BF549" s="200">
        <f t="shared" si="5"/>
        <v>0</v>
      </c>
      <c r="BG549" s="200">
        <f t="shared" si="6"/>
        <v>0</v>
      </c>
      <c r="BH549" s="200">
        <f t="shared" si="7"/>
        <v>0</v>
      </c>
      <c r="BI549" s="200">
        <f t="shared" si="8"/>
        <v>0</v>
      </c>
      <c r="BJ549" s="24" t="s">
        <v>141</v>
      </c>
      <c r="BK549" s="200">
        <f t="shared" si="9"/>
        <v>0</v>
      </c>
      <c r="BL549" s="24" t="s">
        <v>140</v>
      </c>
      <c r="BM549" s="24" t="s">
        <v>679</v>
      </c>
    </row>
    <row r="550" spans="2:65" s="1" customFormat="1" ht="22.5" customHeight="1">
      <c r="B550" s="41"/>
      <c r="C550" s="189" t="s">
        <v>680</v>
      </c>
      <c r="D550" s="189" t="s">
        <v>135</v>
      </c>
      <c r="E550" s="190" t="s">
        <v>681</v>
      </c>
      <c r="F550" s="191" t="s">
        <v>682</v>
      </c>
      <c r="G550" s="192" t="s">
        <v>595</v>
      </c>
      <c r="H550" s="193">
        <v>1</v>
      </c>
      <c r="I550" s="194"/>
      <c r="J550" s="195">
        <f t="shared" si="0"/>
        <v>0</v>
      </c>
      <c r="K550" s="191" t="s">
        <v>22</v>
      </c>
      <c r="L550" s="61"/>
      <c r="M550" s="196" t="s">
        <v>22</v>
      </c>
      <c r="N550" s="197" t="s">
        <v>44</v>
      </c>
      <c r="O550" s="42"/>
      <c r="P550" s="198">
        <f t="shared" si="1"/>
        <v>0</v>
      </c>
      <c r="Q550" s="198">
        <v>0</v>
      </c>
      <c r="R550" s="198">
        <f t="shared" si="2"/>
        <v>0</v>
      </c>
      <c r="S550" s="198">
        <v>0</v>
      </c>
      <c r="T550" s="199">
        <f t="shared" si="3"/>
        <v>0</v>
      </c>
      <c r="AR550" s="24" t="s">
        <v>140</v>
      </c>
      <c r="AT550" s="24" t="s">
        <v>135</v>
      </c>
      <c r="AU550" s="24" t="s">
        <v>141</v>
      </c>
      <c r="AY550" s="24" t="s">
        <v>133</v>
      </c>
      <c r="BE550" s="200">
        <f t="shared" si="4"/>
        <v>0</v>
      </c>
      <c r="BF550" s="200">
        <f t="shared" si="5"/>
        <v>0</v>
      </c>
      <c r="BG550" s="200">
        <f t="shared" si="6"/>
        <v>0</v>
      </c>
      <c r="BH550" s="200">
        <f t="shared" si="7"/>
        <v>0</v>
      </c>
      <c r="BI550" s="200">
        <f t="shared" si="8"/>
        <v>0</v>
      </c>
      <c r="BJ550" s="24" t="s">
        <v>141</v>
      </c>
      <c r="BK550" s="200">
        <f t="shared" si="9"/>
        <v>0</v>
      </c>
      <c r="BL550" s="24" t="s">
        <v>140</v>
      </c>
      <c r="BM550" s="24" t="s">
        <v>683</v>
      </c>
    </row>
    <row r="551" spans="2:65" s="1" customFormat="1" ht="31.5" customHeight="1">
      <c r="B551" s="41"/>
      <c r="C551" s="189" t="s">
        <v>684</v>
      </c>
      <c r="D551" s="189" t="s">
        <v>135</v>
      </c>
      <c r="E551" s="190" t="s">
        <v>685</v>
      </c>
      <c r="F551" s="191" t="s">
        <v>686</v>
      </c>
      <c r="G551" s="192" t="s">
        <v>595</v>
      </c>
      <c r="H551" s="193">
        <v>1</v>
      </c>
      <c r="I551" s="194"/>
      <c r="J551" s="195">
        <f t="shared" si="0"/>
        <v>0</v>
      </c>
      <c r="K551" s="191" t="s">
        <v>22</v>
      </c>
      <c r="L551" s="61"/>
      <c r="M551" s="196" t="s">
        <v>22</v>
      </c>
      <c r="N551" s="197" t="s">
        <v>44</v>
      </c>
      <c r="O551" s="42"/>
      <c r="P551" s="198">
        <f t="shared" si="1"/>
        <v>0</v>
      </c>
      <c r="Q551" s="198">
        <v>0</v>
      </c>
      <c r="R551" s="198">
        <f t="shared" si="2"/>
        <v>0</v>
      </c>
      <c r="S551" s="198">
        <v>0</v>
      </c>
      <c r="T551" s="199">
        <f t="shared" si="3"/>
        <v>0</v>
      </c>
      <c r="AR551" s="24" t="s">
        <v>140</v>
      </c>
      <c r="AT551" s="24" t="s">
        <v>135</v>
      </c>
      <c r="AU551" s="24" t="s">
        <v>141</v>
      </c>
      <c r="AY551" s="24" t="s">
        <v>133</v>
      </c>
      <c r="BE551" s="200">
        <f t="shared" si="4"/>
        <v>0</v>
      </c>
      <c r="BF551" s="200">
        <f t="shared" si="5"/>
        <v>0</v>
      </c>
      <c r="BG551" s="200">
        <f t="shared" si="6"/>
        <v>0</v>
      </c>
      <c r="BH551" s="200">
        <f t="shared" si="7"/>
        <v>0</v>
      </c>
      <c r="BI551" s="200">
        <f t="shared" si="8"/>
        <v>0</v>
      </c>
      <c r="BJ551" s="24" t="s">
        <v>141</v>
      </c>
      <c r="BK551" s="200">
        <f t="shared" si="9"/>
        <v>0</v>
      </c>
      <c r="BL551" s="24" t="s">
        <v>140</v>
      </c>
      <c r="BM551" s="24" t="s">
        <v>687</v>
      </c>
    </row>
    <row r="552" spans="2:63" s="10" customFormat="1" ht="29.85" customHeight="1">
      <c r="B552" s="172"/>
      <c r="C552" s="173"/>
      <c r="D552" s="186" t="s">
        <v>71</v>
      </c>
      <c r="E552" s="187" t="s">
        <v>688</v>
      </c>
      <c r="F552" s="187" t="s">
        <v>689</v>
      </c>
      <c r="G552" s="173"/>
      <c r="H552" s="173"/>
      <c r="I552" s="176"/>
      <c r="J552" s="188">
        <f>BK552</f>
        <v>0</v>
      </c>
      <c r="K552" s="173"/>
      <c r="L552" s="178"/>
      <c r="M552" s="179"/>
      <c r="N552" s="180"/>
      <c r="O552" s="180"/>
      <c r="P552" s="181">
        <f>SUM(P553:P576)</f>
        <v>0</v>
      </c>
      <c r="Q552" s="180"/>
      <c r="R552" s="181">
        <f>SUM(R553:R576)</f>
        <v>0</v>
      </c>
      <c r="S552" s="180"/>
      <c r="T552" s="182">
        <f>SUM(T553:T576)</f>
        <v>0</v>
      </c>
      <c r="AR552" s="183" t="s">
        <v>80</v>
      </c>
      <c r="AT552" s="184" t="s">
        <v>71</v>
      </c>
      <c r="AU552" s="184" t="s">
        <v>80</v>
      </c>
      <c r="AY552" s="183" t="s">
        <v>133</v>
      </c>
      <c r="BK552" s="185">
        <f>SUM(BK553:BK576)</f>
        <v>0</v>
      </c>
    </row>
    <row r="553" spans="2:65" s="1" customFormat="1" ht="22.5" customHeight="1">
      <c r="B553" s="41"/>
      <c r="C553" s="189" t="s">
        <v>690</v>
      </c>
      <c r="D553" s="189" t="s">
        <v>135</v>
      </c>
      <c r="E553" s="190" t="s">
        <v>691</v>
      </c>
      <c r="F553" s="191" t="s">
        <v>692</v>
      </c>
      <c r="G553" s="192" t="s">
        <v>628</v>
      </c>
      <c r="H553" s="193">
        <v>5</v>
      </c>
      <c r="I553" s="194"/>
      <c r="J553" s="195">
        <f>ROUND(I553*H553,2)</f>
        <v>0</v>
      </c>
      <c r="K553" s="191" t="s">
        <v>22</v>
      </c>
      <c r="L553" s="61"/>
      <c r="M553" s="196" t="s">
        <v>22</v>
      </c>
      <c r="N553" s="197" t="s">
        <v>44</v>
      </c>
      <c r="O553" s="42"/>
      <c r="P553" s="198">
        <f>O553*H553</f>
        <v>0</v>
      </c>
      <c r="Q553" s="198">
        <v>0</v>
      </c>
      <c r="R553" s="198">
        <f>Q553*H553</f>
        <v>0</v>
      </c>
      <c r="S553" s="198">
        <v>0</v>
      </c>
      <c r="T553" s="199">
        <f>S553*H553</f>
        <v>0</v>
      </c>
      <c r="AR553" s="24" t="s">
        <v>140</v>
      </c>
      <c r="AT553" s="24" t="s">
        <v>135</v>
      </c>
      <c r="AU553" s="24" t="s">
        <v>141</v>
      </c>
      <c r="AY553" s="24" t="s">
        <v>133</v>
      </c>
      <c r="BE553" s="200">
        <f>IF(N553="základní",J553,0)</f>
        <v>0</v>
      </c>
      <c r="BF553" s="200">
        <f>IF(N553="snížená",J553,0)</f>
        <v>0</v>
      </c>
      <c r="BG553" s="200">
        <f>IF(N553="zákl. přenesená",J553,0)</f>
        <v>0</v>
      </c>
      <c r="BH553" s="200">
        <f>IF(N553="sníž. přenesená",J553,0)</f>
        <v>0</v>
      </c>
      <c r="BI553" s="200">
        <f>IF(N553="nulová",J553,0)</f>
        <v>0</v>
      </c>
      <c r="BJ553" s="24" t="s">
        <v>141</v>
      </c>
      <c r="BK553" s="200">
        <f>ROUND(I553*H553,2)</f>
        <v>0</v>
      </c>
      <c r="BL553" s="24" t="s">
        <v>140</v>
      </c>
      <c r="BM553" s="24" t="s">
        <v>693</v>
      </c>
    </row>
    <row r="554" spans="2:51" s="11" customFormat="1" ht="13.5">
      <c r="B554" s="201"/>
      <c r="C554" s="202"/>
      <c r="D554" s="203" t="s">
        <v>143</v>
      </c>
      <c r="E554" s="204" t="s">
        <v>22</v>
      </c>
      <c r="F554" s="205" t="s">
        <v>694</v>
      </c>
      <c r="G554" s="202"/>
      <c r="H554" s="206">
        <v>4</v>
      </c>
      <c r="I554" s="207"/>
      <c r="J554" s="202"/>
      <c r="K554" s="202"/>
      <c r="L554" s="208"/>
      <c r="M554" s="209"/>
      <c r="N554" s="210"/>
      <c r="O554" s="210"/>
      <c r="P554" s="210"/>
      <c r="Q554" s="210"/>
      <c r="R554" s="210"/>
      <c r="S554" s="210"/>
      <c r="T554" s="211"/>
      <c r="AT554" s="212" t="s">
        <v>143</v>
      </c>
      <c r="AU554" s="212" t="s">
        <v>141</v>
      </c>
      <c r="AV554" s="11" t="s">
        <v>141</v>
      </c>
      <c r="AW554" s="11" t="s">
        <v>36</v>
      </c>
      <c r="AX554" s="11" t="s">
        <v>72</v>
      </c>
      <c r="AY554" s="212" t="s">
        <v>133</v>
      </c>
    </row>
    <row r="555" spans="2:51" s="11" customFormat="1" ht="13.5">
      <c r="B555" s="201"/>
      <c r="C555" s="202"/>
      <c r="D555" s="203" t="s">
        <v>143</v>
      </c>
      <c r="E555" s="204" t="s">
        <v>22</v>
      </c>
      <c r="F555" s="205" t="s">
        <v>695</v>
      </c>
      <c r="G555" s="202"/>
      <c r="H555" s="206">
        <v>1</v>
      </c>
      <c r="I555" s="207"/>
      <c r="J555" s="202"/>
      <c r="K555" s="202"/>
      <c r="L555" s="208"/>
      <c r="M555" s="209"/>
      <c r="N555" s="210"/>
      <c r="O555" s="210"/>
      <c r="P555" s="210"/>
      <c r="Q555" s="210"/>
      <c r="R555" s="210"/>
      <c r="S555" s="210"/>
      <c r="T555" s="211"/>
      <c r="AT555" s="212" t="s">
        <v>143</v>
      </c>
      <c r="AU555" s="212" t="s">
        <v>141</v>
      </c>
      <c r="AV555" s="11" t="s">
        <v>141</v>
      </c>
      <c r="AW555" s="11" t="s">
        <v>36</v>
      </c>
      <c r="AX555" s="11" t="s">
        <v>72</v>
      </c>
      <c r="AY555" s="212" t="s">
        <v>133</v>
      </c>
    </row>
    <row r="556" spans="2:51" s="12" customFormat="1" ht="13.5">
      <c r="B556" s="213"/>
      <c r="C556" s="214"/>
      <c r="D556" s="215" t="s">
        <v>143</v>
      </c>
      <c r="E556" s="216" t="s">
        <v>22</v>
      </c>
      <c r="F556" s="217" t="s">
        <v>145</v>
      </c>
      <c r="G556" s="214"/>
      <c r="H556" s="218">
        <v>5</v>
      </c>
      <c r="I556" s="219"/>
      <c r="J556" s="214"/>
      <c r="K556" s="214"/>
      <c r="L556" s="220"/>
      <c r="M556" s="221"/>
      <c r="N556" s="222"/>
      <c r="O556" s="222"/>
      <c r="P556" s="222"/>
      <c r="Q556" s="222"/>
      <c r="R556" s="222"/>
      <c r="S556" s="222"/>
      <c r="T556" s="223"/>
      <c r="AT556" s="224" t="s">
        <v>143</v>
      </c>
      <c r="AU556" s="224" t="s">
        <v>141</v>
      </c>
      <c r="AV556" s="12" t="s">
        <v>140</v>
      </c>
      <c r="AW556" s="12" t="s">
        <v>36</v>
      </c>
      <c r="AX556" s="12" t="s">
        <v>80</v>
      </c>
      <c r="AY556" s="224" t="s">
        <v>133</v>
      </c>
    </row>
    <row r="557" spans="2:65" s="1" customFormat="1" ht="31.5" customHeight="1">
      <c r="B557" s="41"/>
      <c r="C557" s="189" t="s">
        <v>696</v>
      </c>
      <c r="D557" s="189" t="s">
        <v>135</v>
      </c>
      <c r="E557" s="190" t="s">
        <v>697</v>
      </c>
      <c r="F557" s="191" t="s">
        <v>698</v>
      </c>
      <c r="G557" s="192" t="s">
        <v>628</v>
      </c>
      <c r="H557" s="193">
        <v>13</v>
      </c>
      <c r="I557" s="194"/>
      <c r="J557" s="195">
        <f>ROUND(I557*H557,2)</f>
        <v>0</v>
      </c>
      <c r="K557" s="191" t="s">
        <v>22</v>
      </c>
      <c r="L557" s="61"/>
      <c r="M557" s="196" t="s">
        <v>22</v>
      </c>
      <c r="N557" s="197" t="s">
        <v>44</v>
      </c>
      <c r="O557" s="42"/>
      <c r="P557" s="198">
        <f>O557*H557</f>
        <v>0</v>
      </c>
      <c r="Q557" s="198">
        <v>0</v>
      </c>
      <c r="R557" s="198">
        <f>Q557*H557</f>
        <v>0</v>
      </c>
      <c r="S557" s="198">
        <v>0</v>
      </c>
      <c r="T557" s="199">
        <f>S557*H557</f>
        <v>0</v>
      </c>
      <c r="AR557" s="24" t="s">
        <v>140</v>
      </c>
      <c r="AT557" s="24" t="s">
        <v>135</v>
      </c>
      <c r="AU557" s="24" t="s">
        <v>141</v>
      </c>
      <c r="AY557" s="24" t="s">
        <v>133</v>
      </c>
      <c r="BE557" s="200">
        <f>IF(N557="základní",J557,0)</f>
        <v>0</v>
      </c>
      <c r="BF557" s="200">
        <f>IF(N557="snížená",J557,0)</f>
        <v>0</v>
      </c>
      <c r="BG557" s="200">
        <f>IF(N557="zákl. přenesená",J557,0)</f>
        <v>0</v>
      </c>
      <c r="BH557" s="200">
        <f>IF(N557="sníž. přenesená",J557,0)</f>
        <v>0</v>
      </c>
      <c r="BI557" s="200">
        <f>IF(N557="nulová",J557,0)</f>
        <v>0</v>
      </c>
      <c r="BJ557" s="24" t="s">
        <v>141</v>
      </c>
      <c r="BK557" s="200">
        <f>ROUND(I557*H557,2)</f>
        <v>0</v>
      </c>
      <c r="BL557" s="24" t="s">
        <v>140</v>
      </c>
      <c r="BM557" s="24" t="s">
        <v>699</v>
      </c>
    </row>
    <row r="558" spans="2:51" s="11" customFormat="1" ht="13.5">
      <c r="B558" s="201"/>
      <c r="C558" s="202"/>
      <c r="D558" s="203" t="s">
        <v>143</v>
      </c>
      <c r="E558" s="204" t="s">
        <v>22</v>
      </c>
      <c r="F558" s="205" t="s">
        <v>700</v>
      </c>
      <c r="G558" s="202"/>
      <c r="H558" s="206">
        <v>6</v>
      </c>
      <c r="I558" s="207"/>
      <c r="J558" s="202"/>
      <c r="K558" s="202"/>
      <c r="L558" s="208"/>
      <c r="M558" s="209"/>
      <c r="N558" s="210"/>
      <c r="O558" s="210"/>
      <c r="P558" s="210"/>
      <c r="Q558" s="210"/>
      <c r="R558" s="210"/>
      <c r="S558" s="210"/>
      <c r="T558" s="211"/>
      <c r="AT558" s="212" t="s">
        <v>143</v>
      </c>
      <c r="AU558" s="212" t="s">
        <v>141</v>
      </c>
      <c r="AV558" s="11" t="s">
        <v>141</v>
      </c>
      <c r="AW558" s="11" t="s">
        <v>36</v>
      </c>
      <c r="AX558" s="11" t="s">
        <v>72</v>
      </c>
      <c r="AY558" s="212" t="s">
        <v>133</v>
      </c>
    </row>
    <row r="559" spans="2:51" s="11" customFormat="1" ht="13.5">
      <c r="B559" s="201"/>
      <c r="C559" s="202"/>
      <c r="D559" s="203" t="s">
        <v>143</v>
      </c>
      <c r="E559" s="204" t="s">
        <v>22</v>
      </c>
      <c r="F559" s="205" t="s">
        <v>701</v>
      </c>
      <c r="G559" s="202"/>
      <c r="H559" s="206">
        <v>7</v>
      </c>
      <c r="I559" s="207"/>
      <c r="J559" s="202"/>
      <c r="K559" s="202"/>
      <c r="L559" s="208"/>
      <c r="M559" s="209"/>
      <c r="N559" s="210"/>
      <c r="O559" s="210"/>
      <c r="P559" s="210"/>
      <c r="Q559" s="210"/>
      <c r="R559" s="210"/>
      <c r="S559" s="210"/>
      <c r="T559" s="211"/>
      <c r="AT559" s="212" t="s">
        <v>143</v>
      </c>
      <c r="AU559" s="212" t="s">
        <v>141</v>
      </c>
      <c r="AV559" s="11" t="s">
        <v>141</v>
      </c>
      <c r="AW559" s="11" t="s">
        <v>36</v>
      </c>
      <c r="AX559" s="11" t="s">
        <v>72</v>
      </c>
      <c r="AY559" s="212" t="s">
        <v>133</v>
      </c>
    </row>
    <row r="560" spans="2:51" s="12" customFormat="1" ht="13.5">
      <c r="B560" s="213"/>
      <c r="C560" s="214"/>
      <c r="D560" s="215" t="s">
        <v>143</v>
      </c>
      <c r="E560" s="216" t="s">
        <v>22</v>
      </c>
      <c r="F560" s="217" t="s">
        <v>145</v>
      </c>
      <c r="G560" s="214"/>
      <c r="H560" s="218">
        <v>13</v>
      </c>
      <c r="I560" s="219"/>
      <c r="J560" s="214"/>
      <c r="K560" s="214"/>
      <c r="L560" s="220"/>
      <c r="M560" s="221"/>
      <c r="N560" s="222"/>
      <c r="O560" s="222"/>
      <c r="P560" s="222"/>
      <c r="Q560" s="222"/>
      <c r="R560" s="222"/>
      <c r="S560" s="222"/>
      <c r="T560" s="223"/>
      <c r="AT560" s="224" t="s">
        <v>143</v>
      </c>
      <c r="AU560" s="224" t="s">
        <v>141</v>
      </c>
      <c r="AV560" s="12" t="s">
        <v>140</v>
      </c>
      <c r="AW560" s="12" t="s">
        <v>36</v>
      </c>
      <c r="AX560" s="12" t="s">
        <v>80</v>
      </c>
      <c r="AY560" s="224" t="s">
        <v>133</v>
      </c>
    </row>
    <row r="561" spans="2:65" s="1" customFormat="1" ht="22.5" customHeight="1">
      <c r="B561" s="41"/>
      <c r="C561" s="189" t="s">
        <v>702</v>
      </c>
      <c r="D561" s="189" t="s">
        <v>135</v>
      </c>
      <c r="E561" s="190" t="s">
        <v>703</v>
      </c>
      <c r="F561" s="191" t="s">
        <v>704</v>
      </c>
      <c r="G561" s="192" t="s">
        <v>628</v>
      </c>
      <c r="H561" s="193">
        <v>8</v>
      </c>
      <c r="I561" s="194"/>
      <c r="J561" s="195">
        <f>ROUND(I561*H561,2)</f>
        <v>0</v>
      </c>
      <c r="K561" s="191" t="s">
        <v>22</v>
      </c>
      <c r="L561" s="61"/>
      <c r="M561" s="196" t="s">
        <v>22</v>
      </c>
      <c r="N561" s="197" t="s">
        <v>44</v>
      </c>
      <c r="O561" s="42"/>
      <c r="P561" s="198">
        <f>O561*H561</f>
        <v>0</v>
      </c>
      <c r="Q561" s="198">
        <v>0</v>
      </c>
      <c r="R561" s="198">
        <f>Q561*H561</f>
        <v>0</v>
      </c>
      <c r="S561" s="198">
        <v>0</v>
      </c>
      <c r="T561" s="199">
        <f>S561*H561</f>
        <v>0</v>
      </c>
      <c r="AR561" s="24" t="s">
        <v>140</v>
      </c>
      <c r="AT561" s="24" t="s">
        <v>135</v>
      </c>
      <c r="AU561" s="24" t="s">
        <v>141</v>
      </c>
      <c r="AY561" s="24" t="s">
        <v>133</v>
      </c>
      <c r="BE561" s="200">
        <f>IF(N561="základní",J561,0)</f>
        <v>0</v>
      </c>
      <c r="BF561" s="200">
        <f>IF(N561="snížená",J561,0)</f>
        <v>0</v>
      </c>
      <c r="BG561" s="200">
        <f>IF(N561="zákl. přenesená",J561,0)</f>
        <v>0</v>
      </c>
      <c r="BH561" s="200">
        <f>IF(N561="sníž. přenesená",J561,0)</f>
        <v>0</v>
      </c>
      <c r="BI561" s="200">
        <f>IF(N561="nulová",J561,0)</f>
        <v>0</v>
      </c>
      <c r="BJ561" s="24" t="s">
        <v>141</v>
      </c>
      <c r="BK561" s="200">
        <f>ROUND(I561*H561,2)</f>
        <v>0</v>
      </c>
      <c r="BL561" s="24" t="s">
        <v>140</v>
      </c>
      <c r="BM561" s="24" t="s">
        <v>705</v>
      </c>
    </row>
    <row r="562" spans="2:51" s="11" customFormat="1" ht="13.5">
      <c r="B562" s="201"/>
      <c r="C562" s="202"/>
      <c r="D562" s="203" t="s">
        <v>143</v>
      </c>
      <c r="E562" s="204" t="s">
        <v>22</v>
      </c>
      <c r="F562" s="205" t="s">
        <v>694</v>
      </c>
      <c r="G562" s="202"/>
      <c r="H562" s="206">
        <v>4</v>
      </c>
      <c r="I562" s="207"/>
      <c r="J562" s="202"/>
      <c r="K562" s="202"/>
      <c r="L562" s="208"/>
      <c r="M562" s="209"/>
      <c r="N562" s="210"/>
      <c r="O562" s="210"/>
      <c r="P562" s="210"/>
      <c r="Q562" s="210"/>
      <c r="R562" s="210"/>
      <c r="S562" s="210"/>
      <c r="T562" s="211"/>
      <c r="AT562" s="212" t="s">
        <v>143</v>
      </c>
      <c r="AU562" s="212" t="s">
        <v>141</v>
      </c>
      <c r="AV562" s="11" t="s">
        <v>141</v>
      </c>
      <c r="AW562" s="11" t="s">
        <v>36</v>
      </c>
      <c r="AX562" s="11" t="s">
        <v>72</v>
      </c>
      <c r="AY562" s="212" t="s">
        <v>133</v>
      </c>
    </row>
    <row r="563" spans="2:51" s="11" customFormat="1" ht="13.5">
      <c r="B563" s="201"/>
      <c r="C563" s="202"/>
      <c r="D563" s="203" t="s">
        <v>143</v>
      </c>
      <c r="E563" s="204" t="s">
        <v>22</v>
      </c>
      <c r="F563" s="205" t="s">
        <v>706</v>
      </c>
      <c r="G563" s="202"/>
      <c r="H563" s="206">
        <v>4</v>
      </c>
      <c r="I563" s="207"/>
      <c r="J563" s="202"/>
      <c r="K563" s="202"/>
      <c r="L563" s="208"/>
      <c r="M563" s="209"/>
      <c r="N563" s="210"/>
      <c r="O563" s="210"/>
      <c r="P563" s="210"/>
      <c r="Q563" s="210"/>
      <c r="R563" s="210"/>
      <c r="S563" s="210"/>
      <c r="T563" s="211"/>
      <c r="AT563" s="212" t="s">
        <v>143</v>
      </c>
      <c r="AU563" s="212" t="s">
        <v>141</v>
      </c>
      <c r="AV563" s="11" t="s">
        <v>141</v>
      </c>
      <c r="AW563" s="11" t="s">
        <v>36</v>
      </c>
      <c r="AX563" s="11" t="s">
        <v>72</v>
      </c>
      <c r="AY563" s="212" t="s">
        <v>133</v>
      </c>
    </row>
    <row r="564" spans="2:51" s="12" customFormat="1" ht="13.5">
      <c r="B564" s="213"/>
      <c r="C564" s="214"/>
      <c r="D564" s="215" t="s">
        <v>143</v>
      </c>
      <c r="E564" s="216" t="s">
        <v>22</v>
      </c>
      <c r="F564" s="217" t="s">
        <v>145</v>
      </c>
      <c r="G564" s="214"/>
      <c r="H564" s="218">
        <v>8</v>
      </c>
      <c r="I564" s="219"/>
      <c r="J564" s="214"/>
      <c r="K564" s="214"/>
      <c r="L564" s="220"/>
      <c r="M564" s="221"/>
      <c r="N564" s="222"/>
      <c r="O564" s="222"/>
      <c r="P564" s="222"/>
      <c r="Q564" s="222"/>
      <c r="R564" s="222"/>
      <c r="S564" s="222"/>
      <c r="T564" s="223"/>
      <c r="AT564" s="224" t="s">
        <v>143</v>
      </c>
      <c r="AU564" s="224" t="s">
        <v>141</v>
      </c>
      <c r="AV564" s="12" t="s">
        <v>140</v>
      </c>
      <c r="AW564" s="12" t="s">
        <v>36</v>
      </c>
      <c r="AX564" s="12" t="s">
        <v>80</v>
      </c>
      <c r="AY564" s="224" t="s">
        <v>133</v>
      </c>
    </row>
    <row r="565" spans="2:65" s="1" customFormat="1" ht="31.5" customHeight="1">
      <c r="B565" s="41"/>
      <c r="C565" s="189" t="s">
        <v>707</v>
      </c>
      <c r="D565" s="189" t="s">
        <v>135</v>
      </c>
      <c r="E565" s="190" t="s">
        <v>708</v>
      </c>
      <c r="F565" s="191" t="s">
        <v>709</v>
      </c>
      <c r="G565" s="192" t="s">
        <v>628</v>
      </c>
      <c r="H565" s="193">
        <v>1</v>
      </c>
      <c r="I565" s="194"/>
      <c r="J565" s="195">
        <f>ROUND(I565*H565,2)</f>
        <v>0</v>
      </c>
      <c r="K565" s="191" t="s">
        <v>22</v>
      </c>
      <c r="L565" s="61"/>
      <c r="M565" s="196" t="s">
        <v>22</v>
      </c>
      <c r="N565" s="197" t="s">
        <v>44</v>
      </c>
      <c r="O565" s="42"/>
      <c r="P565" s="198">
        <f>O565*H565</f>
        <v>0</v>
      </c>
      <c r="Q565" s="198">
        <v>0</v>
      </c>
      <c r="R565" s="198">
        <f>Q565*H565</f>
        <v>0</v>
      </c>
      <c r="S565" s="198">
        <v>0</v>
      </c>
      <c r="T565" s="199">
        <f>S565*H565</f>
        <v>0</v>
      </c>
      <c r="AR565" s="24" t="s">
        <v>140</v>
      </c>
      <c r="AT565" s="24" t="s">
        <v>135</v>
      </c>
      <c r="AU565" s="24" t="s">
        <v>141</v>
      </c>
      <c r="AY565" s="24" t="s">
        <v>133</v>
      </c>
      <c r="BE565" s="200">
        <f>IF(N565="základní",J565,0)</f>
        <v>0</v>
      </c>
      <c r="BF565" s="200">
        <f>IF(N565="snížená",J565,0)</f>
        <v>0</v>
      </c>
      <c r="BG565" s="200">
        <f>IF(N565="zákl. přenesená",J565,0)</f>
        <v>0</v>
      </c>
      <c r="BH565" s="200">
        <f>IF(N565="sníž. přenesená",J565,0)</f>
        <v>0</v>
      </c>
      <c r="BI565" s="200">
        <f>IF(N565="nulová",J565,0)</f>
        <v>0</v>
      </c>
      <c r="BJ565" s="24" t="s">
        <v>141</v>
      </c>
      <c r="BK565" s="200">
        <f>ROUND(I565*H565,2)</f>
        <v>0</v>
      </c>
      <c r="BL565" s="24" t="s">
        <v>140</v>
      </c>
      <c r="BM565" s="24" t="s">
        <v>710</v>
      </c>
    </row>
    <row r="566" spans="2:51" s="11" customFormat="1" ht="13.5">
      <c r="B566" s="201"/>
      <c r="C566" s="202"/>
      <c r="D566" s="203" t="s">
        <v>143</v>
      </c>
      <c r="E566" s="204" t="s">
        <v>22</v>
      </c>
      <c r="F566" s="205" t="s">
        <v>711</v>
      </c>
      <c r="G566" s="202"/>
      <c r="H566" s="206">
        <v>1</v>
      </c>
      <c r="I566" s="207"/>
      <c r="J566" s="202"/>
      <c r="K566" s="202"/>
      <c r="L566" s="208"/>
      <c r="M566" s="209"/>
      <c r="N566" s="210"/>
      <c r="O566" s="210"/>
      <c r="P566" s="210"/>
      <c r="Q566" s="210"/>
      <c r="R566" s="210"/>
      <c r="S566" s="210"/>
      <c r="T566" s="211"/>
      <c r="AT566" s="212" t="s">
        <v>143</v>
      </c>
      <c r="AU566" s="212" t="s">
        <v>141</v>
      </c>
      <c r="AV566" s="11" t="s">
        <v>141</v>
      </c>
      <c r="AW566" s="11" t="s">
        <v>36</v>
      </c>
      <c r="AX566" s="11" t="s">
        <v>72</v>
      </c>
      <c r="AY566" s="212" t="s">
        <v>133</v>
      </c>
    </row>
    <row r="567" spans="2:51" s="12" customFormat="1" ht="13.5">
      <c r="B567" s="213"/>
      <c r="C567" s="214"/>
      <c r="D567" s="215" t="s">
        <v>143</v>
      </c>
      <c r="E567" s="216" t="s">
        <v>22</v>
      </c>
      <c r="F567" s="217" t="s">
        <v>145</v>
      </c>
      <c r="G567" s="214"/>
      <c r="H567" s="218">
        <v>1</v>
      </c>
      <c r="I567" s="219"/>
      <c r="J567" s="214"/>
      <c r="K567" s="214"/>
      <c r="L567" s="220"/>
      <c r="M567" s="221"/>
      <c r="N567" s="222"/>
      <c r="O567" s="222"/>
      <c r="P567" s="222"/>
      <c r="Q567" s="222"/>
      <c r="R567" s="222"/>
      <c r="S567" s="222"/>
      <c r="T567" s="223"/>
      <c r="AT567" s="224" t="s">
        <v>143</v>
      </c>
      <c r="AU567" s="224" t="s">
        <v>141</v>
      </c>
      <c r="AV567" s="12" t="s">
        <v>140</v>
      </c>
      <c r="AW567" s="12" t="s">
        <v>36</v>
      </c>
      <c r="AX567" s="12" t="s">
        <v>80</v>
      </c>
      <c r="AY567" s="224" t="s">
        <v>133</v>
      </c>
    </row>
    <row r="568" spans="2:65" s="1" customFormat="1" ht="22.5" customHeight="1">
      <c r="B568" s="41"/>
      <c r="C568" s="189" t="s">
        <v>712</v>
      </c>
      <c r="D568" s="189" t="s">
        <v>135</v>
      </c>
      <c r="E568" s="190" t="s">
        <v>713</v>
      </c>
      <c r="F568" s="191" t="s">
        <v>714</v>
      </c>
      <c r="G568" s="192" t="s">
        <v>628</v>
      </c>
      <c r="H568" s="193">
        <v>1</v>
      </c>
      <c r="I568" s="194"/>
      <c r="J568" s="195">
        <f>ROUND(I568*H568,2)</f>
        <v>0</v>
      </c>
      <c r="K568" s="191" t="s">
        <v>22</v>
      </c>
      <c r="L568" s="61"/>
      <c r="M568" s="196" t="s">
        <v>22</v>
      </c>
      <c r="N568" s="197" t="s">
        <v>44</v>
      </c>
      <c r="O568" s="42"/>
      <c r="P568" s="198">
        <f>O568*H568</f>
        <v>0</v>
      </c>
      <c r="Q568" s="198">
        <v>0</v>
      </c>
      <c r="R568" s="198">
        <f>Q568*H568</f>
        <v>0</v>
      </c>
      <c r="S568" s="198">
        <v>0</v>
      </c>
      <c r="T568" s="199">
        <f>S568*H568</f>
        <v>0</v>
      </c>
      <c r="AR568" s="24" t="s">
        <v>140</v>
      </c>
      <c r="AT568" s="24" t="s">
        <v>135</v>
      </c>
      <c r="AU568" s="24" t="s">
        <v>141</v>
      </c>
      <c r="AY568" s="24" t="s">
        <v>133</v>
      </c>
      <c r="BE568" s="200">
        <f>IF(N568="základní",J568,0)</f>
        <v>0</v>
      </c>
      <c r="BF568" s="200">
        <f>IF(N568="snížená",J568,0)</f>
        <v>0</v>
      </c>
      <c r="BG568" s="200">
        <f>IF(N568="zákl. přenesená",J568,0)</f>
        <v>0</v>
      </c>
      <c r="BH568" s="200">
        <f>IF(N568="sníž. přenesená",J568,0)</f>
        <v>0</v>
      </c>
      <c r="BI568" s="200">
        <f>IF(N568="nulová",J568,0)</f>
        <v>0</v>
      </c>
      <c r="BJ568" s="24" t="s">
        <v>141</v>
      </c>
      <c r="BK568" s="200">
        <f>ROUND(I568*H568,2)</f>
        <v>0</v>
      </c>
      <c r="BL568" s="24" t="s">
        <v>140</v>
      </c>
      <c r="BM568" s="24" t="s">
        <v>715</v>
      </c>
    </row>
    <row r="569" spans="2:51" s="11" customFormat="1" ht="13.5">
      <c r="B569" s="201"/>
      <c r="C569" s="202"/>
      <c r="D569" s="203" t="s">
        <v>143</v>
      </c>
      <c r="E569" s="204" t="s">
        <v>22</v>
      </c>
      <c r="F569" s="205" t="s">
        <v>711</v>
      </c>
      <c r="G569" s="202"/>
      <c r="H569" s="206">
        <v>1</v>
      </c>
      <c r="I569" s="207"/>
      <c r="J569" s="202"/>
      <c r="K569" s="202"/>
      <c r="L569" s="208"/>
      <c r="M569" s="209"/>
      <c r="N569" s="210"/>
      <c r="O569" s="210"/>
      <c r="P569" s="210"/>
      <c r="Q569" s="210"/>
      <c r="R569" s="210"/>
      <c r="S569" s="210"/>
      <c r="T569" s="211"/>
      <c r="AT569" s="212" t="s">
        <v>143</v>
      </c>
      <c r="AU569" s="212" t="s">
        <v>141</v>
      </c>
      <c r="AV569" s="11" t="s">
        <v>141</v>
      </c>
      <c r="AW569" s="11" t="s">
        <v>36</v>
      </c>
      <c r="AX569" s="11" t="s">
        <v>72</v>
      </c>
      <c r="AY569" s="212" t="s">
        <v>133</v>
      </c>
    </row>
    <row r="570" spans="2:51" s="12" customFormat="1" ht="13.5">
      <c r="B570" s="213"/>
      <c r="C570" s="214"/>
      <c r="D570" s="215" t="s">
        <v>143</v>
      </c>
      <c r="E570" s="216" t="s">
        <v>22</v>
      </c>
      <c r="F570" s="217" t="s">
        <v>145</v>
      </c>
      <c r="G570" s="214"/>
      <c r="H570" s="218">
        <v>1</v>
      </c>
      <c r="I570" s="219"/>
      <c r="J570" s="214"/>
      <c r="K570" s="214"/>
      <c r="L570" s="220"/>
      <c r="M570" s="221"/>
      <c r="N570" s="222"/>
      <c r="O570" s="222"/>
      <c r="P570" s="222"/>
      <c r="Q570" s="222"/>
      <c r="R570" s="222"/>
      <c r="S570" s="222"/>
      <c r="T570" s="223"/>
      <c r="AT570" s="224" t="s">
        <v>143</v>
      </c>
      <c r="AU570" s="224" t="s">
        <v>141</v>
      </c>
      <c r="AV570" s="12" t="s">
        <v>140</v>
      </c>
      <c r="AW570" s="12" t="s">
        <v>36</v>
      </c>
      <c r="AX570" s="12" t="s">
        <v>80</v>
      </c>
      <c r="AY570" s="224" t="s">
        <v>133</v>
      </c>
    </row>
    <row r="571" spans="2:65" s="1" customFormat="1" ht="22.5" customHeight="1">
      <c r="B571" s="41"/>
      <c r="C571" s="189" t="s">
        <v>716</v>
      </c>
      <c r="D571" s="189" t="s">
        <v>135</v>
      </c>
      <c r="E571" s="190" t="s">
        <v>717</v>
      </c>
      <c r="F571" s="191" t="s">
        <v>718</v>
      </c>
      <c r="G571" s="192" t="s">
        <v>628</v>
      </c>
      <c r="H571" s="193">
        <v>1</v>
      </c>
      <c r="I571" s="194"/>
      <c r="J571" s="195">
        <f>ROUND(I571*H571,2)</f>
        <v>0</v>
      </c>
      <c r="K571" s="191" t="s">
        <v>22</v>
      </c>
      <c r="L571" s="61"/>
      <c r="M571" s="196" t="s">
        <v>22</v>
      </c>
      <c r="N571" s="197" t="s">
        <v>44</v>
      </c>
      <c r="O571" s="42"/>
      <c r="P571" s="198">
        <f>O571*H571</f>
        <v>0</v>
      </c>
      <c r="Q571" s="198">
        <v>0</v>
      </c>
      <c r="R571" s="198">
        <f>Q571*H571</f>
        <v>0</v>
      </c>
      <c r="S571" s="198">
        <v>0</v>
      </c>
      <c r="T571" s="199">
        <f>S571*H571</f>
        <v>0</v>
      </c>
      <c r="AR571" s="24" t="s">
        <v>140</v>
      </c>
      <c r="AT571" s="24" t="s">
        <v>135</v>
      </c>
      <c r="AU571" s="24" t="s">
        <v>141</v>
      </c>
      <c r="AY571" s="24" t="s">
        <v>133</v>
      </c>
      <c r="BE571" s="200">
        <f>IF(N571="základní",J571,0)</f>
        <v>0</v>
      </c>
      <c r="BF571" s="200">
        <f>IF(N571="snížená",J571,0)</f>
        <v>0</v>
      </c>
      <c r="BG571" s="200">
        <f>IF(N571="zákl. přenesená",J571,0)</f>
        <v>0</v>
      </c>
      <c r="BH571" s="200">
        <f>IF(N571="sníž. přenesená",J571,0)</f>
        <v>0</v>
      </c>
      <c r="BI571" s="200">
        <f>IF(N571="nulová",J571,0)</f>
        <v>0</v>
      </c>
      <c r="BJ571" s="24" t="s">
        <v>141</v>
      </c>
      <c r="BK571" s="200">
        <f>ROUND(I571*H571,2)</f>
        <v>0</v>
      </c>
      <c r="BL571" s="24" t="s">
        <v>140</v>
      </c>
      <c r="BM571" s="24" t="s">
        <v>719</v>
      </c>
    </row>
    <row r="572" spans="2:51" s="11" customFormat="1" ht="13.5">
      <c r="B572" s="201"/>
      <c r="C572" s="202"/>
      <c r="D572" s="203" t="s">
        <v>143</v>
      </c>
      <c r="E572" s="204" t="s">
        <v>22</v>
      </c>
      <c r="F572" s="205" t="s">
        <v>711</v>
      </c>
      <c r="G572" s="202"/>
      <c r="H572" s="206">
        <v>1</v>
      </c>
      <c r="I572" s="207"/>
      <c r="J572" s="202"/>
      <c r="K572" s="202"/>
      <c r="L572" s="208"/>
      <c r="M572" s="209"/>
      <c r="N572" s="210"/>
      <c r="O572" s="210"/>
      <c r="P572" s="210"/>
      <c r="Q572" s="210"/>
      <c r="R572" s="210"/>
      <c r="S572" s="210"/>
      <c r="T572" s="211"/>
      <c r="AT572" s="212" t="s">
        <v>143</v>
      </c>
      <c r="AU572" s="212" t="s">
        <v>141</v>
      </c>
      <c r="AV572" s="11" t="s">
        <v>141</v>
      </c>
      <c r="AW572" s="11" t="s">
        <v>36</v>
      </c>
      <c r="AX572" s="11" t="s">
        <v>72</v>
      </c>
      <c r="AY572" s="212" t="s">
        <v>133</v>
      </c>
    </row>
    <row r="573" spans="2:51" s="12" customFormat="1" ht="13.5">
      <c r="B573" s="213"/>
      <c r="C573" s="214"/>
      <c r="D573" s="215" t="s">
        <v>143</v>
      </c>
      <c r="E573" s="216" t="s">
        <v>22</v>
      </c>
      <c r="F573" s="217" t="s">
        <v>145</v>
      </c>
      <c r="G573" s="214"/>
      <c r="H573" s="218">
        <v>1</v>
      </c>
      <c r="I573" s="219"/>
      <c r="J573" s="214"/>
      <c r="K573" s="214"/>
      <c r="L573" s="220"/>
      <c r="M573" s="221"/>
      <c r="N573" s="222"/>
      <c r="O573" s="222"/>
      <c r="P573" s="222"/>
      <c r="Q573" s="222"/>
      <c r="R573" s="222"/>
      <c r="S573" s="222"/>
      <c r="T573" s="223"/>
      <c r="AT573" s="224" t="s">
        <v>143</v>
      </c>
      <c r="AU573" s="224" t="s">
        <v>141</v>
      </c>
      <c r="AV573" s="12" t="s">
        <v>140</v>
      </c>
      <c r="AW573" s="12" t="s">
        <v>36</v>
      </c>
      <c r="AX573" s="12" t="s">
        <v>80</v>
      </c>
      <c r="AY573" s="224" t="s">
        <v>133</v>
      </c>
    </row>
    <row r="574" spans="2:65" s="1" customFormat="1" ht="22.5" customHeight="1">
      <c r="B574" s="41"/>
      <c r="C574" s="189" t="s">
        <v>720</v>
      </c>
      <c r="D574" s="189" t="s">
        <v>135</v>
      </c>
      <c r="E574" s="190" t="s">
        <v>721</v>
      </c>
      <c r="F574" s="191" t="s">
        <v>722</v>
      </c>
      <c r="G574" s="192" t="s">
        <v>628</v>
      </c>
      <c r="H574" s="193">
        <v>1</v>
      </c>
      <c r="I574" s="194"/>
      <c r="J574" s="195">
        <f>ROUND(I574*H574,2)</f>
        <v>0</v>
      </c>
      <c r="K574" s="191" t="s">
        <v>22</v>
      </c>
      <c r="L574" s="61"/>
      <c r="M574" s="196" t="s">
        <v>22</v>
      </c>
      <c r="N574" s="197" t="s">
        <v>44</v>
      </c>
      <c r="O574" s="42"/>
      <c r="P574" s="198">
        <f>O574*H574</f>
        <v>0</v>
      </c>
      <c r="Q574" s="198">
        <v>0</v>
      </c>
      <c r="R574" s="198">
        <f>Q574*H574</f>
        <v>0</v>
      </c>
      <c r="S574" s="198">
        <v>0</v>
      </c>
      <c r="T574" s="199">
        <f>S574*H574</f>
        <v>0</v>
      </c>
      <c r="AR574" s="24" t="s">
        <v>140</v>
      </c>
      <c r="AT574" s="24" t="s">
        <v>135</v>
      </c>
      <c r="AU574" s="24" t="s">
        <v>141</v>
      </c>
      <c r="AY574" s="24" t="s">
        <v>133</v>
      </c>
      <c r="BE574" s="200">
        <f>IF(N574="základní",J574,0)</f>
        <v>0</v>
      </c>
      <c r="BF574" s="200">
        <f>IF(N574="snížená",J574,0)</f>
        <v>0</v>
      </c>
      <c r="BG574" s="200">
        <f>IF(N574="zákl. přenesená",J574,0)</f>
        <v>0</v>
      </c>
      <c r="BH574" s="200">
        <f>IF(N574="sníž. přenesená",J574,0)</f>
        <v>0</v>
      </c>
      <c r="BI574" s="200">
        <f>IF(N574="nulová",J574,0)</f>
        <v>0</v>
      </c>
      <c r="BJ574" s="24" t="s">
        <v>141</v>
      </c>
      <c r="BK574" s="200">
        <f>ROUND(I574*H574,2)</f>
        <v>0</v>
      </c>
      <c r="BL574" s="24" t="s">
        <v>140</v>
      </c>
      <c r="BM574" s="24" t="s">
        <v>723</v>
      </c>
    </row>
    <row r="575" spans="2:51" s="11" customFormat="1" ht="13.5">
      <c r="B575" s="201"/>
      <c r="C575" s="202"/>
      <c r="D575" s="203" t="s">
        <v>143</v>
      </c>
      <c r="E575" s="204" t="s">
        <v>22</v>
      </c>
      <c r="F575" s="205" t="s">
        <v>711</v>
      </c>
      <c r="G575" s="202"/>
      <c r="H575" s="206">
        <v>1</v>
      </c>
      <c r="I575" s="207"/>
      <c r="J575" s="202"/>
      <c r="K575" s="202"/>
      <c r="L575" s="208"/>
      <c r="M575" s="209"/>
      <c r="N575" s="210"/>
      <c r="O575" s="210"/>
      <c r="P575" s="210"/>
      <c r="Q575" s="210"/>
      <c r="R575" s="210"/>
      <c r="S575" s="210"/>
      <c r="T575" s="211"/>
      <c r="AT575" s="212" t="s">
        <v>143</v>
      </c>
      <c r="AU575" s="212" t="s">
        <v>141</v>
      </c>
      <c r="AV575" s="11" t="s">
        <v>141</v>
      </c>
      <c r="AW575" s="11" t="s">
        <v>36</v>
      </c>
      <c r="AX575" s="11" t="s">
        <v>72</v>
      </c>
      <c r="AY575" s="212" t="s">
        <v>133</v>
      </c>
    </row>
    <row r="576" spans="2:51" s="12" customFormat="1" ht="13.5">
      <c r="B576" s="213"/>
      <c r="C576" s="214"/>
      <c r="D576" s="203" t="s">
        <v>143</v>
      </c>
      <c r="E576" s="246" t="s">
        <v>22</v>
      </c>
      <c r="F576" s="247" t="s">
        <v>145</v>
      </c>
      <c r="G576" s="214"/>
      <c r="H576" s="248">
        <v>1</v>
      </c>
      <c r="I576" s="219"/>
      <c r="J576" s="214"/>
      <c r="K576" s="214"/>
      <c r="L576" s="220"/>
      <c r="M576" s="221"/>
      <c r="N576" s="222"/>
      <c r="O576" s="222"/>
      <c r="P576" s="222"/>
      <c r="Q576" s="222"/>
      <c r="R576" s="222"/>
      <c r="S576" s="222"/>
      <c r="T576" s="223"/>
      <c r="AT576" s="224" t="s">
        <v>143</v>
      </c>
      <c r="AU576" s="224" t="s">
        <v>141</v>
      </c>
      <c r="AV576" s="12" t="s">
        <v>140</v>
      </c>
      <c r="AW576" s="12" t="s">
        <v>36</v>
      </c>
      <c r="AX576" s="12" t="s">
        <v>80</v>
      </c>
      <c r="AY576" s="224" t="s">
        <v>133</v>
      </c>
    </row>
    <row r="577" spans="2:63" s="10" customFormat="1" ht="29.85" customHeight="1">
      <c r="B577" s="172"/>
      <c r="C577" s="173"/>
      <c r="D577" s="186" t="s">
        <v>71</v>
      </c>
      <c r="E577" s="187" t="s">
        <v>724</v>
      </c>
      <c r="F577" s="187" t="s">
        <v>725</v>
      </c>
      <c r="G577" s="173"/>
      <c r="H577" s="173"/>
      <c r="I577" s="176"/>
      <c r="J577" s="188">
        <f>BK577</f>
        <v>0</v>
      </c>
      <c r="K577" s="173"/>
      <c r="L577" s="178"/>
      <c r="M577" s="179"/>
      <c r="N577" s="180"/>
      <c r="O577" s="180"/>
      <c r="P577" s="181">
        <f>SUM(P578:P592)</f>
        <v>0</v>
      </c>
      <c r="Q577" s="180"/>
      <c r="R577" s="181">
        <f>SUM(R578:R592)</f>
        <v>0</v>
      </c>
      <c r="S577" s="180"/>
      <c r="T577" s="182">
        <f>SUM(T578:T592)</f>
        <v>5.41024</v>
      </c>
      <c r="AR577" s="183" t="s">
        <v>80</v>
      </c>
      <c r="AT577" s="184" t="s">
        <v>71</v>
      </c>
      <c r="AU577" s="184" t="s">
        <v>80</v>
      </c>
      <c r="AY577" s="183" t="s">
        <v>133</v>
      </c>
      <c r="BK577" s="185">
        <f>SUM(BK578:BK592)</f>
        <v>0</v>
      </c>
    </row>
    <row r="578" spans="2:65" s="1" customFormat="1" ht="22.5" customHeight="1">
      <c r="B578" s="41"/>
      <c r="C578" s="189" t="s">
        <v>726</v>
      </c>
      <c r="D578" s="189" t="s">
        <v>135</v>
      </c>
      <c r="E578" s="190" t="s">
        <v>727</v>
      </c>
      <c r="F578" s="191" t="s">
        <v>728</v>
      </c>
      <c r="G578" s="192" t="s">
        <v>628</v>
      </c>
      <c r="H578" s="193">
        <v>13</v>
      </c>
      <c r="I578" s="194"/>
      <c r="J578" s="195">
        <f>ROUND(I578*H578,2)</f>
        <v>0</v>
      </c>
      <c r="K578" s="191" t="s">
        <v>22</v>
      </c>
      <c r="L578" s="61"/>
      <c r="M578" s="196" t="s">
        <v>22</v>
      </c>
      <c r="N578" s="197" t="s">
        <v>44</v>
      </c>
      <c r="O578" s="42"/>
      <c r="P578" s="198">
        <f>O578*H578</f>
        <v>0</v>
      </c>
      <c r="Q578" s="198">
        <v>0</v>
      </c>
      <c r="R578" s="198">
        <f>Q578*H578</f>
        <v>0</v>
      </c>
      <c r="S578" s="198">
        <v>0</v>
      </c>
      <c r="T578" s="199">
        <f>S578*H578</f>
        <v>0</v>
      </c>
      <c r="AR578" s="24" t="s">
        <v>140</v>
      </c>
      <c r="AT578" s="24" t="s">
        <v>135</v>
      </c>
      <c r="AU578" s="24" t="s">
        <v>141</v>
      </c>
      <c r="AY578" s="24" t="s">
        <v>133</v>
      </c>
      <c r="BE578" s="200">
        <f>IF(N578="základní",J578,0)</f>
        <v>0</v>
      </c>
      <c r="BF578" s="200">
        <f>IF(N578="snížená",J578,0)</f>
        <v>0</v>
      </c>
      <c r="BG578" s="200">
        <f>IF(N578="zákl. přenesená",J578,0)</f>
        <v>0</v>
      </c>
      <c r="BH578" s="200">
        <f>IF(N578="sníž. přenesená",J578,0)</f>
        <v>0</v>
      </c>
      <c r="BI578" s="200">
        <f>IF(N578="nulová",J578,0)</f>
        <v>0</v>
      </c>
      <c r="BJ578" s="24" t="s">
        <v>141</v>
      </c>
      <c r="BK578" s="200">
        <f>ROUND(I578*H578,2)</f>
        <v>0</v>
      </c>
      <c r="BL578" s="24" t="s">
        <v>140</v>
      </c>
      <c r="BM578" s="24" t="s">
        <v>729</v>
      </c>
    </row>
    <row r="579" spans="2:51" s="11" customFormat="1" ht="13.5">
      <c r="B579" s="201"/>
      <c r="C579" s="202"/>
      <c r="D579" s="203" t="s">
        <v>143</v>
      </c>
      <c r="E579" s="204" t="s">
        <v>22</v>
      </c>
      <c r="F579" s="205" t="s">
        <v>700</v>
      </c>
      <c r="G579" s="202"/>
      <c r="H579" s="206">
        <v>6</v>
      </c>
      <c r="I579" s="207"/>
      <c r="J579" s="202"/>
      <c r="K579" s="202"/>
      <c r="L579" s="208"/>
      <c r="M579" s="209"/>
      <c r="N579" s="210"/>
      <c r="O579" s="210"/>
      <c r="P579" s="210"/>
      <c r="Q579" s="210"/>
      <c r="R579" s="210"/>
      <c r="S579" s="210"/>
      <c r="T579" s="211"/>
      <c r="AT579" s="212" t="s">
        <v>143</v>
      </c>
      <c r="AU579" s="212" t="s">
        <v>141</v>
      </c>
      <c r="AV579" s="11" t="s">
        <v>141</v>
      </c>
      <c r="AW579" s="11" t="s">
        <v>36</v>
      </c>
      <c r="AX579" s="11" t="s">
        <v>72</v>
      </c>
      <c r="AY579" s="212" t="s">
        <v>133</v>
      </c>
    </row>
    <row r="580" spans="2:51" s="11" customFormat="1" ht="13.5">
      <c r="B580" s="201"/>
      <c r="C580" s="202"/>
      <c r="D580" s="203" t="s">
        <v>143</v>
      </c>
      <c r="E580" s="204" t="s">
        <v>22</v>
      </c>
      <c r="F580" s="205" t="s">
        <v>701</v>
      </c>
      <c r="G580" s="202"/>
      <c r="H580" s="206">
        <v>7</v>
      </c>
      <c r="I580" s="207"/>
      <c r="J580" s="202"/>
      <c r="K580" s="202"/>
      <c r="L580" s="208"/>
      <c r="M580" s="209"/>
      <c r="N580" s="210"/>
      <c r="O580" s="210"/>
      <c r="P580" s="210"/>
      <c r="Q580" s="210"/>
      <c r="R580" s="210"/>
      <c r="S580" s="210"/>
      <c r="T580" s="211"/>
      <c r="AT580" s="212" t="s">
        <v>143</v>
      </c>
      <c r="AU580" s="212" t="s">
        <v>141</v>
      </c>
      <c r="AV580" s="11" t="s">
        <v>141</v>
      </c>
      <c r="AW580" s="11" t="s">
        <v>36</v>
      </c>
      <c r="AX580" s="11" t="s">
        <v>72</v>
      </c>
      <c r="AY580" s="212" t="s">
        <v>133</v>
      </c>
    </row>
    <row r="581" spans="2:51" s="12" customFormat="1" ht="13.5">
      <c r="B581" s="213"/>
      <c r="C581" s="214"/>
      <c r="D581" s="215" t="s">
        <v>143</v>
      </c>
      <c r="E581" s="216" t="s">
        <v>22</v>
      </c>
      <c r="F581" s="217" t="s">
        <v>145</v>
      </c>
      <c r="G581" s="214"/>
      <c r="H581" s="218">
        <v>13</v>
      </c>
      <c r="I581" s="219"/>
      <c r="J581" s="214"/>
      <c r="K581" s="214"/>
      <c r="L581" s="220"/>
      <c r="M581" s="221"/>
      <c r="N581" s="222"/>
      <c r="O581" s="222"/>
      <c r="P581" s="222"/>
      <c r="Q581" s="222"/>
      <c r="R581" s="222"/>
      <c r="S581" s="222"/>
      <c r="T581" s="223"/>
      <c r="AT581" s="224" t="s">
        <v>143</v>
      </c>
      <c r="AU581" s="224" t="s">
        <v>141</v>
      </c>
      <c r="AV581" s="12" t="s">
        <v>140</v>
      </c>
      <c r="AW581" s="12" t="s">
        <v>36</v>
      </c>
      <c r="AX581" s="12" t="s">
        <v>80</v>
      </c>
      <c r="AY581" s="224" t="s">
        <v>133</v>
      </c>
    </row>
    <row r="582" spans="2:65" s="1" customFormat="1" ht="22.5" customHeight="1">
      <c r="B582" s="41"/>
      <c r="C582" s="189" t="s">
        <v>634</v>
      </c>
      <c r="D582" s="189" t="s">
        <v>135</v>
      </c>
      <c r="E582" s="190" t="s">
        <v>730</v>
      </c>
      <c r="F582" s="191" t="s">
        <v>731</v>
      </c>
      <c r="G582" s="192" t="s">
        <v>628</v>
      </c>
      <c r="H582" s="193">
        <v>5</v>
      </c>
      <c r="I582" s="194"/>
      <c r="J582" s="195">
        <f>ROUND(I582*H582,2)</f>
        <v>0</v>
      </c>
      <c r="K582" s="191" t="s">
        <v>22</v>
      </c>
      <c r="L582" s="61"/>
      <c r="M582" s="196" t="s">
        <v>22</v>
      </c>
      <c r="N582" s="197" t="s">
        <v>44</v>
      </c>
      <c r="O582" s="42"/>
      <c r="P582" s="198">
        <f>O582*H582</f>
        <v>0</v>
      </c>
      <c r="Q582" s="198">
        <v>0</v>
      </c>
      <c r="R582" s="198">
        <f>Q582*H582</f>
        <v>0</v>
      </c>
      <c r="S582" s="198">
        <v>0</v>
      </c>
      <c r="T582" s="199">
        <f>S582*H582</f>
        <v>0</v>
      </c>
      <c r="AR582" s="24" t="s">
        <v>140</v>
      </c>
      <c r="AT582" s="24" t="s">
        <v>135</v>
      </c>
      <c r="AU582" s="24" t="s">
        <v>141</v>
      </c>
      <c r="AY582" s="24" t="s">
        <v>133</v>
      </c>
      <c r="BE582" s="200">
        <f>IF(N582="základní",J582,0)</f>
        <v>0</v>
      </c>
      <c r="BF582" s="200">
        <f>IF(N582="snížená",J582,0)</f>
        <v>0</v>
      </c>
      <c r="BG582" s="200">
        <f>IF(N582="zákl. přenesená",J582,0)</f>
        <v>0</v>
      </c>
      <c r="BH582" s="200">
        <f>IF(N582="sníž. přenesená",J582,0)</f>
        <v>0</v>
      </c>
      <c r="BI582" s="200">
        <f>IF(N582="nulová",J582,0)</f>
        <v>0</v>
      </c>
      <c r="BJ582" s="24" t="s">
        <v>141</v>
      </c>
      <c r="BK582" s="200">
        <f>ROUND(I582*H582,2)</f>
        <v>0</v>
      </c>
      <c r="BL582" s="24" t="s">
        <v>140</v>
      </c>
      <c r="BM582" s="24" t="s">
        <v>732</v>
      </c>
    </row>
    <row r="583" spans="2:51" s="11" customFormat="1" ht="13.5">
      <c r="B583" s="201"/>
      <c r="C583" s="202"/>
      <c r="D583" s="203" t="s">
        <v>143</v>
      </c>
      <c r="E583" s="204" t="s">
        <v>22</v>
      </c>
      <c r="F583" s="205" t="s">
        <v>694</v>
      </c>
      <c r="G583" s="202"/>
      <c r="H583" s="206">
        <v>4</v>
      </c>
      <c r="I583" s="207"/>
      <c r="J583" s="202"/>
      <c r="K583" s="202"/>
      <c r="L583" s="208"/>
      <c r="M583" s="209"/>
      <c r="N583" s="210"/>
      <c r="O583" s="210"/>
      <c r="P583" s="210"/>
      <c r="Q583" s="210"/>
      <c r="R583" s="210"/>
      <c r="S583" s="210"/>
      <c r="T583" s="211"/>
      <c r="AT583" s="212" t="s">
        <v>143</v>
      </c>
      <c r="AU583" s="212" t="s">
        <v>141</v>
      </c>
      <c r="AV583" s="11" t="s">
        <v>141</v>
      </c>
      <c r="AW583" s="11" t="s">
        <v>36</v>
      </c>
      <c r="AX583" s="11" t="s">
        <v>72</v>
      </c>
      <c r="AY583" s="212" t="s">
        <v>133</v>
      </c>
    </row>
    <row r="584" spans="2:51" s="11" customFormat="1" ht="13.5">
      <c r="B584" s="201"/>
      <c r="C584" s="202"/>
      <c r="D584" s="203" t="s">
        <v>143</v>
      </c>
      <c r="E584" s="204" t="s">
        <v>22</v>
      </c>
      <c r="F584" s="205" t="s">
        <v>695</v>
      </c>
      <c r="G584" s="202"/>
      <c r="H584" s="206">
        <v>1</v>
      </c>
      <c r="I584" s="207"/>
      <c r="J584" s="202"/>
      <c r="K584" s="202"/>
      <c r="L584" s="208"/>
      <c r="M584" s="209"/>
      <c r="N584" s="210"/>
      <c r="O584" s="210"/>
      <c r="P584" s="210"/>
      <c r="Q584" s="210"/>
      <c r="R584" s="210"/>
      <c r="S584" s="210"/>
      <c r="T584" s="211"/>
      <c r="AT584" s="212" t="s">
        <v>143</v>
      </c>
      <c r="AU584" s="212" t="s">
        <v>141</v>
      </c>
      <c r="AV584" s="11" t="s">
        <v>141</v>
      </c>
      <c r="AW584" s="11" t="s">
        <v>36</v>
      </c>
      <c r="AX584" s="11" t="s">
        <v>72</v>
      </c>
      <c r="AY584" s="212" t="s">
        <v>133</v>
      </c>
    </row>
    <row r="585" spans="2:51" s="12" customFormat="1" ht="13.5">
      <c r="B585" s="213"/>
      <c r="C585" s="214"/>
      <c r="D585" s="215" t="s">
        <v>143</v>
      </c>
      <c r="E585" s="216" t="s">
        <v>22</v>
      </c>
      <c r="F585" s="217" t="s">
        <v>145</v>
      </c>
      <c r="G585" s="214"/>
      <c r="H585" s="218">
        <v>5</v>
      </c>
      <c r="I585" s="219"/>
      <c r="J585" s="214"/>
      <c r="K585" s="214"/>
      <c r="L585" s="220"/>
      <c r="M585" s="221"/>
      <c r="N585" s="222"/>
      <c r="O585" s="222"/>
      <c r="P585" s="222"/>
      <c r="Q585" s="222"/>
      <c r="R585" s="222"/>
      <c r="S585" s="222"/>
      <c r="T585" s="223"/>
      <c r="AT585" s="224" t="s">
        <v>143</v>
      </c>
      <c r="AU585" s="224" t="s">
        <v>141</v>
      </c>
      <c r="AV585" s="12" t="s">
        <v>140</v>
      </c>
      <c r="AW585" s="12" t="s">
        <v>36</v>
      </c>
      <c r="AX585" s="12" t="s">
        <v>80</v>
      </c>
      <c r="AY585" s="224" t="s">
        <v>133</v>
      </c>
    </row>
    <row r="586" spans="2:65" s="1" customFormat="1" ht="22.5" customHeight="1">
      <c r="B586" s="41"/>
      <c r="C586" s="189" t="s">
        <v>688</v>
      </c>
      <c r="D586" s="189" t="s">
        <v>135</v>
      </c>
      <c r="E586" s="190" t="s">
        <v>733</v>
      </c>
      <c r="F586" s="191" t="s">
        <v>734</v>
      </c>
      <c r="G586" s="192" t="s">
        <v>138</v>
      </c>
      <c r="H586" s="193">
        <v>8</v>
      </c>
      <c r="I586" s="194"/>
      <c r="J586" s="195">
        <f>ROUND(I586*H586,2)</f>
        <v>0</v>
      </c>
      <c r="K586" s="191" t="s">
        <v>22</v>
      </c>
      <c r="L586" s="61"/>
      <c r="M586" s="196" t="s">
        <v>22</v>
      </c>
      <c r="N586" s="197" t="s">
        <v>44</v>
      </c>
      <c r="O586" s="42"/>
      <c r="P586" s="198">
        <f>O586*H586</f>
        <v>0</v>
      </c>
      <c r="Q586" s="198">
        <v>0</v>
      </c>
      <c r="R586" s="198">
        <f>Q586*H586</f>
        <v>0</v>
      </c>
      <c r="S586" s="198">
        <v>0</v>
      </c>
      <c r="T586" s="199">
        <f>S586*H586</f>
        <v>0</v>
      </c>
      <c r="AR586" s="24" t="s">
        <v>140</v>
      </c>
      <c r="AT586" s="24" t="s">
        <v>135</v>
      </c>
      <c r="AU586" s="24" t="s">
        <v>141</v>
      </c>
      <c r="AY586" s="24" t="s">
        <v>133</v>
      </c>
      <c r="BE586" s="200">
        <f>IF(N586="základní",J586,0)</f>
        <v>0</v>
      </c>
      <c r="BF586" s="200">
        <f>IF(N586="snížená",J586,0)</f>
        <v>0</v>
      </c>
      <c r="BG586" s="200">
        <f>IF(N586="zákl. přenesená",J586,0)</f>
        <v>0</v>
      </c>
      <c r="BH586" s="200">
        <f>IF(N586="sníž. přenesená",J586,0)</f>
        <v>0</v>
      </c>
      <c r="BI586" s="200">
        <f>IF(N586="nulová",J586,0)</f>
        <v>0</v>
      </c>
      <c r="BJ586" s="24" t="s">
        <v>141</v>
      </c>
      <c r="BK586" s="200">
        <f>ROUND(I586*H586,2)</f>
        <v>0</v>
      </c>
      <c r="BL586" s="24" t="s">
        <v>140</v>
      </c>
      <c r="BM586" s="24" t="s">
        <v>735</v>
      </c>
    </row>
    <row r="587" spans="2:51" s="11" customFormat="1" ht="13.5">
      <c r="B587" s="201"/>
      <c r="C587" s="202"/>
      <c r="D587" s="203" t="s">
        <v>143</v>
      </c>
      <c r="E587" s="204" t="s">
        <v>22</v>
      </c>
      <c r="F587" s="205" t="s">
        <v>694</v>
      </c>
      <c r="G587" s="202"/>
      <c r="H587" s="206">
        <v>4</v>
      </c>
      <c r="I587" s="207"/>
      <c r="J587" s="202"/>
      <c r="K587" s="202"/>
      <c r="L587" s="208"/>
      <c r="M587" s="209"/>
      <c r="N587" s="210"/>
      <c r="O587" s="210"/>
      <c r="P587" s="210"/>
      <c r="Q587" s="210"/>
      <c r="R587" s="210"/>
      <c r="S587" s="210"/>
      <c r="T587" s="211"/>
      <c r="AT587" s="212" t="s">
        <v>143</v>
      </c>
      <c r="AU587" s="212" t="s">
        <v>141</v>
      </c>
      <c r="AV587" s="11" t="s">
        <v>141</v>
      </c>
      <c r="AW587" s="11" t="s">
        <v>36</v>
      </c>
      <c r="AX587" s="11" t="s">
        <v>72</v>
      </c>
      <c r="AY587" s="212" t="s">
        <v>133</v>
      </c>
    </row>
    <row r="588" spans="2:51" s="11" customFormat="1" ht="13.5">
      <c r="B588" s="201"/>
      <c r="C588" s="202"/>
      <c r="D588" s="203" t="s">
        <v>143</v>
      </c>
      <c r="E588" s="204" t="s">
        <v>22</v>
      </c>
      <c r="F588" s="205" t="s">
        <v>706</v>
      </c>
      <c r="G588" s="202"/>
      <c r="H588" s="206">
        <v>4</v>
      </c>
      <c r="I588" s="207"/>
      <c r="J588" s="202"/>
      <c r="K588" s="202"/>
      <c r="L588" s="208"/>
      <c r="M588" s="209"/>
      <c r="N588" s="210"/>
      <c r="O588" s="210"/>
      <c r="P588" s="210"/>
      <c r="Q588" s="210"/>
      <c r="R588" s="210"/>
      <c r="S588" s="210"/>
      <c r="T588" s="211"/>
      <c r="AT588" s="212" t="s">
        <v>143</v>
      </c>
      <c r="AU588" s="212" t="s">
        <v>141</v>
      </c>
      <c r="AV588" s="11" t="s">
        <v>141</v>
      </c>
      <c r="AW588" s="11" t="s">
        <v>36</v>
      </c>
      <c r="AX588" s="11" t="s">
        <v>72</v>
      </c>
      <c r="AY588" s="212" t="s">
        <v>133</v>
      </c>
    </row>
    <row r="589" spans="2:51" s="12" customFormat="1" ht="13.5">
      <c r="B589" s="213"/>
      <c r="C589" s="214"/>
      <c r="D589" s="215" t="s">
        <v>143</v>
      </c>
      <c r="E589" s="216" t="s">
        <v>22</v>
      </c>
      <c r="F589" s="217" t="s">
        <v>145</v>
      </c>
      <c r="G589" s="214"/>
      <c r="H589" s="218">
        <v>8</v>
      </c>
      <c r="I589" s="219"/>
      <c r="J589" s="214"/>
      <c r="K589" s="214"/>
      <c r="L589" s="220"/>
      <c r="M589" s="221"/>
      <c r="N589" s="222"/>
      <c r="O589" s="222"/>
      <c r="P589" s="222"/>
      <c r="Q589" s="222"/>
      <c r="R589" s="222"/>
      <c r="S589" s="222"/>
      <c r="T589" s="223"/>
      <c r="AT589" s="224" t="s">
        <v>143</v>
      </c>
      <c r="AU589" s="224" t="s">
        <v>141</v>
      </c>
      <c r="AV589" s="12" t="s">
        <v>140</v>
      </c>
      <c r="AW589" s="12" t="s">
        <v>36</v>
      </c>
      <c r="AX589" s="12" t="s">
        <v>80</v>
      </c>
      <c r="AY589" s="224" t="s">
        <v>133</v>
      </c>
    </row>
    <row r="590" spans="2:65" s="1" customFormat="1" ht="31.5" customHeight="1">
      <c r="B590" s="41"/>
      <c r="C590" s="189" t="s">
        <v>724</v>
      </c>
      <c r="D590" s="189" t="s">
        <v>135</v>
      </c>
      <c r="E590" s="190" t="s">
        <v>736</v>
      </c>
      <c r="F590" s="191" t="s">
        <v>737</v>
      </c>
      <c r="G590" s="192" t="s">
        <v>138</v>
      </c>
      <c r="H590" s="193">
        <v>541.024</v>
      </c>
      <c r="I590" s="194"/>
      <c r="J590" s="195">
        <f>ROUND(I590*H590,2)</f>
        <v>0</v>
      </c>
      <c r="K590" s="191" t="s">
        <v>139</v>
      </c>
      <c r="L590" s="61"/>
      <c r="M590" s="196" t="s">
        <v>22</v>
      </c>
      <c r="N590" s="197" t="s">
        <v>44</v>
      </c>
      <c r="O590" s="42"/>
      <c r="P590" s="198">
        <f>O590*H590</f>
        <v>0</v>
      </c>
      <c r="Q590" s="198">
        <v>0</v>
      </c>
      <c r="R590" s="198">
        <f>Q590*H590</f>
        <v>0</v>
      </c>
      <c r="S590" s="198">
        <v>0.01</v>
      </c>
      <c r="T590" s="199">
        <f>S590*H590</f>
        <v>5.41024</v>
      </c>
      <c r="AR590" s="24" t="s">
        <v>140</v>
      </c>
      <c r="AT590" s="24" t="s">
        <v>135</v>
      </c>
      <c r="AU590" s="24" t="s">
        <v>141</v>
      </c>
      <c r="AY590" s="24" t="s">
        <v>133</v>
      </c>
      <c r="BE590" s="200">
        <f>IF(N590="základní",J590,0)</f>
        <v>0</v>
      </c>
      <c r="BF590" s="200">
        <f>IF(N590="snížená",J590,0)</f>
        <v>0</v>
      </c>
      <c r="BG590" s="200">
        <f>IF(N590="zákl. přenesená",J590,0)</f>
        <v>0</v>
      </c>
      <c r="BH590" s="200">
        <f>IF(N590="sníž. přenesená",J590,0)</f>
        <v>0</v>
      </c>
      <c r="BI590" s="200">
        <f>IF(N590="nulová",J590,0)</f>
        <v>0</v>
      </c>
      <c r="BJ590" s="24" t="s">
        <v>141</v>
      </c>
      <c r="BK590" s="200">
        <f>ROUND(I590*H590,2)</f>
        <v>0</v>
      </c>
      <c r="BL590" s="24" t="s">
        <v>140</v>
      </c>
      <c r="BM590" s="24" t="s">
        <v>738</v>
      </c>
    </row>
    <row r="591" spans="2:51" s="11" customFormat="1" ht="13.5">
      <c r="B591" s="201"/>
      <c r="C591" s="202"/>
      <c r="D591" s="203" t="s">
        <v>143</v>
      </c>
      <c r="E591" s="204" t="s">
        <v>22</v>
      </c>
      <c r="F591" s="205" t="s">
        <v>739</v>
      </c>
      <c r="G591" s="202"/>
      <c r="H591" s="206">
        <v>541.024</v>
      </c>
      <c r="I591" s="207"/>
      <c r="J591" s="202"/>
      <c r="K591" s="202"/>
      <c r="L591" s="208"/>
      <c r="M591" s="209"/>
      <c r="N591" s="210"/>
      <c r="O591" s="210"/>
      <c r="P591" s="210"/>
      <c r="Q591" s="210"/>
      <c r="R591" s="210"/>
      <c r="S591" s="210"/>
      <c r="T591" s="211"/>
      <c r="AT591" s="212" t="s">
        <v>143</v>
      </c>
      <c r="AU591" s="212" t="s">
        <v>141</v>
      </c>
      <c r="AV591" s="11" t="s">
        <v>141</v>
      </c>
      <c r="AW591" s="11" t="s">
        <v>36</v>
      </c>
      <c r="AX591" s="11" t="s">
        <v>72</v>
      </c>
      <c r="AY591" s="212" t="s">
        <v>133</v>
      </c>
    </row>
    <row r="592" spans="2:51" s="12" customFormat="1" ht="13.5">
      <c r="B592" s="213"/>
      <c r="C592" s="214"/>
      <c r="D592" s="203" t="s">
        <v>143</v>
      </c>
      <c r="E592" s="246" t="s">
        <v>22</v>
      </c>
      <c r="F592" s="247" t="s">
        <v>145</v>
      </c>
      <c r="G592" s="214"/>
      <c r="H592" s="248">
        <v>541.024</v>
      </c>
      <c r="I592" s="219"/>
      <c r="J592" s="214"/>
      <c r="K592" s="214"/>
      <c r="L592" s="220"/>
      <c r="M592" s="221"/>
      <c r="N592" s="222"/>
      <c r="O592" s="222"/>
      <c r="P592" s="222"/>
      <c r="Q592" s="222"/>
      <c r="R592" s="222"/>
      <c r="S592" s="222"/>
      <c r="T592" s="223"/>
      <c r="AT592" s="224" t="s">
        <v>143</v>
      </c>
      <c r="AU592" s="224" t="s">
        <v>141</v>
      </c>
      <c r="AV592" s="12" t="s">
        <v>140</v>
      </c>
      <c r="AW592" s="12" t="s">
        <v>6</v>
      </c>
      <c r="AX592" s="12" t="s">
        <v>80</v>
      </c>
      <c r="AY592" s="224" t="s">
        <v>133</v>
      </c>
    </row>
    <row r="593" spans="2:63" s="10" customFormat="1" ht="29.85" customHeight="1">
      <c r="B593" s="172"/>
      <c r="C593" s="173"/>
      <c r="D593" s="186" t="s">
        <v>71</v>
      </c>
      <c r="E593" s="187" t="s">
        <v>740</v>
      </c>
      <c r="F593" s="187" t="s">
        <v>741</v>
      </c>
      <c r="G593" s="173"/>
      <c r="H593" s="173"/>
      <c r="I593" s="176"/>
      <c r="J593" s="188">
        <f>BK593</f>
        <v>0</v>
      </c>
      <c r="K593" s="173"/>
      <c r="L593" s="178"/>
      <c r="M593" s="179"/>
      <c r="N593" s="180"/>
      <c r="O593" s="180"/>
      <c r="P593" s="181">
        <f>SUM(P594:P609)</f>
        <v>0</v>
      </c>
      <c r="Q593" s="180"/>
      <c r="R593" s="181">
        <f>SUM(R594:R609)</f>
        <v>0</v>
      </c>
      <c r="S593" s="180"/>
      <c r="T593" s="182">
        <f>SUM(T594:T609)</f>
        <v>0</v>
      </c>
      <c r="AR593" s="183" t="s">
        <v>80</v>
      </c>
      <c r="AT593" s="184" t="s">
        <v>71</v>
      </c>
      <c r="AU593" s="184" t="s">
        <v>80</v>
      </c>
      <c r="AY593" s="183" t="s">
        <v>133</v>
      </c>
      <c r="BK593" s="185">
        <f>SUM(BK594:BK609)</f>
        <v>0</v>
      </c>
    </row>
    <row r="594" spans="2:65" s="1" customFormat="1" ht="31.5" customHeight="1">
      <c r="B594" s="41"/>
      <c r="C594" s="189" t="s">
        <v>742</v>
      </c>
      <c r="D594" s="189" t="s">
        <v>135</v>
      </c>
      <c r="E594" s="190" t="s">
        <v>743</v>
      </c>
      <c r="F594" s="191" t="s">
        <v>744</v>
      </c>
      <c r="G594" s="192" t="s">
        <v>203</v>
      </c>
      <c r="H594" s="193">
        <v>5.737</v>
      </c>
      <c r="I594" s="194"/>
      <c r="J594" s="195">
        <f>ROUND(I594*H594,2)</f>
        <v>0</v>
      </c>
      <c r="K594" s="191" t="s">
        <v>139</v>
      </c>
      <c r="L594" s="61"/>
      <c r="M594" s="196" t="s">
        <v>22</v>
      </c>
      <c r="N594" s="197" t="s">
        <v>44</v>
      </c>
      <c r="O594" s="42"/>
      <c r="P594" s="198">
        <f>O594*H594</f>
        <v>0</v>
      </c>
      <c r="Q594" s="198">
        <v>0</v>
      </c>
      <c r="R594" s="198">
        <f>Q594*H594</f>
        <v>0</v>
      </c>
      <c r="S594" s="198">
        <v>0</v>
      </c>
      <c r="T594" s="199">
        <f>S594*H594</f>
        <v>0</v>
      </c>
      <c r="AR594" s="24" t="s">
        <v>140</v>
      </c>
      <c r="AT594" s="24" t="s">
        <v>135</v>
      </c>
      <c r="AU594" s="24" t="s">
        <v>141</v>
      </c>
      <c r="AY594" s="24" t="s">
        <v>133</v>
      </c>
      <c r="BE594" s="200">
        <f>IF(N594="základní",J594,0)</f>
        <v>0</v>
      </c>
      <c r="BF594" s="200">
        <f>IF(N594="snížená",J594,0)</f>
        <v>0</v>
      </c>
      <c r="BG594" s="200">
        <f>IF(N594="zákl. přenesená",J594,0)</f>
        <v>0</v>
      </c>
      <c r="BH594" s="200">
        <f>IF(N594="sníž. přenesená",J594,0)</f>
        <v>0</v>
      </c>
      <c r="BI594" s="200">
        <f>IF(N594="nulová",J594,0)</f>
        <v>0</v>
      </c>
      <c r="BJ594" s="24" t="s">
        <v>141</v>
      </c>
      <c r="BK594" s="200">
        <f>ROUND(I594*H594,2)</f>
        <v>0</v>
      </c>
      <c r="BL594" s="24" t="s">
        <v>140</v>
      </c>
      <c r="BM594" s="24" t="s">
        <v>745</v>
      </c>
    </row>
    <row r="595" spans="2:51" s="11" customFormat="1" ht="13.5">
      <c r="B595" s="201"/>
      <c r="C595" s="202"/>
      <c r="D595" s="203" t="s">
        <v>143</v>
      </c>
      <c r="E595" s="204" t="s">
        <v>22</v>
      </c>
      <c r="F595" s="205" t="s">
        <v>746</v>
      </c>
      <c r="G595" s="202"/>
      <c r="H595" s="206">
        <v>21.411</v>
      </c>
      <c r="I595" s="207"/>
      <c r="J595" s="202"/>
      <c r="K595" s="202"/>
      <c r="L595" s="208"/>
      <c r="M595" s="209"/>
      <c r="N595" s="210"/>
      <c r="O595" s="210"/>
      <c r="P595" s="210"/>
      <c r="Q595" s="210"/>
      <c r="R595" s="210"/>
      <c r="S595" s="210"/>
      <c r="T595" s="211"/>
      <c r="AT595" s="212" t="s">
        <v>143</v>
      </c>
      <c r="AU595" s="212" t="s">
        <v>141</v>
      </c>
      <c r="AV595" s="11" t="s">
        <v>141</v>
      </c>
      <c r="AW595" s="11" t="s">
        <v>36</v>
      </c>
      <c r="AX595" s="11" t="s">
        <v>72</v>
      </c>
      <c r="AY595" s="212" t="s">
        <v>133</v>
      </c>
    </row>
    <row r="596" spans="2:51" s="11" customFormat="1" ht="13.5">
      <c r="B596" s="201"/>
      <c r="C596" s="202"/>
      <c r="D596" s="203" t="s">
        <v>143</v>
      </c>
      <c r="E596" s="204" t="s">
        <v>22</v>
      </c>
      <c r="F596" s="205" t="s">
        <v>747</v>
      </c>
      <c r="G596" s="202"/>
      <c r="H596" s="206">
        <v>-15.674</v>
      </c>
      <c r="I596" s="207"/>
      <c r="J596" s="202"/>
      <c r="K596" s="202"/>
      <c r="L596" s="208"/>
      <c r="M596" s="209"/>
      <c r="N596" s="210"/>
      <c r="O596" s="210"/>
      <c r="P596" s="210"/>
      <c r="Q596" s="210"/>
      <c r="R596" s="210"/>
      <c r="S596" s="210"/>
      <c r="T596" s="211"/>
      <c r="AT596" s="212" t="s">
        <v>143</v>
      </c>
      <c r="AU596" s="212" t="s">
        <v>141</v>
      </c>
      <c r="AV596" s="11" t="s">
        <v>141</v>
      </c>
      <c r="AW596" s="11" t="s">
        <v>36</v>
      </c>
      <c r="AX596" s="11" t="s">
        <v>72</v>
      </c>
      <c r="AY596" s="212" t="s">
        <v>133</v>
      </c>
    </row>
    <row r="597" spans="2:51" s="12" customFormat="1" ht="13.5">
      <c r="B597" s="213"/>
      <c r="C597" s="214"/>
      <c r="D597" s="215" t="s">
        <v>143</v>
      </c>
      <c r="E597" s="216" t="s">
        <v>22</v>
      </c>
      <c r="F597" s="217" t="s">
        <v>145</v>
      </c>
      <c r="G597" s="214"/>
      <c r="H597" s="218">
        <v>5.737</v>
      </c>
      <c r="I597" s="219"/>
      <c r="J597" s="214"/>
      <c r="K597" s="214"/>
      <c r="L597" s="220"/>
      <c r="M597" s="221"/>
      <c r="N597" s="222"/>
      <c r="O597" s="222"/>
      <c r="P597" s="222"/>
      <c r="Q597" s="222"/>
      <c r="R597" s="222"/>
      <c r="S597" s="222"/>
      <c r="T597" s="223"/>
      <c r="AT597" s="224" t="s">
        <v>143</v>
      </c>
      <c r="AU597" s="224" t="s">
        <v>141</v>
      </c>
      <c r="AV597" s="12" t="s">
        <v>140</v>
      </c>
      <c r="AW597" s="12" t="s">
        <v>36</v>
      </c>
      <c r="AX597" s="12" t="s">
        <v>80</v>
      </c>
      <c r="AY597" s="224" t="s">
        <v>133</v>
      </c>
    </row>
    <row r="598" spans="2:65" s="1" customFormat="1" ht="22.5" customHeight="1">
      <c r="B598" s="41"/>
      <c r="C598" s="189" t="s">
        <v>748</v>
      </c>
      <c r="D598" s="189" t="s">
        <v>135</v>
      </c>
      <c r="E598" s="190" t="s">
        <v>749</v>
      </c>
      <c r="F598" s="191" t="s">
        <v>750</v>
      </c>
      <c r="G598" s="192" t="s">
        <v>203</v>
      </c>
      <c r="H598" s="193">
        <v>5.737</v>
      </c>
      <c r="I598" s="194"/>
      <c r="J598" s="195">
        <f>ROUND(I598*H598,2)</f>
        <v>0</v>
      </c>
      <c r="K598" s="191" t="s">
        <v>139</v>
      </c>
      <c r="L598" s="61"/>
      <c r="M598" s="196" t="s">
        <v>22</v>
      </c>
      <c r="N598" s="197" t="s">
        <v>44</v>
      </c>
      <c r="O598" s="42"/>
      <c r="P598" s="198">
        <f>O598*H598</f>
        <v>0</v>
      </c>
      <c r="Q598" s="198">
        <v>0</v>
      </c>
      <c r="R598" s="198">
        <f>Q598*H598</f>
        <v>0</v>
      </c>
      <c r="S598" s="198">
        <v>0</v>
      </c>
      <c r="T598" s="199">
        <f>S598*H598</f>
        <v>0</v>
      </c>
      <c r="AR598" s="24" t="s">
        <v>140</v>
      </c>
      <c r="AT598" s="24" t="s">
        <v>135</v>
      </c>
      <c r="AU598" s="24" t="s">
        <v>141</v>
      </c>
      <c r="AY598" s="24" t="s">
        <v>133</v>
      </c>
      <c r="BE598" s="200">
        <f>IF(N598="základní",J598,0)</f>
        <v>0</v>
      </c>
      <c r="BF598" s="200">
        <f>IF(N598="snížená",J598,0)</f>
        <v>0</v>
      </c>
      <c r="BG598" s="200">
        <f>IF(N598="zákl. přenesená",J598,0)</f>
        <v>0</v>
      </c>
      <c r="BH598" s="200">
        <f>IF(N598="sníž. přenesená",J598,0)</f>
        <v>0</v>
      </c>
      <c r="BI598" s="200">
        <f>IF(N598="nulová",J598,0)</f>
        <v>0</v>
      </c>
      <c r="BJ598" s="24" t="s">
        <v>141</v>
      </c>
      <c r="BK598" s="200">
        <f>ROUND(I598*H598,2)</f>
        <v>0</v>
      </c>
      <c r="BL598" s="24" t="s">
        <v>140</v>
      </c>
      <c r="BM598" s="24" t="s">
        <v>751</v>
      </c>
    </row>
    <row r="599" spans="2:65" s="1" customFormat="1" ht="22.5" customHeight="1">
      <c r="B599" s="41"/>
      <c r="C599" s="189" t="s">
        <v>752</v>
      </c>
      <c r="D599" s="189" t="s">
        <v>135</v>
      </c>
      <c r="E599" s="190" t="s">
        <v>753</v>
      </c>
      <c r="F599" s="191" t="s">
        <v>754</v>
      </c>
      <c r="G599" s="192" t="s">
        <v>203</v>
      </c>
      <c r="H599" s="193">
        <v>80.318</v>
      </c>
      <c r="I599" s="194"/>
      <c r="J599" s="195">
        <f>ROUND(I599*H599,2)</f>
        <v>0</v>
      </c>
      <c r="K599" s="191" t="s">
        <v>139</v>
      </c>
      <c r="L599" s="61"/>
      <c r="M599" s="196" t="s">
        <v>22</v>
      </c>
      <c r="N599" s="197" t="s">
        <v>44</v>
      </c>
      <c r="O599" s="42"/>
      <c r="P599" s="198">
        <f>O599*H599</f>
        <v>0</v>
      </c>
      <c r="Q599" s="198">
        <v>0</v>
      </c>
      <c r="R599" s="198">
        <f>Q599*H599</f>
        <v>0</v>
      </c>
      <c r="S599" s="198">
        <v>0</v>
      </c>
      <c r="T599" s="199">
        <f>S599*H599</f>
        <v>0</v>
      </c>
      <c r="AR599" s="24" t="s">
        <v>140</v>
      </c>
      <c r="AT599" s="24" t="s">
        <v>135</v>
      </c>
      <c r="AU599" s="24" t="s">
        <v>141</v>
      </c>
      <c r="AY599" s="24" t="s">
        <v>133</v>
      </c>
      <c r="BE599" s="200">
        <f>IF(N599="základní",J599,0)</f>
        <v>0</v>
      </c>
      <c r="BF599" s="200">
        <f>IF(N599="snížená",J599,0)</f>
        <v>0</v>
      </c>
      <c r="BG599" s="200">
        <f>IF(N599="zákl. přenesená",J599,0)</f>
        <v>0</v>
      </c>
      <c r="BH599" s="200">
        <f>IF(N599="sníž. přenesená",J599,0)</f>
        <v>0</v>
      </c>
      <c r="BI599" s="200">
        <f>IF(N599="nulová",J599,0)</f>
        <v>0</v>
      </c>
      <c r="BJ599" s="24" t="s">
        <v>141</v>
      </c>
      <c r="BK599" s="200">
        <f>ROUND(I599*H599,2)</f>
        <v>0</v>
      </c>
      <c r="BL599" s="24" t="s">
        <v>140</v>
      </c>
      <c r="BM599" s="24" t="s">
        <v>755</v>
      </c>
    </row>
    <row r="600" spans="2:51" s="11" customFormat="1" ht="13.5">
      <c r="B600" s="201"/>
      <c r="C600" s="202"/>
      <c r="D600" s="215" t="s">
        <v>143</v>
      </c>
      <c r="E600" s="202"/>
      <c r="F600" s="249" t="s">
        <v>756</v>
      </c>
      <c r="G600" s="202"/>
      <c r="H600" s="250">
        <v>80.318</v>
      </c>
      <c r="I600" s="207"/>
      <c r="J600" s="202"/>
      <c r="K600" s="202"/>
      <c r="L600" s="208"/>
      <c r="M600" s="209"/>
      <c r="N600" s="210"/>
      <c r="O600" s="210"/>
      <c r="P600" s="210"/>
      <c r="Q600" s="210"/>
      <c r="R600" s="210"/>
      <c r="S600" s="210"/>
      <c r="T600" s="211"/>
      <c r="AT600" s="212" t="s">
        <v>143</v>
      </c>
      <c r="AU600" s="212" t="s">
        <v>141</v>
      </c>
      <c r="AV600" s="11" t="s">
        <v>141</v>
      </c>
      <c r="AW600" s="11" t="s">
        <v>6</v>
      </c>
      <c r="AX600" s="11" t="s">
        <v>80</v>
      </c>
      <c r="AY600" s="212" t="s">
        <v>133</v>
      </c>
    </row>
    <row r="601" spans="2:65" s="1" customFormat="1" ht="22.5" customHeight="1">
      <c r="B601" s="41"/>
      <c r="C601" s="189" t="s">
        <v>757</v>
      </c>
      <c r="D601" s="189" t="s">
        <v>135</v>
      </c>
      <c r="E601" s="190" t="s">
        <v>758</v>
      </c>
      <c r="F601" s="191" t="s">
        <v>759</v>
      </c>
      <c r="G601" s="192" t="s">
        <v>203</v>
      </c>
      <c r="H601" s="193">
        <v>5.737</v>
      </c>
      <c r="I601" s="194"/>
      <c r="J601" s="195">
        <f>ROUND(I601*H601,2)</f>
        <v>0</v>
      </c>
      <c r="K601" s="191" t="s">
        <v>22</v>
      </c>
      <c r="L601" s="61"/>
      <c r="M601" s="196" t="s">
        <v>22</v>
      </c>
      <c r="N601" s="197" t="s">
        <v>44</v>
      </c>
      <c r="O601" s="42"/>
      <c r="P601" s="198">
        <f>O601*H601</f>
        <v>0</v>
      </c>
      <c r="Q601" s="198">
        <v>0</v>
      </c>
      <c r="R601" s="198">
        <f>Q601*H601</f>
        <v>0</v>
      </c>
      <c r="S601" s="198">
        <v>0</v>
      </c>
      <c r="T601" s="199">
        <f>S601*H601</f>
        <v>0</v>
      </c>
      <c r="AR601" s="24" t="s">
        <v>140</v>
      </c>
      <c r="AT601" s="24" t="s">
        <v>135</v>
      </c>
      <c r="AU601" s="24" t="s">
        <v>141</v>
      </c>
      <c r="AY601" s="24" t="s">
        <v>133</v>
      </c>
      <c r="BE601" s="200">
        <f>IF(N601="základní",J601,0)</f>
        <v>0</v>
      </c>
      <c r="BF601" s="200">
        <f>IF(N601="snížená",J601,0)</f>
        <v>0</v>
      </c>
      <c r="BG601" s="200">
        <f>IF(N601="zákl. přenesená",J601,0)</f>
        <v>0</v>
      </c>
      <c r="BH601" s="200">
        <f>IF(N601="sníž. přenesená",J601,0)</f>
        <v>0</v>
      </c>
      <c r="BI601" s="200">
        <f>IF(N601="nulová",J601,0)</f>
        <v>0</v>
      </c>
      <c r="BJ601" s="24" t="s">
        <v>141</v>
      </c>
      <c r="BK601" s="200">
        <f>ROUND(I601*H601,2)</f>
        <v>0</v>
      </c>
      <c r="BL601" s="24" t="s">
        <v>140</v>
      </c>
      <c r="BM601" s="24" t="s">
        <v>760</v>
      </c>
    </row>
    <row r="602" spans="2:65" s="1" customFormat="1" ht="22.5" customHeight="1">
      <c r="B602" s="41"/>
      <c r="C602" s="189" t="s">
        <v>761</v>
      </c>
      <c r="D602" s="189" t="s">
        <v>135</v>
      </c>
      <c r="E602" s="190" t="s">
        <v>762</v>
      </c>
      <c r="F602" s="191" t="s">
        <v>763</v>
      </c>
      <c r="G602" s="192" t="s">
        <v>203</v>
      </c>
      <c r="H602" s="193">
        <v>15.674</v>
      </c>
      <c r="I602" s="194"/>
      <c r="J602" s="195">
        <f>ROUND(I602*H602,2)</f>
        <v>0</v>
      </c>
      <c r="K602" s="191" t="s">
        <v>139</v>
      </c>
      <c r="L602" s="61"/>
      <c r="M602" s="196" t="s">
        <v>22</v>
      </c>
      <c r="N602" s="197" t="s">
        <v>44</v>
      </c>
      <c r="O602" s="42"/>
      <c r="P602" s="198">
        <f>O602*H602</f>
        <v>0</v>
      </c>
      <c r="Q602" s="198">
        <v>0</v>
      </c>
      <c r="R602" s="198">
        <f>Q602*H602</f>
        <v>0</v>
      </c>
      <c r="S602" s="198">
        <v>0</v>
      </c>
      <c r="T602" s="199">
        <f>S602*H602</f>
        <v>0</v>
      </c>
      <c r="AR602" s="24" t="s">
        <v>140</v>
      </c>
      <c r="AT602" s="24" t="s">
        <v>135</v>
      </c>
      <c r="AU602" s="24" t="s">
        <v>141</v>
      </c>
      <c r="AY602" s="24" t="s">
        <v>133</v>
      </c>
      <c r="BE602" s="200">
        <f>IF(N602="základní",J602,0)</f>
        <v>0</v>
      </c>
      <c r="BF602" s="200">
        <f>IF(N602="snížená",J602,0)</f>
        <v>0</v>
      </c>
      <c r="BG602" s="200">
        <f>IF(N602="zákl. přenesená",J602,0)</f>
        <v>0</v>
      </c>
      <c r="BH602" s="200">
        <f>IF(N602="sníž. přenesená",J602,0)</f>
        <v>0</v>
      </c>
      <c r="BI602" s="200">
        <f>IF(N602="nulová",J602,0)</f>
        <v>0</v>
      </c>
      <c r="BJ602" s="24" t="s">
        <v>141</v>
      </c>
      <c r="BK602" s="200">
        <f>ROUND(I602*H602,2)</f>
        <v>0</v>
      </c>
      <c r="BL602" s="24" t="s">
        <v>140</v>
      </c>
      <c r="BM602" s="24" t="s">
        <v>764</v>
      </c>
    </row>
    <row r="603" spans="2:51" s="11" customFormat="1" ht="13.5">
      <c r="B603" s="201"/>
      <c r="C603" s="202"/>
      <c r="D603" s="203" t="s">
        <v>143</v>
      </c>
      <c r="E603" s="204" t="s">
        <v>22</v>
      </c>
      <c r="F603" s="205" t="s">
        <v>765</v>
      </c>
      <c r="G603" s="202"/>
      <c r="H603" s="206">
        <v>15.674</v>
      </c>
      <c r="I603" s="207"/>
      <c r="J603" s="202"/>
      <c r="K603" s="202"/>
      <c r="L603" s="208"/>
      <c r="M603" s="209"/>
      <c r="N603" s="210"/>
      <c r="O603" s="210"/>
      <c r="P603" s="210"/>
      <c r="Q603" s="210"/>
      <c r="R603" s="210"/>
      <c r="S603" s="210"/>
      <c r="T603" s="211"/>
      <c r="AT603" s="212" t="s">
        <v>143</v>
      </c>
      <c r="AU603" s="212" t="s">
        <v>141</v>
      </c>
      <c r="AV603" s="11" t="s">
        <v>141</v>
      </c>
      <c r="AW603" s="11" t="s">
        <v>36</v>
      </c>
      <c r="AX603" s="11" t="s">
        <v>72</v>
      </c>
      <c r="AY603" s="212" t="s">
        <v>133</v>
      </c>
    </row>
    <row r="604" spans="2:51" s="12" customFormat="1" ht="13.5">
      <c r="B604" s="213"/>
      <c r="C604" s="214"/>
      <c r="D604" s="215" t="s">
        <v>143</v>
      </c>
      <c r="E604" s="216" t="s">
        <v>22</v>
      </c>
      <c r="F604" s="217" t="s">
        <v>145</v>
      </c>
      <c r="G604" s="214"/>
      <c r="H604" s="218">
        <v>15.674</v>
      </c>
      <c r="I604" s="219"/>
      <c r="J604" s="214"/>
      <c r="K604" s="214"/>
      <c r="L604" s="220"/>
      <c r="M604" s="221"/>
      <c r="N604" s="222"/>
      <c r="O604" s="222"/>
      <c r="P604" s="222"/>
      <c r="Q604" s="222"/>
      <c r="R604" s="222"/>
      <c r="S604" s="222"/>
      <c r="T604" s="223"/>
      <c r="AT604" s="224" t="s">
        <v>143</v>
      </c>
      <c r="AU604" s="224" t="s">
        <v>141</v>
      </c>
      <c r="AV604" s="12" t="s">
        <v>140</v>
      </c>
      <c r="AW604" s="12" t="s">
        <v>36</v>
      </c>
      <c r="AX604" s="12" t="s">
        <v>80</v>
      </c>
      <c r="AY604" s="224" t="s">
        <v>133</v>
      </c>
    </row>
    <row r="605" spans="2:65" s="1" customFormat="1" ht="22.5" customHeight="1">
      <c r="B605" s="41"/>
      <c r="C605" s="189" t="s">
        <v>766</v>
      </c>
      <c r="D605" s="189" t="s">
        <v>135</v>
      </c>
      <c r="E605" s="190" t="s">
        <v>767</v>
      </c>
      <c r="F605" s="191" t="s">
        <v>768</v>
      </c>
      <c r="G605" s="192" t="s">
        <v>203</v>
      </c>
      <c r="H605" s="193">
        <v>219.436</v>
      </c>
      <c r="I605" s="194"/>
      <c r="J605" s="195">
        <f>ROUND(I605*H605,2)</f>
        <v>0</v>
      </c>
      <c r="K605" s="191" t="s">
        <v>139</v>
      </c>
      <c r="L605" s="61"/>
      <c r="M605" s="196" t="s">
        <v>22</v>
      </c>
      <c r="N605" s="197" t="s">
        <v>44</v>
      </c>
      <c r="O605" s="42"/>
      <c r="P605" s="198">
        <f>O605*H605</f>
        <v>0</v>
      </c>
      <c r="Q605" s="198">
        <v>0</v>
      </c>
      <c r="R605" s="198">
        <f>Q605*H605</f>
        <v>0</v>
      </c>
      <c r="S605" s="198">
        <v>0</v>
      </c>
      <c r="T605" s="199">
        <f>S605*H605</f>
        <v>0</v>
      </c>
      <c r="AR605" s="24" t="s">
        <v>140</v>
      </c>
      <c r="AT605" s="24" t="s">
        <v>135</v>
      </c>
      <c r="AU605" s="24" t="s">
        <v>141</v>
      </c>
      <c r="AY605" s="24" t="s">
        <v>133</v>
      </c>
      <c r="BE605" s="200">
        <f>IF(N605="základní",J605,0)</f>
        <v>0</v>
      </c>
      <c r="BF605" s="200">
        <f>IF(N605="snížená",J605,0)</f>
        <v>0</v>
      </c>
      <c r="BG605" s="200">
        <f>IF(N605="zákl. přenesená",J605,0)</f>
        <v>0</v>
      </c>
      <c r="BH605" s="200">
        <f>IF(N605="sníž. přenesená",J605,0)</f>
        <v>0</v>
      </c>
      <c r="BI605" s="200">
        <f>IF(N605="nulová",J605,0)</f>
        <v>0</v>
      </c>
      <c r="BJ605" s="24" t="s">
        <v>141</v>
      </c>
      <c r="BK605" s="200">
        <f>ROUND(I605*H605,2)</f>
        <v>0</v>
      </c>
      <c r="BL605" s="24" t="s">
        <v>140</v>
      </c>
      <c r="BM605" s="24" t="s">
        <v>769</v>
      </c>
    </row>
    <row r="606" spans="2:51" s="11" customFormat="1" ht="13.5">
      <c r="B606" s="201"/>
      <c r="C606" s="202"/>
      <c r="D606" s="215" t="s">
        <v>143</v>
      </c>
      <c r="E606" s="202"/>
      <c r="F606" s="249" t="s">
        <v>770</v>
      </c>
      <c r="G606" s="202"/>
      <c r="H606" s="250">
        <v>219.436</v>
      </c>
      <c r="I606" s="207"/>
      <c r="J606" s="202"/>
      <c r="K606" s="202"/>
      <c r="L606" s="208"/>
      <c r="M606" s="209"/>
      <c r="N606" s="210"/>
      <c r="O606" s="210"/>
      <c r="P606" s="210"/>
      <c r="Q606" s="210"/>
      <c r="R606" s="210"/>
      <c r="S606" s="210"/>
      <c r="T606" s="211"/>
      <c r="AT606" s="212" t="s">
        <v>143</v>
      </c>
      <c r="AU606" s="212" t="s">
        <v>141</v>
      </c>
      <c r="AV606" s="11" t="s">
        <v>141</v>
      </c>
      <c r="AW606" s="11" t="s">
        <v>6</v>
      </c>
      <c r="AX606" s="11" t="s">
        <v>80</v>
      </c>
      <c r="AY606" s="212" t="s">
        <v>133</v>
      </c>
    </row>
    <row r="607" spans="2:65" s="1" customFormat="1" ht="22.5" customHeight="1">
      <c r="B607" s="41"/>
      <c r="C607" s="189" t="s">
        <v>771</v>
      </c>
      <c r="D607" s="189" t="s">
        <v>135</v>
      </c>
      <c r="E607" s="190" t="s">
        <v>772</v>
      </c>
      <c r="F607" s="191" t="s">
        <v>773</v>
      </c>
      <c r="G607" s="192" t="s">
        <v>203</v>
      </c>
      <c r="H607" s="193">
        <v>15.674</v>
      </c>
      <c r="I607" s="194"/>
      <c r="J607" s="195">
        <f>ROUND(I607*H607,2)</f>
        <v>0</v>
      </c>
      <c r="K607" s="191" t="s">
        <v>139</v>
      </c>
      <c r="L607" s="61"/>
      <c r="M607" s="196" t="s">
        <v>22</v>
      </c>
      <c r="N607" s="197" t="s">
        <v>44</v>
      </c>
      <c r="O607" s="42"/>
      <c r="P607" s="198">
        <f>O607*H607</f>
        <v>0</v>
      </c>
      <c r="Q607" s="198">
        <v>0</v>
      </c>
      <c r="R607" s="198">
        <f>Q607*H607</f>
        <v>0</v>
      </c>
      <c r="S607" s="198">
        <v>0</v>
      </c>
      <c r="T607" s="199">
        <f>S607*H607</f>
        <v>0</v>
      </c>
      <c r="AR607" s="24" t="s">
        <v>140</v>
      </c>
      <c r="AT607" s="24" t="s">
        <v>135</v>
      </c>
      <c r="AU607" s="24" t="s">
        <v>141</v>
      </c>
      <c r="AY607" s="24" t="s">
        <v>133</v>
      </c>
      <c r="BE607" s="200">
        <f>IF(N607="základní",J607,0)</f>
        <v>0</v>
      </c>
      <c r="BF607" s="200">
        <f>IF(N607="snížená",J607,0)</f>
        <v>0</v>
      </c>
      <c r="BG607" s="200">
        <f>IF(N607="zákl. přenesená",J607,0)</f>
        <v>0</v>
      </c>
      <c r="BH607" s="200">
        <f>IF(N607="sníž. přenesená",J607,0)</f>
        <v>0</v>
      </c>
      <c r="BI607" s="200">
        <f>IF(N607="nulová",J607,0)</f>
        <v>0</v>
      </c>
      <c r="BJ607" s="24" t="s">
        <v>141</v>
      </c>
      <c r="BK607" s="200">
        <f>ROUND(I607*H607,2)</f>
        <v>0</v>
      </c>
      <c r="BL607" s="24" t="s">
        <v>140</v>
      </c>
      <c r="BM607" s="24" t="s">
        <v>774</v>
      </c>
    </row>
    <row r="608" spans="2:65" s="1" customFormat="1" ht="22.5" customHeight="1">
      <c r="B608" s="41"/>
      <c r="C608" s="189" t="s">
        <v>775</v>
      </c>
      <c r="D608" s="189" t="s">
        <v>135</v>
      </c>
      <c r="E608" s="190" t="s">
        <v>776</v>
      </c>
      <c r="F608" s="191" t="s">
        <v>777</v>
      </c>
      <c r="G608" s="192" t="s">
        <v>203</v>
      </c>
      <c r="H608" s="193">
        <v>2.947</v>
      </c>
      <c r="I608" s="194"/>
      <c r="J608" s="195">
        <f>ROUND(I608*H608,2)</f>
        <v>0</v>
      </c>
      <c r="K608" s="191" t="s">
        <v>139</v>
      </c>
      <c r="L608" s="61"/>
      <c r="M608" s="196" t="s">
        <v>22</v>
      </c>
      <c r="N608" s="197" t="s">
        <v>44</v>
      </c>
      <c r="O608" s="42"/>
      <c r="P608" s="198">
        <f>O608*H608</f>
        <v>0</v>
      </c>
      <c r="Q608" s="198">
        <v>0</v>
      </c>
      <c r="R608" s="198">
        <f>Q608*H608</f>
        <v>0</v>
      </c>
      <c r="S608" s="198">
        <v>0</v>
      </c>
      <c r="T608" s="199">
        <f>S608*H608</f>
        <v>0</v>
      </c>
      <c r="AR608" s="24" t="s">
        <v>140</v>
      </c>
      <c r="AT608" s="24" t="s">
        <v>135</v>
      </c>
      <c r="AU608" s="24" t="s">
        <v>141</v>
      </c>
      <c r="AY608" s="24" t="s">
        <v>133</v>
      </c>
      <c r="BE608" s="200">
        <f>IF(N608="základní",J608,0)</f>
        <v>0</v>
      </c>
      <c r="BF608" s="200">
        <f>IF(N608="snížená",J608,0)</f>
        <v>0</v>
      </c>
      <c r="BG608" s="200">
        <f>IF(N608="zákl. přenesená",J608,0)</f>
        <v>0</v>
      </c>
      <c r="BH608" s="200">
        <f>IF(N608="sníž. přenesená",J608,0)</f>
        <v>0</v>
      </c>
      <c r="BI608" s="200">
        <f>IF(N608="nulová",J608,0)</f>
        <v>0</v>
      </c>
      <c r="BJ608" s="24" t="s">
        <v>141</v>
      </c>
      <c r="BK608" s="200">
        <f>ROUND(I608*H608,2)</f>
        <v>0</v>
      </c>
      <c r="BL608" s="24" t="s">
        <v>140</v>
      </c>
      <c r="BM608" s="24" t="s">
        <v>778</v>
      </c>
    </row>
    <row r="609" spans="2:65" s="1" customFormat="1" ht="22.5" customHeight="1">
      <c r="B609" s="41"/>
      <c r="C609" s="189" t="s">
        <v>779</v>
      </c>
      <c r="D609" s="189" t="s">
        <v>135</v>
      </c>
      <c r="E609" s="190" t="s">
        <v>780</v>
      </c>
      <c r="F609" s="191" t="s">
        <v>781</v>
      </c>
      <c r="G609" s="192" t="s">
        <v>203</v>
      </c>
      <c r="H609" s="193">
        <v>12.727</v>
      </c>
      <c r="I609" s="194"/>
      <c r="J609" s="195">
        <f>ROUND(I609*H609,2)</f>
        <v>0</v>
      </c>
      <c r="K609" s="191" t="s">
        <v>139</v>
      </c>
      <c r="L609" s="61"/>
      <c r="M609" s="196" t="s">
        <v>22</v>
      </c>
      <c r="N609" s="197" t="s">
        <v>44</v>
      </c>
      <c r="O609" s="42"/>
      <c r="P609" s="198">
        <f>O609*H609</f>
        <v>0</v>
      </c>
      <c r="Q609" s="198">
        <v>0</v>
      </c>
      <c r="R609" s="198">
        <f>Q609*H609</f>
        <v>0</v>
      </c>
      <c r="S609" s="198">
        <v>0</v>
      </c>
      <c r="T609" s="199">
        <f>S609*H609</f>
        <v>0</v>
      </c>
      <c r="AR609" s="24" t="s">
        <v>140</v>
      </c>
      <c r="AT609" s="24" t="s">
        <v>135</v>
      </c>
      <c r="AU609" s="24" t="s">
        <v>141</v>
      </c>
      <c r="AY609" s="24" t="s">
        <v>133</v>
      </c>
      <c r="BE609" s="200">
        <f>IF(N609="základní",J609,0)</f>
        <v>0</v>
      </c>
      <c r="BF609" s="200">
        <f>IF(N609="snížená",J609,0)</f>
        <v>0</v>
      </c>
      <c r="BG609" s="200">
        <f>IF(N609="zákl. přenesená",J609,0)</f>
        <v>0</v>
      </c>
      <c r="BH609" s="200">
        <f>IF(N609="sníž. přenesená",J609,0)</f>
        <v>0</v>
      </c>
      <c r="BI609" s="200">
        <f>IF(N609="nulová",J609,0)</f>
        <v>0</v>
      </c>
      <c r="BJ609" s="24" t="s">
        <v>141</v>
      </c>
      <c r="BK609" s="200">
        <f>ROUND(I609*H609,2)</f>
        <v>0</v>
      </c>
      <c r="BL609" s="24" t="s">
        <v>140</v>
      </c>
      <c r="BM609" s="24" t="s">
        <v>782</v>
      </c>
    </row>
    <row r="610" spans="2:63" s="10" customFormat="1" ht="29.85" customHeight="1">
      <c r="B610" s="172"/>
      <c r="C610" s="173"/>
      <c r="D610" s="186" t="s">
        <v>71</v>
      </c>
      <c r="E610" s="187" t="s">
        <v>783</v>
      </c>
      <c r="F610" s="187" t="s">
        <v>784</v>
      </c>
      <c r="G610" s="173"/>
      <c r="H610" s="173"/>
      <c r="I610" s="176"/>
      <c r="J610" s="188">
        <f>BK610</f>
        <v>0</v>
      </c>
      <c r="K610" s="173"/>
      <c r="L610" s="178"/>
      <c r="M610" s="179"/>
      <c r="N610" s="180"/>
      <c r="O610" s="180"/>
      <c r="P610" s="181">
        <f>P611</f>
        <v>0</v>
      </c>
      <c r="Q610" s="180"/>
      <c r="R610" s="181">
        <f>R611</f>
        <v>0</v>
      </c>
      <c r="S610" s="180"/>
      <c r="T610" s="182">
        <f>T611</f>
        <v>0</v>
      </c>
      <c r="AR610" s="183" t="s">
        <v>80</v>
      </c>
      <c r="AT610" s="184" t="s">
        <v>71</v>
      </c>
      <c r="AU610" s="184" t="s">
        <v>80</v>
      </c>
      <c r="AY610" s="183" t="s">
        <v>133</v>
      </c>
      <c r="BK610" s="185">
        <f>BK611</f>
        <v>0</v>
      </c>
    </row>
    <row r="611" spans="2:65" s="1" customFormat="1" ht="22.5" customHeight="1">
      <c r="B611" s="41"/>
      <c r="C611" s="189" t="s">
        <v>785</v>
      </c>
      <c r="D611" s="189" t="s">
        <v>135</v>
      </c>
      <c r="E611" s="190" t="s">
        <v>786</v>
      </c>
      <c r="F611" s="191" t="s">
        <v>787</v>
      </c>
      <c r="G611" s="192" t="s">
        <v>203</v>
      </c>
      <c r="H611" s="193">
        <v>53.046</v>
      </c>
      <c r="I611" s="194"/>
      <c r="J611" s="195">
        <f>ROUND(I611*H611,2)</f>
        <v>0</v>
      </c>
      <c r="K611" s="191" t="s">
        <v>139</v>
      </c>
      <c r="L611" s="61"/>
      <c r="M611" s="196" t="s">
        <v>22</v>
      </c>
      <c r="N611" s="197" t="s">
        <v>44</v>
      </c>
      <c r="O611" s="42"/>
      <c r="P611" s="198">
        <f>O611*H611</f>
        <v>0</v>
      </c>
      <c r="Q611" s="198">
        <v>0</v>
      </c>
      <c r="R611" s="198">
        <f>Q611*H611</f>
        <v>0</v>
      </c>
      <c r="S611" s="198">
        <v>0</v>
      </c>
      <c r="T611" s="199">
        <f>S611*H611</f>
        <v>0</v>
      </c>
      <c r="AR611" s="24" t="s">
        <v>140</v>
      </c>
      <c r="AT611" s="24" t="s">
        <v>135</v>
      </c>
      <c r="AU611" s="24" t="s">
        <v>141</v>
      </c>
      <c r="AY611" s="24" t="s">
        <v>133</v>
      </c>
      <c r="BE611" s="200">
        <f>IF(N611="základní",J611,0)</f>
        <v>0</v>
      </c>
      <c r="BF611" s="200">
        <f>IF(N611="snížená",J611,0)</f>
        <v>0</v>
      </c>
      <c r="BG611" s="200">
        <f>IF(N611="zákl. přenesená",J611,0)</f>
        <v>0</v>
      </c>
      <c r="BH611" s="200">
        <f>IF(N611="sníž. přenesená",J611,0)</f>
        <v>0</v>
      </c>
      <c r="BI611" s="200">
        <f>IF(N611="nulová",J611,0)</f>
        <v>0</v>
      </c>
      <c r="BJ611" s="24" t="s">
        <v>141</v>
      </c>
      <c r="BK611" s="200">
        <f>ROUND(I611*H611,2)</f>
        <v>0</v>
      </c>
      <c r="BL611" s="24" t="s">
        <v>140</v>
      </c>
      <c r="BM611" s="24" t="s">
        <v>788</v>
      </c>
    </row>
    <row r="612" spans="2:63" s="10" customFormat="1" ht="37.35" customHeight="1">
      <c r="B612" s="172"/>
      <c r="C612" s="173"/>
      <c r="D612" s="174" t="s">
        <v>71</v>
      </c>
      <c r="E612" s="175" t="s">
        <v>789</v>
      </c>
      <c r="F612" s="175" t="s">
        <v>790</v>
      </c>
      <c r="G612" s="173"/>
      <c r="H612" s="173"/>
      <c r="I612" s="176"/>
      <c r="J612" s="177">
        <f>BK612</f>
        <v>0</v>
      </c>
      <c r="K612" s="173"/>
      <c r="L612" s="178"/>
      <c r="M612" s="179"/>
      <c r="N612" s="180"/>
      <c r="O612" s="180"/>
      <c r="P612" s="181">
        <f>P613+P642+P650+P654+P656+P662+P711+P716</f>
        <v>0</v>
      </c>
      <c r="Q612" s="180"/>
      <c r="R612" s="181">
        <f>R613+R642+R650+R654+R656+R662+R711+R716</f>
        <v>0.96757448</v>
      </c>
      <c r="S612" s="180"/>
      <c r="T612" s="182">
        <f>T613+T642+T650+T654+T656+T662+T711+T716</f>
        <v>0.32984250000000004</v>
      </c>
      <c r="AR612" s="183" t="s">
        <v>141</v>
      </c>
      <c r="AT612" s="184" t="s">
        <v>71</v>
      </c>
      <c r="AU612" s="184" t="s">
        <v>72</v>
      </c>
      <c r="AY612" s="183" t="s">
        <v>133</v>
      </c>
      <c r="BK612" s="185">
        <f>BK613+BK642+BK650+BK654+BK656+BK662+BK711+BK716</f>
        <v>0</v>
      </c>
    </row>
    <row r="613" spans="2:63" s="10" customFormat="1" ht="19.9" customHeight="1">
      <c r="B613" s="172"/>
      <c r="C613" s="173"/>
      <c r="D613" s="186" t="s">
        <v>71</v>
      </c>
      <c r="E613" s="187" t="s">
        <v>791</v>
      </c>
      <c r="F613" s="187" t="s">
        <v>792</v>
      </c>
      <c r="G613" s="173"/>
      <c r="H613" s="173"/>
      <c r="I613" s="176"/>
      <c r="J613" s="188">
        <f>BK613</f>
        <v>0</v>
      </c>
      <c r="K613" s="173"/>
      <c r="L613" s="178"/>
      <c r="M613" s="179"/>
      <c r="N613" s="180"/>
      <c r="O613" s="180"/>
      <c r="P613" s="181">
        <f>SUM(P614:P641)</f>
        <v>0</v>
      </c>
      <c r="Q613" s="180"/>
      <c r="R613" s="181">
        <f>SUM(R614:R641)</f>
        <v>0.33256257999999994</v>
      </c>
      <c r="S613" s="180"/>
      <c r="T613" s="182">
        <f>SUM(T614:T641)</f>
        <v>0</v>
      </c>
      <c r="AR613" s="183" t="s">
        <v>141</v>
      </c>
      <c r="AT613" s="184" t="s">
        <v>71</v>
      </c>
      <c r="AU613" s="184" t="s">
        <v>80</v>
      </c>
      <c r="AY613" s="183" t="s">
        <v>133</v>
      </c>
      <c r="BK613" s="185">
        <f>SUM(BK614:BK641)</f>
        <v>0</v>
      </c>
    </row>
    <row r="614" spans="2:65" s="1" customFormat="1" ht="22.5" customHeight="1">
      <c r="B614" s="41"/>
      <c r="C614" s="189" t="s">
        <v>793</v>
      </c>
      <c r="D614" s="189" t="s">
        <v>135</v>
      </c>
      <c r="E614" s="190" t="s">
        <v>794</v>
      </c>
      <c r="F614" s="191" t="s">
        <v>795</v>
      </c>
      <c r="G614" s="192" t="s">
        <v>138</v>
      </c>
      <c r="H614" s="193">
        <v>51.5</v>
      </c>
      <c r="I614" s="194"/>
      <c r="J614" s="195">
        <f>ROUND(I614*H614,2)</f>
        <v>0</v>
      </c>
      <c r="K614" s="191" t="s">
        <v>139</v>
      </c>
      <c r="L614" s="61"/>
      <c r="M614" s="196" t="s">
        <v>22</v>
      </c>
      <c r="N614" s="197" t="s">
        <v>44</v>
      </c>
      <c r="O614" s="42"/>
      <c r="P614" s="198">
        <f>O614*H614</f>
        <v>0</v>
      </c>
      <c r="Q614" s="198">
        <v>0</v>
      </c>
      <c r="R614" s="198">
        <f>Q614*H614</f>
        <v>0</v>
      </c>
      <c r="S614" s="198">
        <v>0</v>
      </c>
      <c r="T614" s="199">
        <f>S614*H614</f>
        <v>0</v>
      </c>
      <c r="AR614" s="24" t="s">
        <v>222</v>
      </c>
      <c r="AT614" s="24" t="s">
        <v>135</v>
      </c>
      <c r="AU614" s="24" t="s">
        <v>141</v>
      </c>
      <c r="AY614" s="24" t="s">
        <v>133</v>
      </c>
      <c r="BE614" s="200">
        <f>IF(N614="základní",J614,0)</f>
        <v>0</v>
      </c>
      <c r="BF614" s="200">
        <f>IF(N614="snížená",J614,0)</f>
        <v>0</v>
      </c>
      <c r="BG614" s="200">
        <f>IF(N614="zákl. přenesená",J614,0)</f>
        <v>0</v>
      </c>
      <c r="BH614" s="200">
        <f>IF(N614="sníž. přenesená",J614,0)</f>
        <v>0</v>
      </c>
      <c r="BI614" s="200">
        <f>IF(N614="nulová",J614,0)</f>
        <v>0</v>
      </c>
      <c r="BJ614" s="24" t="s">
        <v>141</v>
      </c>
      <c r="BK614" s="200">
        <f>ROUND(I614*H614,2)</f>
        <v>0</v>
      </c>
      <c r="BL614" s="24" t="s">
        <v>222</v>
      </c>
      <c r="BM614" s="24" t="s">
        <v>796</v>
      </c>
    </row>
    <row r="615" spans="2:51" s="13" customFormat="1" ht="13.5">
      <c r="B615" s="225"/>
      <c r="C615" s="226"/>
      <c r="D615" s="203" t="s">
        <v>143</v>
      </c>
      <c r="E615" s="227" t="s">
        <v>22</v>
      </c>
      <c r="F615" s="228" t="s">
        <v>797</v>
      </c>
      <c r="G615" s="226"/>
      <c r="H615" s="229" t="s">
        <v>22</v>
      </c>
      <c r="I615" s="230"/>
      <c r="J615" s="226"/>
      <c r="K615" s="226"/>
      <c r="L615" s="231"/>
      <c r="M615" s="232"/>
      <c r="N615" s="233"/>
      <c r="O615" s="233"/>
      <c r="P615" s="233"/>
      <c r="Q615" s="233"/>
      <c r="R615" s="233"/>
      <c r="S615" s="233"/>
      <c r="T615" s="234"/>
      <c r="AT615" s="235" t="s">
        <v>143</v>
      </c>
      <c r="AU615" s="235" t="s">
        <v>141</v>
      </c>
      <c r="AV615" s="13" t="s">
        <v>80</v>
      </c>
      <c r="AW615" s="13" t="s">
        <v>36</v>
      </c>
      <c r="AX615" s="13" t="s">
        <v>72</v>
      </c>
      <c r="AY615" s="235" t="s">
        <v>133</v>
      </c>
    </row>
    <row r="616" spans="2:51" s="11" customFormat="1" ht="13.5">
      <c r="B616" s="201"/>
      <c r="C616" s="202"/>
      <c r="D616" s="203" t="s">
        <v>143</v>
      </c>
      <c r="E616" s="204" t="s">
        <v>22</v>
      </c>
      <c r="F616" s="205" t="s">
        <v>798</v>
      </c>
      <c r="G616" s="202"/>
      <c r="H616" s="206">
        <v>58.1</v>
      </c>
      <c r="I616" s="207"/>
      <c r="J616" s="202"/>
      <c r="K616" s="202"/>
      <c r="L616" s="208"/>
      <c r="M616" s="209"/>
      <c r="N616" s="210"/>
      <c r="O616" s="210"/>
      <c r="P616" s="210"/>
      <c r="Q616" s="210"/>
      <c r="R616" s="210"/>
      <c r="S616" s="210"/>
      <c r="T616" s="211"/>
      <c r="AT616" s="212" t="s">
        <v>143</v>
      </c>
      <c r="AU616" s="212" t="s">
        <v>141</v>
      </c>
      <c r="AV616" s="11" t="s">
        <v>141</v>
      </c>
      <c r="AW616" s="11" t="s">
        <v>36</v>
      </c>
      <c r="AX616" s="11" t="s">
        <v>72</v>
      </c>
      <c r="AY616" s="212" t="s">
        <v>133</v>
      </c>
    </row>
    <row r="617" spans="2:51" s="11" customFormat="1" ht="13.5">
      <c r="B617" s="201"/>
      <c r="C617" s="202"/>
      <c r="D617" s="203" t="s">
        <v>143</v>
      </c>
      <c r="E617" s="204" t="s">
        <v>22</v>
      </c>
      <c r="F617" s="205" t="s">
        <v>799</v>
      </c>
      <c r="G617" s="202"/>
      <c r="H617" s="206">
        <v>-6.6</v>
      </c>
      <c r="I617" s="207"/>
      <c r="J617" s="202"/>
      <c r="K617" s="202"/>
      <c r="L617" s="208"/>
      <c r="M617" s="209"/>
      <c r="N617" s="210"/>
      <c r="O617" s="210"/>
      <c r="P617" s="210"/>
      <c r="Q617" s="210"/>
      <c r="R617" s="210"/>
      <c r="S617" s="210"/>
      <c r="T617" s="211"/>
      <c r="AT617" s="212" t="s">
        <v>143</v>
      </c>
      <c r="AU617" s="212" t="s">
        <v>141</v>
      </c>
      <c r="AV617" s="11" t="s">
        <v>141</v>
      </c>
      <c r="AW617" s="11" t="s">
        <v>36</v>
      </c>
      <c r="AX617" s="11" t="s">
        <v>72</v>
      </c>
      <c r="AY617" s="212" t="s">
        <v>133</v>
      </c>
    </row>
    <row r="618" spans="2:51" s="12" customFormat="1" ht="13.5">
      <c r="B618" s="213"/>
      <c r="C618" s="214"/>
      <c r="D618" s="215" t="s">
        <v>143</v>
      </c>
      <c r="E618" s="216" t="s">
        <v>22</v>
      </c>
      <c r="F618" s="217" t="s">
        <v>145</v>
      </c>
      <c r="G618" s="214"/>
      <c r="H618" s="218">
        <v>51.5</v>
      </c>
      <c r="I618" s="219"/>
      <c r="J618" s="214"/>
      <c r="K618" s="214"/>
      <c r="L618" s="220"/>
      <c r="M618" s="221"/>
      <c r="N618" s="222"/>
      <c r="O618" s="222"/>
      <c r="P618" s="222"/>
      <c r="Q618" s="222"/>
      <c r="R618" s="222"/>
      <c r="S618" s="222"/>
      <c r="T618" s="223"/>
      <c r="AT618" s="224" t="s">
        <v>143</v>
      </c>
      <c r="AU618" s="224" t="s">
        <v>141</v>
      </c>
      <c r="AV618" s="12" t="s">
        <v>140</v>
      </c>
      <c r="AW618" s="12" t="s">
        <v>36</v>
      </c>
      <c r="AX618" s="12" t="s">
        <v>80</v>
      </c>
      <c r="AY618" s="224" t="s">
        <v>133</v>
      </c>
    </row>
    <row r="619" spans="2:65" s="1" customFormat="1" ht="22.5" customHeight="1">
      <c r="B619" s="41"/>
      <c r="C619" s="236" t="s">
        <v>800</v>
      </c>
      <c r="D619" s="236" t="s">
        <v>228</v>
      </c>
      <c r="E619" s="237" t="s">
        <v>801</v>
      </c>
      <c r="F619" s="238" t="s">
        <v>802</v>
      </c>
      <c r="G619" s="239" t="s">
        <v>203</v>
      </c>
      <c r="H619" s="240">
        <v>0.018</v>
      </c>
      <c r="I619" s="241"/>
      <c r="J619" s="242">
        <f>ROUND(I619*H619,2)</f>
        <v>0</v>
      </c>
      <c r="K619" s="238" t="s">
        <v>139</v>
      </c>
      <c r="L619" s="243"/>
      <c r="M619" s="244" t="s">
        <v>22</v>
      </c>
      <c r="N619" s="245" t="s">
        <v>44</v>
      </c>
      <c r="O619" s="42"/>
      <c r="P619" s="198">
        <f>O619*H619</f>
        <v>0</v>
      </c>
      <c r="Q619" s="198">
        <v>1</v>
      </c>
      <c r="R619" s="198">
        <f>Q619*H619</f>
        <v>0.018</v>
      </c>
      <c r="S619" s="198">
        <v>0</v>
      </c>
      <c r="T619" s="199">
        <f>S619*H619</f>
        <v>0</v>
      </c>
      <c r="AR619" s="24" t="s">
        <v>310</v>
      </c>
      <c r="AT619" s="24" t="s">
        <v>228</v>
      </c>
      <c r="AU619" s="24" t="s">
        <v>141</v>
      </c>
      <c r="AY619" s="24" t="s">
        <v>133</v>
      </c>
      <c r="BE619" s="200">
        <f>IF(N619="základní",J619,0)</f>
        <v>0</v>
      </c>
      <c r="BF619" s="200">
        <f>IF(N619="snížená",J619,0)</f>
        <v>0</v>
      </c>
      <c r="BG619" s="200">
        <f>IF(N619="zákl. přenesená",J619,0)</f>
        <v>0</v>
      </c>
      <c r="BH619" s="200">
        <f>IF(N619="sníž. přenesená",J619,0)</f>
        <v>0</v>
      </c>
      <c r="BI619" s="200">
        <f>IF(N619="nulová",J619,0)</f>
        <v>0</v>
      </c>
      <c r="BJ619" s="24" t="s">
        <v>141</v>
      </c>
      <c r="BK619" s="200">
        <f>ROUND(I619*H619,2)</f>
        <v>0</v>
      </c>
      <c r="BL619" s="24" t="s">
        <v>222</v>
      </c>
      <c r="BM619" s="24" t="s">
        <v>803</v>
      </c>
    </row>
    <row r="620" spans="2:51" s="11" customFormat="1" ht="13.5">
      <c r="B620" s="201"/>
      <c r="C620" s="202"/>
      <c r="D620" s="215" t="s">
        <v>143</v>
      </c>
      <c r="E620" s="202"/>
      <c r="F620" s="249" t="s">
        <v>804</v>
      </c>
      <c r="G620" s="202"/>
      <c r="H620" s="250">
        <v>0.018</v>
      </c>
      <c r="I620" s="207"/>
      <c r="J620" s="202"/>
      <c r="K620" s="202"/>
      <c r="L620" s="208"/>
      <c r="M620" s="209"/>
      <c r="N620" s="210"/>
      <c r="O620" s="210"/>
      <c r="P620" s="210"/>
      <c r="Q620" s="210"/>
      <c r="R620" s="210"/>
      <c r="S620" s="210"/>
      <c r="T620" s="211"/>
      <c r="AT620" s="212" t="s">
        <v>143</v>
      </c>
      <c r="AU620" s="212" t="s">
        <v>141</v>
      </c>
      <c r="AV620" s="11" t="s">
        <v>141</v>
      </c>
      <c r="AW620" s="11" t="s">
        <v>6</v>
      </c>
      <c r="AX620" s="11" t="s">
        <v>80</v>
      </c>
      <c r="AY620" s="212" t="s">
        <v>133</v>
      </c>
    </row>
    <row r="621" spans="2:65" s="1" customFormat="1" ht="22.5" customHeight="1">
      <c r="B621" s="41"/>
      <c r="C621" s="189" t="s">
        <v>805</v>
      </c>
      <c r="D621" s="189" t="s">
        <v>135</v>
      </c>
      <c r="E621" s="190" t="s">
        <v>806</v>
      </c>
      <c r="F621" s="191" t="s">
        <v>807</v>
      </c>
      <c r="G621" s="192" t="s">
        <v>138</v>
      </c>
      <c r="H621" s="193">
        <v>51.5</v>
      </c>
      <c r="I621" s="194"/>
      <c r="J621" s="195">
        <f>ROUND(I621*H621,2)</f>
        <v>0</v>
      </c>
      <c r="K621" s="191" t="s">
        <v>139</v>
      </c>
      <c r="L621" s="61"/>
      <c r="M621" s="196" t="s">
        <v>22</v>
      </c>
      <c r="N621" s="197" t="s">
        <v>44</v>
      </c>
      <c r="O621" s="42"/>
      <c r="P621" s="198">
        <f>O621*H621</f>
        <v>0</v>
      </c>
      <c r="Q621" s="198">
        <v>0.0004</v>
      </c>
      <c r="R621" s="198">
        <f>Q621*H621</f>
        <v>0.0206</v>
      </c>
      <c r="S621" s="198">
        <v>0</v>
      </c>
      <c r="T621" s="199">
        <f>S621*H621</f>
        <v>0</v>
      </c>
      <c r="AR621" s="24" t="s">
        <v>222</v>
      </c>
      <c r="AT621" s="24" t="s">
        <v>135</v>
      </c>
      <c r="AU621" s="24" t="s">
        <v>141</v>
      </c>
      <c r="AY621" s="24" t="s">
        <v>133</v>
      </c>
      <c r="BE621" s="200">
        <f>IF(N621="základní",J621,0)</f>
        <v>0</v>
      </c>
      <c r="BF621" s="200">
        <f>IF(N621="snížená",J621,0)</f>
        <v>0</v>
      </c>
      <c r="BG621" s="200">
        <f>IF(N621="zákl. přenesená",J621,0)</f>
        <v>0</v>
      </c>
      <c r="BH621" s="200">
        <f>IF(N621="sníž. přenesená",J621,0)</f>
        <v>0</v>
      </c>
      <c r="BI621" s="200">
        <f>IF(N621="nulová",J621,0)</f>
        <v>0</v>
      </c>
      <c r="BJ621" s="24" t="s">
        <v>141</v>
      </c>
      <c r="BK621" s="200">
        <f>ROUND(I621*H621,2)</f>
        <v>0</v>
      </c>
      <c r="BL621" s="24" t="s">
        <v>222</v>
      </c>
      <c r="BM621" s="24" t="s">
        <v>808</v>
      </c>
    </row>
    <row r="622" spans="2:65" s="1" customFormat="1" ht="31.5" customHeight="1">
      <c r="B622" s="41"/>
      <c r="C622" s="236" t="s">
        <v>809</v>
      </c>
      <c r="D622" s="236" t="s">
        <v>228</v>
      </c>
      <c r="E622" s="237" t="s">
        <v>810</v>
      </c>
      <c r="F622" s="238" t="s">
        <v>811</v>
      </c>
      <c r="G622" s="239" t="s">
        <v>138</v>
      </c>
      <c r="H622" s="240">
        <v>61.8</v>
      </c>
      <c r="I622" s="241"/>
      <c r="J622" s="242">
        <f>ROUND(I622*H622,2)</f>
        <v>0</v>
      </c>
      <c r="K622" s="238" t="s">
        <v>139</v>
      </c>
      <c r="L622" s="243"/>
      <c r="M622" s="244" t="s">
        <v>22</v>
      </c>
      <c r="N622" s="245" t="s">
        <v>44</v>
      </c>
      <c r="O622" s="42"/>
      <c r="P622" s="198">
        <f>O622*H622</f>
        <v>0</v>
      </c>
      <c r="Q622" s="198">
        <v>0.00388</v>
      </c>
      <c r="R622" s="198">
        <f>Q622*H622</f>
        <v>0.239784</v>
      </c>
      <c r="S622" s="198">
        <v>0</v>
      </c>
      <c r="T622" s="199">
        <f>S622*H622</f>
        <v>0</v>
      </c>
      <c r="AR622" s="24" t="s">
        <v>310</v>
      </c>
      <c r="AT622" s="24" t="s">
        <v>228</v>
      </c>
      <c r="AU622" s="24" t="s">
        <v>141</v>
      </c>
      <c r="AY622" s="24" t="s">
        <v>133</v>
      </c>
      <c r="BE622" s="200">
        <f>IF(N622="základní",J622,0)</f>
        <v>0</v>
      </c>
      <c r="BF622" s="200">
        <f>IF(N622="snížená",J622,0)</f>
        <v>0</v>
      </c>
      <c r="BG622" s="200">
        <f>IF(N622="zákl. přenesená",J622,0)</f>
        <v>0</v>
      </c>
      <c r="BH622" s="200">
        <f>IF(N622="sníž. přenesená",J622,0)</f>
        <v>0</v>
      </c>
      <c r="BI622" s="200">
        <f>IF(N622="nulová",J622,0)</f>
        <v>0</v>
      </c>
      <c r="BJ622" s="24" t="s">
        <v>141</v>
      </c>
      <c r="BK622" s="200">
        <f>ROUND(I622*H622,2)</f>
        <v>0</v>
      </c>
      <c r="BL622" s="24" t="s">
        <v>222</v>
      </c>
      <c r="BM622" s="24" t="s">
        <v>812</v>
      </c>
    </row>
    <row r="623" spans="2:51" s="11" customFormat="1" ht="13.5">
      <c r="B623" s="201"/>
      <c r="C623" s="202"/>
      <c r="D623" s="215" t="s">
        <v>143</v>
      </c>
      <c r="E623" s="202"/>
      <c r="F623" s="249" t="s">
        <v>813</v>
      </c>
      <c r="G623" s="202"/>
      <c r="H623" s="250">
        <v>61.8</v>
      </c>
      <c r="I623" s="207"/>
      <c r="J623" s="202"/>
      <c r="K623" s="202"/>
      <c r="L623" s="208"/>
      <c r="M623" s="209"/>
      <c r="N623" s="210"/>
      <c r="O623" s="210"/>
      <c r="P623" s="210"/>
      <c r="Q623" s="210"/>
      <c r="R623" s="210"/>
      <c r="S623" s="210"/>
      <c r="T623" s="211"/>
      <c r="AT623" s="212" t="s">
        <v>143</v>
      </c>
      <c r="AU623" s="212" t="s">
        <v>141</v>
      </c>
      <c r="AV623" s="11" t="s">
        <v>141</v>
      </c>
      <c r="AW623" s="11" t="s">
        <v>6</v>
      </c>
      <c r="AX623" s="11" t="s">
        <v>80</v>
      </c>
      <c r="AY623" s="212" t="s">
        <v>133</v>
      </c>
    </row>
    <row r="624" spans="2:65" s="1" customFormat="1" ht="44.25" customHeight="1">
      <c r="B624" s="41"/>
      <c r="C624" s="189" t="s">
        <v>814</v>
      </c>
      <c r="D624" s="189" t="s">
        <v>135</v>
      </c>
      <c r="E624" s="190" t="s">
        <v>815</v>
      </c>
      <c r="F624" s="191" t="s">
        <v>816</v>
      </c>
      <c r="G624" s="192" t="s">
        <v>138</v>
      </c>
      <c r="H624" s="193">
        <v>36.946</v>
      </c>
      <c r="I624" s="194"/>
      <c r="J624" s="195">
        <f>ROUND(I624*H624,2)</f>
        <v>0</v>
      </c>
      <c r="K624" s="191" t="s">
        <v>139</v>
      </c>
      <c r="L624" s="61"/>
      <c r="M624" s="196" t="s">
        <v>22</v>
      </c>
      <c r="N624" s="197" t="s">
        <v>44</v>
      </c>
      <c r="O624" s="42"/>
      <c r="P624" s="198">
        <f>O624*H624</f>
        <v>0</v>
      </c>
      <c r="Q624" s="198">
        <v>0.00078</v>
      </c>
      <c r="R624" s="198">
        <f>Q624*H624</f>
        <v>0.028817879999999997</v>
      </c>
      <c r="S624" s="198">
        <v>0</v>
      </c>
      <c r="T624" s="199">
        <f>S624*H624</f>
        <v>0</v>
      </c>
      <c r="AR624" s="24" t="s">
        <v>222</v>
      </c>
      <c r="AT624" s="24" t="s">
        <v>135</v>
      </c>
      <c r="AU624" s="24" t="s">
        <v>141</v>
      </c>
      <c r="AY624" s="24" t="s">
        <v>133</v>
      </c>
      <c r="BE624" s="200">
        <f>IF(N624="základní",J624,0)</f>
        <v>0</v>
      </c>
      <c r="BF624" s="200">
        <f>IF(N624="snížená",J624,0)</f>
        <v>0</v>
      </c>
      <c r="BG624" s="200">
        <f>IF(N624="zákl. přenesená",J624,0)</f>
        <v>0</v>
      </c>
      <c r="BH624" s="200">
        <f>IF(N624="sníž. přenesená",J624,0)</f>
        <v>0</v>
      </c>
      <c r="BI624" s="200">
        <f>IF(N624="nulová",J624,0)</f>
        <v>0</v>
      </c>
      <c r="BJ624" s="24" t="s">
        <v>141</v>
      </c>
      <c r="BK624" s="200">
        <f>ROUND(I624*H624,2)</f>
        <v>0</v>
      </c>
      <c r="BL624" s="24" t="s">
        <v>222</v>
      </c>
      <c r="BM624" s="24" t="s">
        <v>817</v>
      </c>
    </row>
    <row r="625" spans="2:51" s="13" customFormat="1" ht="13.5">
      <c r="B625" s="225"/>
      <c r="C625" s="226"/>
      <c r="D625" s="203" t="s">
        <v>143</v>
      </c>
      <c r="E625" s="227" t="s">
        <v>22</v>
      </c>
      <c r="F625" s="228" t="s">
        <v>818</v>
      </c>
      <c r="G625" s="226"/>
      <c r="H625" s="229" t="s">
        <v>22</v>
      </c>
      <c r="I625" s="230"/>
      <c r="J625" s="226"/>
      <c r="K625" s="226"/>
      <c r="L625" s="231"/>
      <c r="M625" s="232"/>
      <c r="N625" s="233"/>
      <c r="O625" s="233"/>
      <c r="P625" s="233"/>
      <c r="Q625" s="233"/>
      <c r="R625" s="233"/>
      <c r="S625" s="233"/>
      <c r="T625" s="234"/>
      <c r="AT625" s="235" t="s">
        <v>143</v>
      </c>
      <c r="AU625" s="235" t="s">
        <v>141</v>
      </c>
      <c r="AV625" s="13" t="s">
        <v>80</v>
      </c>
      <c r="AW625" s="13" t="s">
        <v>36</v>
      </c>
      <c r="AX625" s="13" t="s">
        <v>72</v>
      </c>
      <c r="AY625" s="235" t="s">
        <v>133</v>
      </c>
    </row>
    <row r="626" spans="2:51" s="11" customFormat="1" ht="13.5">
      <c r="B626" s="201"/>
      <c r="C626" s="202"/>
      <c r="D626" s="203" t="s">
        <v>143</v>
      </c>
      <c r="E626" s="204" t="s">
        <v>22</v>
      </c>
      <c r="F626" s="205" t="s">
        <v>819</v>
      </c>
      <c r="G626" s="202"/>
      <c r="H626" s="206">
        <v>41.566</v>
      </c>
      <c r="I626" s="207"/>
      <c r="J626" s="202"/>
      <c r="K626" s="202"/>
      <c r="L626" s="208"/>
      <c r="M626" s="209"/>
      <c r="N626" s="210"/>
      <c r="O626" s="210"/>
      <c r="P626" s="210"/>
      <c r="Q626" s="210"/>
      <c r="R626" s="210"/>
      <c r="S626" s="210"/>
      <c r="T626" s="211"/>
      <c r="AT626" s="212" t="s">
        <v>143</v>
      </c>
      <c r="AU626" s="212" t="s">
        <v>141</v>
      </c>
      <c r="AV626" s="11" t="s">
        <v>141</v>
      </c>
      <c r="AW626" s="11" t="s">
        <v>36</v>
      </c>
      <c r="AX626" s="11" t="s">
        <v>72</v>
      </c>
      <c r="AY626" s="212" t="s">
        <v>133</v>
      </c>
    </row>
    <row r="627" spans="2:51" s="11" customFormat="1" ht="13.5">
      <c r="B627" s="201"/>
      <c r="C627" s="202"/>
      <c r="D627" s="203" t="s">
        <v>143</v>
      </c>
      <c r="E627" s="204" t="s">
        <v>22</v>
      </c>
      <c r="F627" s="205" t="s">
        <v>396</v>
      </c>
      <c r="G627" s="202"/>
      <c r="H627" s="206">
        <v>-4.62</v>
      </c>
      <c r="I627" s="207"/>
      <c r="J627" s="202"/>
      <c r="K627" s="202"/>
      <c r="L627" s="208"/>
      <c r="M627" s="209"/>
      <c r="N627" s="210"/>
      <c r="O627" s="210"/>
      <c r="P627" s="210"/>
      <c r="Q627" s="210"/>
      <c r="R627" s="210"/>
      <c r="S627" s="210"/>
      <c r="T627" s="211"/>
      <c r="AT627" s="212" t="s">
        <v>143</v>
      </c>
      <c r="AU627" s="212" t="s">
        <v>141</v>
      </c>
      <c r="AV627" s="11" t="s">
        <v>141</v>
      </c>
      <c r="AW627" s="11" t="s">
        <v>36</v>
      </c>
      <c r="AX627" s="11" t="s">
        <v>72</v>
      </c>
      <c r="AY627" s="212" t="s">
        <v>133</v>
      </c>
    </row>
    <row r="628" spans="2:51" s="12" customFormat="1" ht="13.5">
      <c r="B628" s="213"/>
      <c r="C628" s="214"/>
      <c r="D628" s="215" t="s">
        <v>143</v>
      </c>
      <c r="E628" s="216" t="s">
        <v>22</v>
      </c>
      <c r="F628" s="217" t="s">
        <v>145</v>
      </c>
      <c r="G628" s="214"/>
      <c r="H628" s="218">
        <v>36.946</v>
      </c>
      <c r="I628" s="219"/>
      <c r="J628" s="214"/>
      <c r="K628" s="214"/>
      <c r="L628" s="220"/>
      <c r="M628" s="221"/>
      <c r="N628" s="222"/>
      <c r="O628" s="222"/>
      <c r="P628" s="222"/>
      <c r="Q628" s="222"/>
      <c r="R628" s="222"/>
      <c r="S628" s="222"/>
      <c r="T628" s="223"/>
      <c r="AT628" s="224" t="s">
        <v>143</v>
      </c>
      <c r="AU628" s="224" t="s">
        <v>141</v>
      </c>
      <c r="AV628" s="12" t="s">
        <v>140</v>
      </c>
      <c r="AW628" s="12" t="s">
        <v>36</v>
      </c>
      <c r="AX628" s="12" t="s">
        <v>80</v>
      </c>
      <c r="AY628" s="224" t="s">
        <v>133</v>
      </c>
    </row>
    <row r="629" spans="2:65" s="1" customFormat="1" ht="22.5" customHeight="1">
      <c r="B629" s="41"/>
      <c r="C629" s="189" t="s">
        <v>820</v>
      </c>
      <c r="D629" s="189" t="s">
        <v>135</v>
      </c>
      <c r="E629" s="190" t="s">
        <v>821</v>
      </c>
      <c r="F629" s="191" t="s">
        <v>822</v>
      </c>
      <c r="G629" s="192" t="s">
        <v>138</v>
      </c>
      <c r="H629" s="193">
        <v>36.946</v>
      </c>
      <c r="I629" s="194"/>
      <c r="J629" s="195">
        <f>ROUND(I629*H629,2)</f>
        <v>0</v>
      </c>
      <c r="K629" s="191" t="s">
        <v>139</v>
      </c>
      <c r="L629" s="61"/>
      <c r="M629" s="196" t="s">
        <v>22</v>
      </c>
      <c r="N629" s="197" t="s">
        <v>44</v>
      </c>
      <c r="O629" s="42"/>
      <c r="P629" s="198">
        <f>O629*H629</f>
        <v>0</v>
      </c>
      <c r="Q629" s="198">
        <v>0</v>
      </c>
      <c r="R629" s="198">
        <f>Q629*H629</f>
        <v>0</v>
      </c>
      <c r="S629" s="198">
        <v>0</v>
      </c>
      <c r="T629" s="199">
        <f>S629*H629</f>
        <v>0</v>
      </c>
      <c r="AR629" s="24" t="s">
        <v>222</v>
      </c>
      <c r="AT629" s="24" t="s">
        <v>135</v>
      </c>
      <c r="AU629" s="24" t="s">
        <v>141</v>
      </c>
      <c r="AY629" s="24" t="s">
        <v>133</v>
      </c>
      <c r="BE629" s="200">
        <f>IF(N629="základní",J629,0)</f>
        <v>0</v>
      </c>
      <c r="BF629" s="200">
        <f>IF(N629="snížená",J629,0)</f>
        <v>0</v>
      </c>
      <c r="BG629" s="200">
        <f>IF(N629="zákl. přenesená",J629,0)</f>
        <v>0</v>
      </c>
      <c r="BH629" s="200">
        <f>IF(N629="sníž. přenesená",J629,0)</f>
        <v>0</v>
      </c>
      <c r="BI629" s="200">
        <f>IF(N629="nulová",J629,0)</f>
        <v>0</v>
      </c>
      <c r="BJ629" s="24" t="s">
        <v>141</v>
      </c>
      <c r="BK629" s="200">
        <f>ROUND(I629*H629,2)</f>
        <v>0</v>
      </c>
      <c r="BL629" s="24" t="s">
        <v>222</v>
      </c>
      <c r="BM629" s="24" t="s">
        <v>823</v>
      </c>
    </row>
    <row r="630" spans="2:51" s="13" customFormat="1" ht="13.5">
      <c r="B630" s="225"/>
      <c r="C630" s="226"/>
      <c r="D630" s="203" t="s">
        <v>143</v>
      </c>
      <c r="E630" s="227" t="s">
        <v>22</v>
      </c>
      <c r="F630" s="228" t="s">
        <v>818</v>
      </c>
      <c r="G630" s="226"/>
      <c r="H630" s="229" t="s">
        <v>22</v>
      </c>
      <c r="I630" s="230"/>
      <c r="J630" s="226"/>
      <c r="K630" s="226"/>
      <c r="L630" s="231"/>
      <c r="M630" s="232"/>
      <c r="N630" s="233"/>
      <c r="O630" s="233"/>
      <c r="P630" s="233"/>
      <c r="Q630" s="233"/>
      <c r="R630" s="233"/>
      <c r="S630" s="233"/>
      <c r="T630" s="234"/>
      <c r="AT630" s="235" t="s">
        <v>143</v>
      </c>
      <c r="AU630" s="235" t="s">
        <v>141</v>
      </c>
      <c r="AV630" s="13" t="s">
        <v>80</v>
      </c>
      <c r="AW630" s="13" t="s">
        <v>36</v>
      </c>
      <c r="AX630" s="13" t="s">
        <v>72</v>
      </c>
      <c r="AY630" s="235" t="s">
        <v>133</v>
      </c>
    </row>
    <row r="631" spans="2:51" s="11" customFormat="1" ht="13.5">
      <c r="B631" s="201"/>
      <c r="C631" s="202"/>
      <c r="D631" s="203" t="s">
        <v>143</v>
      </c>
      <c r="E631" s="204" t="s">
        <v>22</v>
      </c>
      <c r="F631" s="205" t="s">
        <v>819</v>
      </c>
      <c r="G631" s="202"/>
      <c r="H631" s="206">
        <v>41.566</v>
      </c>
      <c r="I631" s="207"/>
      <c r="J631" s="202"/>
      <c r="K631" s="202"/>
      <c r="L631" s="208"/>
      <c r="M631" s="209"/>
      <c r="N631" s="210"/>
      <c r="O631" s="210"/>
      <c r="P631" s="210"/>
      <c r="Q631" s="210"/>
      <c r="R631" s="210"/>
      <c r="S631" s="210"/>
      <c r="T631" s="211"/>
      <c r="AT631" s="212" t="s">
        <v>143</v>
      </c>
      <c r="AU631" s="212" t="s">
        <v>141</v>
      </c>
      <c r="AV631" s="11" t="s">
        <v>141</v>
      </c>
      <c r="AW631" s="11" t="s">
        <v>36</v>
      </c>
      <c r="AX631" s="11" t="s">
        <v>72</v>
      </c>
      <c r="AY631" s="212" t="s">
        <v>133</v>
      </c>
    </row>
    <row r="632" spans="2:51" s="11" customFormat="1" ht="13.5">
      <c r="B632" s="201"/>
      <c r="C632" s="202"/>
      <c r="D632" s="203" t="s">
        <v>143</v>
      </c>
      <c r="E632" s="204" t="s">
        <v>22</v>
      </c>
      <c r="F632" s="205" t="s">
        <v>396</v>
      </c>
      <c r="G632" s="202"/>
      <c r="H632" s="206">
        <v>-4.62</v>
      </c>
      <c r="I632" s="207"/>
      <c r="J632" s="202"/>
      <c r="K632" s="202"/>
      <c r="L632" s="208"/>
      <c r="M632" s="209"/>
      <c r="N632" s="210"/>
      <c r="O632" s="210"/>
      <c r="P632" s="210"/>
      <c r="Q632" s="210"/>
      <c r="R632" s="210"/>
      <c r="S632" s="210"/>
      <c r="T632" s="211"/>
      <c r="AT632" s="212" t="s">
        <v>143</v>
      </c>
      <c r="AU632" s="212" t="s">
        <v>141</v>
      </c>
      <c r="AV632" s="11" t="s">
        <v>141</v>
      </c>
      <c r="AW632" s="11" t="s">
        <v>36</v>
      </c>
      <c r="AX632" s="11" t="s">
        <v>72</v>
      </c>
      <c r="AY632" s="212" t="s">
        <v>133</v>
      </c>
    </row>
    <row r="633" spans="2:51" s="12" customFormat="1" ht="13.5">
      <c r="B633" s="213"/>
      <c r="C633" s="214"/>
      <c r="D633" s="215" t="s">
        <v>143</v>
      </c>
      <c r="E633" s="216" t="s">
        <v>22</v>
      </c>
      <c r="F633" s="217" t="s">
        <v>145</v>
      </c>
      <c r="G633" s="214"/>
      <c r="H633" s="218">
        <v>36.946</v>
      </c>
      <c r="I633" s="219"/>
      <c r="J633" s="214"/>
      <c r="K633" s="214"/>
      <c r="L633" s="220"/>
      <c r="M633" s="221"/>
      <c r="N633" s="222"/>
      <c r="O633" s="222"/>
      <c r="P633" s="222"/>
      <c r="Q633" s="222"/>
      <c r="R633" s="222"/>
      <c r="S633" s="222"/>
      <c r="T633" s="223"/>
      <c r="AT633" s="224" t="s">
        <v>143</v>
      </c>
      <c r="AU633" s="224" t="s">
        <v>141</v>
      </c>
      <c r="AV633" s="12" t="s">
        <v>140</v>
      </c>
      <c r="AW633" s="12" t="s">
        <v>36</v>
      </c>
      <c r="AX633" s="12" t="s">
        <v>80</v>
      </c>
      <c r="AY633" s="224" t="s">
        <v>133</v>
      </c>
    </row>
    <row r="634" spans="2:65" s="1" customFormat="1" ht="22.5" customHeight="1">
      <c r="B634" s="41"/>
      <c r="C634" s="236" t="s">
        <v>824</v>
      </c>
      <c r="D634" s="236" t="s">
        <v>228</v>
      </c>
      <c r="E634" s="237" t="s">
        <v>245</v>
      </c>
      <c r="F634" s="238" t="s">
        <v>246</v>
      </c>
      <c r="G634" s="239" t="s">
        <v>138</v>
      </c>
      <c r="H634" s="240">
        <v>38.793</v>
      </c>
      <c r="I634" s="241"/>
      <c r="J634" s="242">
        <f>ROUND(I634*H634,2)</f>
        <v>0</v>
      </c>
      <c r="K634" s="238" t="s">
        <v>139</v>
      </c>
      <c r="L634" s="243"/>
      <c r="M634" s="244" t="s">
        <v>22</v>
      </c>
      <c r="N634" s="245" t="s">
        <v>44</v>
      </c>
      <c r="O634" s="42"/>
      <c r="P634" s="198">
        <f>O634*H634</f>
        <v>0</v>
      </c>
      <c r="Q634" s="198">
        <v>0.0003</v>
      </c>
      <c r="R634" s="198">
        <f>Q634*H634</f>
        <v>0.011637899999999998</v>
      </c>
      <c r="S634" s="198">
        <v>0</v>
      </c>
      <c r="T634" s="199">
        <f>S634*H634</f>
        <v>0</v>
      </c>
      <c r="AR634" s="24" t="s">
        <v>310</v>
      </c>
      <c r="AT634" s="24" t="s">
        <v>228</v>
      </c>
      <c r="AU634" s="24" t="s">
        <v>141</v>
      </c>
      <c r="AY634" s="24" t="s">
        <v>133</v>
      </c>
      <c r="BE634" s="200">
        <f>IF(N634="základní",J634,0)</f>
        <v>0</v>
      </c>
      <c r="BF634" s="200">
        <f>IF(N634="snížená",J634,0)</f>
        <v>0</v>
      </c>
      <c r="BG634" s="200">
        <f>IF(N634="zákl. přenesená",J634,0)</f>
        <v>0</v>
      </c>
      <c r="BH634" s="200">
        <f>IF(N634="sníž. přenesená",J634,0)</f>
        <v>0</v>
      </c>
      <c r="BI634" s="200">
        <f>IF(N634="nulová",J634,0)</f>
        <v>0</v>
      </c>
      <c r="BJ634" s="24" t="s">
        <v>141</v>
      </c>
      <c r="BK634" s="200">
        <f>ROUND(I634*H634,2)</f>
        <v>0</v>
      </c>
      <c r="BL634" s="24" t="s">
        <v>222</v>
      </c>
      <c r="BM634" s="24" t="s">
        <v>825</v>
      </c>
    </row>
    <row r="635" spans="2:51" s="11" customFormat="1" ht="13.5">
      <c r="B635" s="201"/>
      <c r="C635" s="202"/>
      <c r="D635" s="215" t="s">
        <v>143</v>
      </c>
      <c r="E635" s="202"/>
      <c r="F635" s="249" t="s">
        <v>826</v>
      </c>
      <c r="G635" s="202"/>
      <c r="H635" s="250">
        <v>38.793</v>
      </c>
      <c r="I635" s="207"/>
      <c r="J635" s="202"/>
      <c r="K635" s="202"/>
      <c r="L635" s="208"/>
      <c r="M635" s="209"/>
      <c r="N635" s="210"/>
      <c r="O635" s="210"/>
      <c r="P635" s="210"/>
      <c r="Q635" s="210"/>
      <c r="R635" s="210"/>
      <c r="S635" s="210"/>
      <c r="T635" s="211"/>
      <c r="AT635" s="212" t="s">
        <v>143</v>
      </c>
      <c r="AU635" s="212" t="s">
        <v>141</v>
      </c>
      <c r="AV635" s="11" t="s">
        <v>141</v>
      </c>
      <c r="AW635" s="11" t="s">
        <v>6</v>
      </c>
      <c r="AX635" s="11" t="s">
        <v>80</v>
      </c>
      <c r="AY635" s="212" t="s">
        <v>133</v>
      </c>
    </row>
    <row r="636" spans="2:65" s="1" customFormat="1" ht="31.5" customHeight="1">
      <c r="B636" s="41"/>
      <c r="C636" s="189" t="s">
        <v>827</v>
      </c>
      <c r="D636" s="189" t="s">
        <v>135</v>
      </c>
      <c r="E636" s="190" t="s">
        <v>828</v>
      </c>
      <c r="F636" s="191" t="s">
        <v>829</v>
      </c>
      <c r="G636" s="192" t="s">
        <v>405</v>
      </c>
      <c r="H636" s="193">
        <v>52.78</v>
      </c>
      <c r="I636" s="194"/>
      <c r="J636" s="195">
        <f>ROUND(I636*H636,2)</f>
        <v>0</v>
      </c>
      <c r="K636" s="191" t="s">
        <v>139</v>
      </c>
      <c r="L636" s="61"/>
      <c r="M636" s="196" t="s">
        <v>22</v>
      </c>
      <c r="N636" s="197" t="s">
        <v>44</v>
      </c>
      <c r="O636" s="42"/>
      <c r="P636" s="198">
        <f>O636*H636</f>
        <v>0</v>
      </c>
      <c r="Q636" s="198">
        <v>0.00016</v>
      </c>
      <c r="R636" s="198">
        <f>Q636*H636</f>
        <v>0.0084448</v>
      </c>
      <c r="S636" s="198">
        <v>0</v>
      </c>
      <c r="T636" s="199">
        <f>S636*H636</f>
        <v>0</v>
      </c>
      <c r="AR636" s="24" t="s">
        <v>222</v>
      </c>
      <c r="AT636" s="24" t="s">
        <v>135</v>
      </c>
      <c r="AU636" s="24" t="s">
        <v>141</v>
      </c>
      <c r="AY636" s="24" t="s">
        <v>133</v>
      </c>
      <c r="BE636" s="200">
        <f>IF(N636="základní",J636,0)</f>
        <v>0</v>
      </c>
      <c r="BF636" s="200">
        <f>IF(N636="snížená",J636,0)</f>
        <v>0</v>
      </c>
      <c r="BG636" s="200">
        <f>IF(N636="zákl. přenesená",J636,0)</f>
        <v>0</v>
      </c>
      <c r="BH636" s="200">
        <f>IF(N636="sníž. přenesená",J636,0)</f>
        <v>0</v>
      </c>
      <c r="BI636" s="200">
        <f>IF(N636="nulová",J636,0)</f>
        <v>0</v>
      </c>
      <c r="BJ636" s="24" t="s">
        <v>141</v>
      </c>
      <c r="BK636" s="200">
        <f>ROUND(I636*H636,2)</f>
        <v>0</v>
      </c>
      <c r="BL636" s="24" t="s">
        <v>222</v>
      </c>
      <c r="BM636" s="24" t="s">
        <v>830</v>
      </c>
    </row>
    <row r="637" spans="2:51" s="13" customFormat="1" ht="13.5">
      <c r="B637" s="225"/>
      <c r="C637" s="226"/>
      <c r="D637" s="203" t="s">
        <v>143</v>
      </c>
      <c r="E637" s="227" t="s">
        <v>22</v>
      </c>
      <c r="F637" s="228" t="s">
        <v>818</v>
      </c>
      <c r="G637" s="226"/>
      <c r="H637" s="229" t="s">
        <v>22</v>
      </c>
      <c r="I637" s="230"/>
      <c r="J637" s="226"/>
      <c r="K637" s="226"/>
      <c r="L637" s="231"/>
      <c r="M637" s="232"/>
      <c r="N637" s="233"/>
      <c r="O637" s="233"/>
      <c r="P637" s="233"/>
      <c r="Q637" s="233"/>
      <c r="R637" s="233"/>
      <c r="S637" s="233"/>
      <c r="T637" s="234"/>
      <c r="AT637" s="235" t="s">
        <v>143</v>
      </c>
      <c r="AU637" s="235" t="s">
        <v>141</v>
      </c>
      <c r="AV637" s="13" t="s">
        <v>80</v>
      </c>
      <c r="AW637" s="13" t="s">
        <v>36</v>
      </c>
      <c r="AX637" s="13" t="s">
        <v>72</v>
      </c>
      <c r="AY637" s="235" t="s">
        <v>133</v>
      </c>
    </row>
    <row r="638" spans="2:51" s="11" customFormat="1" ht="13.5">
      <c r="B638" s="201"/>
      <c r="C638" s="202"/>
      <c r="D638" s="203" t="s">
        <v>143</v>
      </c>
      <c r="E638" s="204" t="s">
        <v>22</v>
      </c>
      <c r="F638" s="205" t="s">
        <v>831</v>
      </c>
      <c r="G638" s="202"/>
      <c r="H638" s="206">
        <v>52.78</v>
      </c>
      <c r="I638" s="207"/>
      <c r="J638" s="202"/>
      <c r="K638" s="202"/>
      <c r="L638" s="208"/>
      <c r="M638" s="209"/>
      <c r="N638" s="210"/>
      <c r="O638" s="210"/>
      <c r="P638" s="210"/>
      <c r="Q638" s="210"/>
      <c r="R638" s="210"/>
      <c r="S638" s="210"/>
      <c r="T638" s="211"/>
      <c r="AT638" s="212" t="s">
        <v>143</v>
      </c>
      <c r="AU638" s="212" t="s">
        <v>141</v>
      </c>
      <c r="AV638" s="11" t="s">
        <v>141</v>
      </c>
      <c r="AW638" s="11" t="s">
        <v>36</v>
      </c>
      <c r="AX638" s="11" t="s">
        <v>72</v>
      </c>
      <c r="AY638" s="212" t="s">
        <v>133</v>
      </c>
    </row>
    <row r="639" spans="2:51" s="12" customFormat="1" ht="13.5">
      <c r="B639" s="213"/>
      <c r="C639" s="214"/>
      <c r="D639" s="215" t="s">
        <v>143</v>
      </c>
      <c r="E639" s="216" t="s">
        <v>22</v>
      </c>
      <c r="F639" s="217" t="s">
        <v>145</v>
      </c>
      <c r="G639" s="214"/>
      <c r="H639" s="218">
        <v>52.78</v>
      </c>
      <c r="I639" s="219"/>
      <c r="J639" s="214"/>
      <c r="K639" s="214"/>
      <c r="L639" s="220"/>
      <c r="M639" s="221"/>
      <c r="N639" s="222"/>
      <c r="O639" s="222"/>
      <c r="P639" s="222"/>
      <c r="Q639" s="222"/>
      <c r="R639" s="222"/>
      <c r="S639" s="222"/>
      <c r="T639" s="223"/>
      <c r="AT639" s="224" t="s">
        <v>143</v>
      </c>
      <c r="AU639" s="224" t="s">
        <v>141</v>
      </c>
      <c r="AV639" s="12" t="s">
        <v>140</v>
      </c>
      <c r="AW639" s="12" t="s">
        <v>36</v>
      </c>
      <c r="AX639" s="12" t="s">
        <v>80</v>
      </c>
      <c r="AY639" s="224" t="s">
        <v>133</v>
      </c>
    </row>
    <row r="640" spans="2:65" s="1" customFormat="1" ht="22.5" customHeight="1">
      <c r="B640" s="41"/>
      <c r="C640" s="189" t="s">
        <v>832</v>
      </c>
      <c r="D640" s="189" t="s">
        <v>135</v>
      </c>
      <c r="E640" s="190" t="s">
        <v>833</v>
      </c>
      <c r="F640" s="191" t="s">
        <v>834</v>
      </c>
      <c r="G640" s="192" t="s">
        <v>405</v>
      </c>
      <c r="H640" s="193">
        <v>52.78</v>
      </c>
      <c r="I640" s="194"/>
      <c r="J640" s="195">
        <f>ROUND(I640*H640,2)</f>
        <v>0</v>
      </c>
      <c r="K640" s="191" t="s">
        <v>139</v>
      </c>
      <c r="L640" s="61"/>
      <c r="M640" s="196" t="s">
        <v>22</v>
      </c>
      <c r="N640" s="197" t="s">
        <v>44</v>
      </c>
      <c r="O640" s="42"/>
      <c r="P640" s="198">
        <f>O640*H640</f>
        <v>0</v>
      </c>
      <c r="Q640" s="198">
        <v>0.0001</v>
      </c>
      <c r="R640" s="198">
        <f>Q640*H640</f>
        <v>0.005278000000000001</v>
      </c>
      <c r="S640" s="198">
        <v>0</v>
      </c>
      <c r="T640" s="199">
        <f>S640*H640</f>
        <v>0</v>
      </c>
      <c r="AR640" s="24" t="s">
        <v>222</v>
      </c>
      <c r="AT640" s="24" t="s">
        <v>135</v>
      </c>
      <c r="AU640" s="24" t="s">
        <v>141</v>
      </c>
      <c r="AY640" s="24" t="s">
        <v>133</v>
      </c>
      <c r="BE640" s="200">
        <f>IF(N640="základní",J640,0)</f>
        <v>0</v>
      </c>
      <c r="BF640" s="200">
        <f>IF(N640="snížená",J640,0)</f>
        <v>0</v>
      </c>
      <c r="BG640" s="200">
        <f>IF(N640="zákl. přenesená",J640,0)</f>
        <v>0</v>
      </c>
      <c r="BH640" s="200">
        <f>IF(N640="sníž. přenesená",J640,0)</f>
        <v>0</v>
      </c>
      <c r="BI640" s="200">
        <f>IF(N640="nulová",J640,0)</f>
        <v>0</v>
      </c>
      <c r="BJ640" s="24" t="s">
        <v>141</v>
      </c>
      <c r="BK640" s="200">
        <f>ROUND(I640*H640,2)</f>
        <v>0</v>
      </c>
      <c r="BL640" s="24" t="s">
        <v>222</v>
      </c>
      <c r="BM640" s="24" t="s">
        <v>835</v>
      </c>
    </row>
    <row r="641" spans="2:65" s="1" customFormat="1" ht="22.5" customHeight="1">
      <c r="B641" s="41"/>
      <c r="C641" s="189" t="s">
        <v>836</v>
      </c>
      <c r="D641" s="189" t="s">
        <v>135</v>
      </c>
      <c r="E641" s="190" t="s">
        <v>837</v>
      </c>
      <c r="F641" s="191" t="s">
        <v>838</v>
      </c>
      <c r="G641" s="192" t="s">
        <v>839</v>
      </c>
      <c r="H641" s="263"/>
      <c r="I641" s="194"/>
      <c r="J641" s="195">
        <f>ROUND(I641*H641,2)</f>
        <v>0</v>
      </c>
      <c r="K641" s="191" t="s">
        <v>139</v>
      </c>
      <c r="L641" s="61"/>
      <c r="M641" s="196" t="s">
        <v>22</v>
      </c>
      <c r="N641" s="197" t="s">
        <v>44</v>
      </c>
      <c r="O641" s="42"/>
      <c r="P641" s="198">
        <f>O641*H641</f>
        <v>0</v>
      </c>
      <c r="Q641" s="198">
        <v>0</v>
      </c>
      <c r="R641" s="198">
        <f>Q641*H641</f>
        <v>0</v>
      </c>
      <c r="S641" s="198">
        <v>0</v>
      </c>
      <c r="T641" s="199">
        <f>S641*H641</f>
        <v>0</v>
      </c>
      <c r="AR641" s="24" t="s">
        <v>222</v>
      </c>
      <c r="AT641" s="24" t="s">
        <v>135</v>
      </c>
      <c r="AU641" s="24" t="s">
        <v>141</v>
      </c>
      <c r="AY641" s="24" t="s">
        <v>133</v>
      </c>
      <c r="BE641" s="200">
        <f>IF(N641="základní",J641,0)</f>
        <v>0</v>
      </c>
      <c r="BF641" s="200">
        <f>IF(N641="snížená",J641,0)</f>
        <v>0</v>
      </c>
      <c r="BG641" s="200">
        <f>IF(N641="zákl. přenesená",J641,0)</f>
        <v>0</v>
      </c>
      <c r="BH641" s="200">
        <f>IF(N641="sníž. přenesená",J641,0)</f>
        <v>0</v>
      </c>
      <c r="BI641" s="200">
        <f>IF(N641="nulová",J641,0)</f>
        <v>0</v>
      </c>
      <c r="BJ641" s="24" t="s">
        <v>141</v>
      </c>
      <c r="BK641" s="200">
        <f>ROUND(I641*H641,2)</f>
        <v>0</v>
      </c>
      <c r="BL641" s="24" t="s">
        <v>222</v>
      </c>
      <c r="BM641" s="24" t="s">
        <v>840</v>
      </c>
    </row>
    <row r="642" spans="2:63" s="10" customFormat="1" ht="29.85" customHeight="1">
      <c r="B642" s="172"/>
      <c r="C642" s="173"/>
      <c r="D642" s="186" t="s">
        <v>71</v>
      </c>
      <c r="E642" s="187" t="s">
        <v>841</v>
      </c>
      <c r="F642" s="187" t="s">
        <v>842</v>
      </c>
      <c r="G642" s="173"/>
      <c r="H642" s="173"/>
      <c r="I642" s="176"/>
      <c r="J642" s="188">
        <f>BK642</f>
        <v>0</v>
      </c>
      <c r="K642" s="173"/>
      <c r="L642" s="178"/>
      <c r="M642" s="179"/>
      <c r="N642" s="180"/>
      <c r="O642" s="180"/>
      <c r="P642" s="181">
        <f>SUM(P643:P649)</f>
        <v>0</v>
      </c>
      <c r="Q642" s="180"/>
      <c r="R642" s="181">
        <f>SUM(R643:R649)</f>
        <v>0.048416</v>
      </c>
      <c r="S642" s="180"/>
      <c r="T642" s="182">
        <f>SUM(T643:T649)</f>
        <v>0</v>
      </c>
      <c r="AR642" s="183" t="s">
        <v>141</v>
      </c>
      <c r="AT642" s="184" t="s">
        <v>71</v>
      </c>
      <c r="AU642" s="184" t="s">
        <v>80</v>
      </c>
      <c r="AY642" s="183" t="s">
        <v>133</v>
      </c>
      <c r="BK642" s="185">
        <f>SUM(BK643:BK649)</f>
        <v>0</v>
      </c>
    </row>
    <row r="643" spans="2:65" s="1" customFormat="1" ht="22.5" customHeight="1">
      <c r="B643" s="41"/>
      <c r="C643" s="189" t="s">
        <v>843</v>
      </c>
      <c r="D643" s="189" t="s">
        <v>135</v>
      </c>
      <c r="E643" s="190" t="s">
        <v>844</v>
      </c>
      <c r="F643" s="191" t="s">
        <v>845</v>
      </c>
      <c r="G643" s="192" t="s">
        <v>138</v>
      </c>
      <c r="H643" s="193">
        <v>6.8</v>
      </c>
      <c r="I643" s="194"/>
      <c r="J643" s="195">
        <f>ROUND(I643*H643,2)</f>
        <v>0</v>
      </c>
      <c r="K643" s="191" t="s">
        <v>139</v>
      </c>
      <c r="L643" s="61"/>
      <c r="M643" s="196" t="s">
        <v>22</v>
      </c>
      <c r="N643" s="197" t="s">
        <v>44</v>
      </c>
      <c r="O643" s="42"/>
      <c r="P643" s="198">
        <f>O643*H643</f>
        <v>0</v>
      </c>
      <c r="Q643" s="198">
        <v>0.00088</v>
      </c>
      <c r="R643" s="198">
        <f>Q643*H643</f>
        <v>0.005984</v>
      </c>
      <c r="S643" s="198">
        <v>0</v>
      </c>
      <c r="T643" s="199">
        <f>S643*H643</f>
        <v>0</v>
      </c>
      <c r="AR643" s="24" t="s">
        <v>222</v>
      </c>
      <c r="AT643" s="24" t="s">
        <v>135</v>
      </c>
      <c r="AU643" s="24" t="s">
        <v>141</v>
      </c>
      <c r="AY643" s="24" t="s">
        <v>133</v>
      </c>
      <c r="BE643" s="200">
        <f>IF(N643="základní",J643,0)</f>
        <v>0</v>
      </c>
      <c r="BF643" s="200">
        <f>IF(N643="snížená",J643,0)</f>
        <v>0</v>
      </c>
      <c r="BG643" s="200">
        <f>IF(N643="zákl. přenesená",J643,0)</f>
        <v>0</v>
      </c>
      <c r="BH643" s="200">
        <f>IF(N643="sníž. přenesená",J643,0)</f>
        <v>0</v>
      </c>
      <c r="BI643" s="200">
        <f>IF(N643="nulová",J643,0)</f>
        <v>0</v>
      </c>
      <c r="BJ643" s="24" t="s">
        <v>141</v>
      </c>
      <c r="BK643" s="200">
        <f>ROUND(I643*H643,2)</f>
        <v>0</v>
      </c>
      <c r="BL643" s="24" t="s">
        <v>222</v>
      </c>
      <c r="BM643" s="24" t="s">
        <v>846</v>
      </c>
    </row>
    <row r="644" spans="2:51" s="13" customFormat="1" ht="13.5">
      <c r="B644" s="225"/>
      <c r="C644" s="226"/>
      <c r="D644" s="203" t="s">
        <v>143</v>
      </c>
      <c r="E644" s="227" t="s">
        <v>22</v>
      </c>
      <c r="F644" s="228" t="s">
        <v>847</v>
      </c>
      <c r="G644" s="226"/>
      <c r="H644" s="229" t="s">
        <v>22</v>
      </c>
      <c r="I644" s="230"/>
      <c r="J644" s="226"/>
      <c r="K644" s="226"/>
      <c r="L644" s="231"/>
      <c r="M644" s="232"/>
      <c r="N644" s="233"/>
      <c r="O644" s="233"/>
      <c r="P644" s="233"/>
      <c r="Q644" s="233"/>
      <c r="R644" s="233"/>
      <c r="S644" s="233"/>
      <c r="T644" s="234"/>
      <c r="AT644" s="235" t="s">
        <v>143</v>
      </c>
      <c r="AU644" s="235" t="s">
        <v>141</v>
      </c>
      <c r="AV644" s="13" t="s">
        <v>80</v>
      </c>
      <c r="AW644" s="13" t="s">
        <v>36</v>
      </c>
      <c r="AX644" s="13" t="s">
        <v>72</v>
      </c>
      <c r="AY644" s="235" t="s">
        <v>133</v>
      </c>
    </row>
    <row r="645" spans="2:51" s="11" customFormat="1" ht="13.5">
      <c r="B645" s="201"/>
      <c r="C645" s="202"/>
      <c r="D645" s="203" t="s">
        <v>143</v>
      </c>
      <c r="E645" s="204" t="s">
        <v>22</v>
      </c>
      <c r="F645" s="205" t="s">
        <v>848</v>
      </c>
      <c r="G645" s="202"/>
      <c r="H645" s="206">
        <v>6.8</v>
      </c>
      <c r="I645" s="207"/>
      <c r="J645" s="202"/>
      <c r="K645" s="202"/>
      <c r="L645" s="208"/>
      <c r="M645" s="209"/>
      <c r="N645" s="210"/>
      <c r="O645" s="210"/>
      <c r="P645" s="210"/>
      <c r="Q645" s="210"/>
      <c r="R645" s="210"/>
      <c r="S645" s="210"/>
      <c r="T645" s="211"/>
      <c r="AT645" s="212" t="s">
        <v>143</v>
      </c>
      <c r="AU645" s="212" t="s">
        <v>141</v>
      </c>
      <c r="AV645" s="11" t="s">
        <v>141</v>
      </c>
      <c r="AW645" s="11" t="s">
        <v>36</v>
      </c>
      <c r="AX645" s="11" t="s">
        <v>72</v>
      </c>
      <c r="AY645" s="212" t="s">
        <v>133</v>
      </c>
    </row>
    <row r="646" spans="2:51" s="12" customFormat="1" ht="13.5">
      <c r="B646" s="213"/>
      <c r="C646" s="214"/>
      <c r="D646" s="215" t="s">
        <v>143</v>
      </c>
      <c r="E646" s="216" t="s">
        <v>22</v>
      </c>
      <c r="F646" s="217" t="s">
        <v>145</v>
      </c>
      <c r="G646" s="214"/>
      <c r="H646" s="218">
        <v>6.8</v>
      </c>
      <c r="I646" s="219"/>
      <c r="J646" s="214"/>
      <c r="K646" s="214"/>
      <c r="L646" s="220"/>
      <c r="M646" s="221"/>
      <c r="N646" s="222"/>
      <c r="O646" s="222"/>
      <c r="P646" s="222"/>
      <c r="Q646" s="222"/>
      <c r="R646" s="222"/>
      <c r="S646" s="222"/>
      <c r="T646" s="223"/>
      <c r="AT646" s="224" t="s">
        <v>143</v>
      </c>
      <c r="AU646" s="224" t="s">
        <v>141</v>
      </c>
      <c r="AV646" s="12" t="s">
        <v>140</v>
      </c>
      <c r="AW646" s="12" t="s">
        <v>36</v>
      </c>
      <c r="AX646" s="12" t="s">
        <v>80</v>
      </c>
      <c r="AY646" s="224" t="s">
        <v>133</v>
      </c>
    </row>
    <row r="647" spans="2:65" s="1" customFormat="1" ht="31.5" customHeight="1">
      <c r="B647" s="41"/>
      <c r="C647" s="236" t="s">
        <v>849</v>
      </c>
      <c r="D647" s="236" t="s">
        <v>228</v>
      </c>
      <c r="E647" s="237" t="s">
        <v>850</v>
      </c>
      <c r="F647" s="238" t="s">
        <v>851</v>
      </c>
      <c r="G647" s="239" t="s">
        <v>138</v>
      </c>
      <c r="H647" s="240">
        <v>8.16</v>
      </c>
      <c r="I647" s="241"/>
      <c r="J647" s="242">
        <f>ROUND(I647*H647,2)</f>
        <v>0</v>
      </c>
      <c r="K647" s="238" t="s">
        <v>139</v>
      </c>
      <c r="L647" s="243"/>
      <c r="M647" s="244" t="s">
        <v>22</v>
      </c>
      <c r="N647" s="245" t="s">
        <v>44</v>
      </c>
      <c r="O647" s="42"/>
      <c r="P647" s="198">
        <f>O647*H647</f>
        <v>0</v>
      </c>
      <c r="Q647" s="198">
        <v>0.0052</v>
      </c>
      <c r="R647" s="198">
        <f>Q647*H647</f>
        <v>0.042432</v>
      </c>
      <c r="S647" s="198">
        <v>0</v>
      </c>
      <c r="T647" s="199">
        <f>S647*H647</f>
        <v>0</v>
      </c>
      <c r="AR647" s="24" t="s">
        <v>310</v>
      </c>
      <c r="AT647" s="24" t="s">
        <v>228</v>
      </c>
      <c r="AU647" s="24" t="s">
        <v>141</v>
      </c>
      <c r="AY647" s="24" t="s">
        <v>133</v>
      </c>
      <c r="BE647" s="200">
        <f>IF(N647="základní",J647,0)</f>
        <v>0</v>
      </c>
      <c r="BF647" s="200">
        <f>IF(N647="snížená",J647,0)</f>
        <v>0</v>
      </c>
      <c r="BG647" s="200">
        <f>IF(N647="zákl. přenesená",J647,0)</f>
        <v>0</v>
      </c>
      <c r="BH647" s="200">
        <f>IF(N647="sníž. přenesená",J647,0)</f>
        <v>0</v>
      </c>
      <c r="BI647" s="200">
        <f>IF(N647="nulová",J647,0)</f>
        <v>0</v>
      </c>
      <c r="BJ647" s="24" t="s">
        <v>141</v>
      </c>
      <c r="BK647" s="200">
        <f>ROUND(I647*H647,2)</f>
        <v>0</v>
      </c>
      <c r="BL647" s="24" t="s">
        <v>222</v>
      </c>
      <c r="BM647" s="24" t="s">
        <v>852</v>
      </c>
    </row>
    <row r="648" spans="2:51" s="11" customFormat="1" ht="13.5">
      <c r="B648" s="201"/>
      <c r="C648" s="202"/>
      <c r="D648" s="215" t="s">
        <v>143</v>
      </c>
      <c r="E648" s="202"/>
      <c r="F648" s="249" t="s">
        <v>853</v>
      </c>
      <c r="G648" s="202"/>
      <c r="H648" s="250">
        <v>8.16</v>
      </c>
      <c r="I648" s="207"/>
      <c r="J648" s="202"/>
      <c r="K648" s="202"/>
      <c r="L648" s="208"/>
      <c r="M648" s="209"/>
      <c r="N648" s="210"/>
      <c r="O648" s="210"/>
      <c r="P648" s="210"/>
      <c r="Q648" s="210"/>
      <c r="R648" s="210"/>
      <c r="S648" s="210"/>
      <c r="T648" s="211"/>
      <c r="AT648" s="212" t="s">
        <v>143</v>
      </c>
      <c r="AU648" s="212" t="s">
        <v>141</v>
      </c>
      <c r="AV648" s="11" t="s">
        <v>141</v>
      </c>
      <c r="AW648" s="11" t="s">
        <v>6</v>
      </c>
      <c r="AX648" s="11" t="s">
        <v>80</v>
      </c>
      <c r="AY648" s="212" t="s">
        <v>133</v>
      </c>
    </row>
    <row r="649" spans="2:65" s="1" customFormat="1" ht="22.5" customHeight="1">
      <c r="B649" s="41"/>
      <c r="C649" s="189" t="s">
        <v>854</v>
      </c>
      <c r="D649" s="189" t="s">
        <v>135</v>
      </c>
      <c r="E649" s="190" t="s">
        <v>855</v>
      </c>
      <c r="F649" s="191" t="s">
        <v>856</v>
      </c>
      <c r="G649" s="192" t="s">
        <v>839</v>
      </c>
      <c r="H649" s="263"/>
      <c r="I649" s="194"/>
      <c r="J649" s="195">
        <f>ROUND(I649*H649,2)</f>
        <v>0</v>
      </c>
      <c r="K649" s="191" t="s">
        <v>139</v>
      </c>
      <c r="L649" s="61"/>
      <c r="M649" s="196" t="s">
        <v>22</v>
      </c>
      <c r="N649" s="197" t="s">
        <v>44</v>
      </c>
      <c r="O649" s="42"/>
      <c r="P649" s="198">
        <f>O649*H649</f>
        <v>0</v>
      </c>
      <c r="Q649" s="198">
        <v>0</v>
      </c>
      <c r="R649" s="198">
        <f>Q649*H649</f>
        <v>0</v>
      </c>
      <c r="S649" s="198">
        <v>0</v>
      </c>
      <c r="T649" s="199">
        <f>S649*H649</f>
        <v>0</v>
      </c>
      <c r="AR649" s="24" t="s">
        <v>222</v>
      </c>
      <c r="AT649" s="24" t="s">
        <v>135</v>
      </c>
      <c r="AU649" s="24" t="s">
        <v>141</v>
      </c>
      <c r="AY649" s="24" t="s">
        <v>133</v>
      </c>
      <c r="BE649" s="200">
        <f>IF(N649="základní",J649,0)</f>
        <v>0</v>
      </c>
      <c r="BF649" s="200">
        <f>IF(N649="snížená",J649,0)</f>
        <v>0</v>
      </c>
      <c r="BG649" s="200">
        <f>IF(N649="zákl. přenesená",J649,0)</f>
        <v>0</v>
      </c>
      <c r="BH649" s="200">
        <f>IF(N649="sníž. přenesená",J649,0)</f>
        <v>0</v>
      </c>
      <c r="BI649" s="200">
        <f>IF(N649="nulová",J649,0)</f>
        <v>0</v>
      </c>
      <c r="BJ649" s="24" t="s">
        <v>141</v>
      </c>
      <c r="BK649" s="200">
        <f>ROUND(I649*H649,2)</f>
        <v>0</v>
      </c>
      <c r="BL649" s="24" t="s">
        <v>222</v>
      </c>
      <c r="BM649" s="24" t="s">
        <v>857</v>
      </c>
    </row>
    <row r="650" spans="2:63" s="10" customFormat="1" ht="29.85" customHeight="1">
      <c r="B650" s="172"/>
      <c r="C650" s="173"/>
      <c r="D650" s="186" t="s">
        <v>71</v>
      </c>
      <c r="E650" s="187" t="s">
        <v>858</v>
      </c>
      <c r="F650" s="187" t="s">
        <v>859</v>
      </c>
      <c r="G650" s="173"/>
      <c r="H650" s="173"/>
      <c r="I650" s="176"/>
      <c r="J650" s="188">
        <f>BK650</f>
        <v>0</v>
      </c>
      <c r="K650" s="173"/>
      <c r="L650" s="178"/>
      <c r="M650" s="179"/>
      <c r="N650" s="180"/>
      <c r="O650" s="180"/>
      <c r="P650" s="181">
        <f>SUM(P651:P653)</f>
        <v>0</v>
      </c>
      <c r="Q650" s="180"/>
      <c r="R650" s="181">
        <f>SUM(R651:R653)</f>
        <v>0.009375</v>
      </c>
      <c r="S650" s="180"/>
      <c r="T650" s="182">
        <f>SUM(T651:T653)</f>
        <v>0</v>
      </c>
      <c r="AR650" s="183" t="s">
        <v>141</v>
      </c>
      <c r="AT650" s="184" t="s">
        <v>71</v>
      </c>
      <c r="AU650" s="184" t="s">
        <v>80</v>
      </c>
      <c r="AY650" s="183" t="s">
        <v>133</v>
      </c>
      <c r="BK650" s="185">
        <f>SUM(BK651:BK653)</f>
        <v>0</v>
      </c>
    </row>
    <row r="651" spans="2:65" s="1" customFormat="1" ht="22.5" customHeight="1">
      <c r="B651" s="41"/>
      <c r="C651" s="189" t="s">
        <v>860</v>
      </c>
      <c r="D651" s="189" t="s">
        <v>135</v>
      </c>
      <c r="E651" s="190" t="s">
        <v>861</v>
      </c>
      <c r="F651" s="191" t="s">
        <v>862</v>
      </c>
      <c r="G651" s="192" t="s">
        <v>405</v>
      </c>
      <c r="H651" s="193">
        <v>3.5</v>
      </c>
      <c r="I651" s="194"/>
      <c r="J651" s="195">
        <f>ROUND(I651*H651,2)</f>
        <v>0</v>
      </c>
      <c r="K651" s="191" t="s">
        <v>139</v>
      </c>
      <c r="L651" s="61"/>
      <c r="M651" s="196" t="s">
        <v>22</v>
      </c>
      <c r="N651" s="197" t="s">
        <v>44</v>
      </c>
      <c r="O651" s="42"/>
      <c r="P651" s="198">
        <f>O651*H651</f>
        <v>0</v>
      </c>
      <c r="Q651" s="198">
        <v>0.00227</v>
      </c>
      <c r="R651" s="198">
        <f>Q651*H651</f>
        <v>0.007944999999999999</v>
      </c>
      <c r="S651" s="198">
        <v>0</v>
      </c>
      <c r="T651" s="199">
        <f>S651*H651</f>
        <v>0</v>
      </c>
      <c r="AR651" s="24" t="s">
        <v>222</v>
      </c>
      <c r="AT651" s="24" t="s">
        <v>135</v>
      </c>
      <c r="AU651" s="24" t="s">
        <v>141</v>
      </c>
      <c r="AY651" s="24" t="s">
        <v>133</v>
      </c>
      <c r="BE651" s="200">
        <f>IF(N651="základní",J651,0)</f>
        <v>0</v>
      </c>
      <c r="BF651" s="200">
        <f>IF(N651="snížená",J651,0)</f>
        <v>0</v>
      </c>
      <c r="BG651" s="200">
        <f>IF(N651="zákl. přenesená",J651,0)</f>
        <v>0</v>
      </c>
      <c r="BH651" s="200">
        <f>IF(N651="sníž. přenesená",J651,0)</f>
        <v>0</v>
      </c>
      <c r="BI651" s="200">
        <f>IF(N651="nulová",J651,0)</f>
        <v>0</v>
      </c>
      <c r="BJ651" s="24" t="s">
        <v>141</v>
      </c>
      <c r="BK651" s="200">
        <f>ROUND(I651*H651,2)</f>
        <v>0</v>
      </c>
      <c r="BL651" s="24" t="s">
        <v>222</v>
      </c>
      <c r="BM651" s="24" t="s">
        <v>863</v>
      </c>
    </row>
    <row r="652" spans="2:65" s="1" customFormat="1" ht="22.5" customHeight="1">
      <c r="B652" s="41"/>
      <c r="C652" s="189" t="s">
        <v>864</v>
      </c>
      <c r="D652" s="189" t="s">
        <v>135</v>
      </c>
      <c r="E652" s="190" t="s">
        <v>865</v>
      </c>
      <c r="F652" s="191" t="s">
        <v>866</v>
      </c>
      <c r="G652" s="192" t="s">
        <v>628</v>
      </c>
      <c r="H652" s="193">
        <v>1</v>
      </c>
      <c r="I652" s="194"/>
      <c r="J652" s="195">
        <f>ROUND(I652*H652,2)</f>
        <v>0</v>
      </c>
      <c r="K652" s="191" t="s">
        <v>139</v>
      </c>
      <c r="L652" s="61"/>
      <c r="M652" s="196" t="s">
        <v>22</v>
      </c>
      <c r="N652" s="197" t="s">
        <v>44</v>
      </c>
      <c r="O652" s="42"/>
      <c r="P652" s="198">
        <f>O652*H652</f>
        <v>0</v>
      </c>
      <c r="Q652" s="198">
        <v>0.00143</v>
      </c>
      <c r="R652" s="198">
        <f>Q652*H652</f>
        <v>0.00143</v>
      </c>
      <c r="S652" s="198">
        <v>0</v>
      </c>
      <c r="T652" s="199">
        <f>S652*H652</f>
        <v>0</v>
      </c>
      <c r="AR652" s="24" t="s">
        <v>222</v>
      </c>
      <c r="AT652" s="24" t="s">
        <v>135</v>
      </c>
      <c r="AU652" s="24" t="s">
        <v>141</v>
      </c>
      <c r="AY652" s="24" t="s">
        <v>133</v>
      </c>
      <c r="BE652" s="200">
        <f>IF(N652="základní",J652,0)</f>
        <v>0</v>
      </c>
      <c r="BF652" s="200">
        <f>IF(N652="snížená",J652,0)</f>
        <v>0</v>
      </c>
      <c r="BG652" s="200">
        <f>IF(N652="zákl. přenesená",J652,0)</f>
        <v>0</v>
      </c>
      <c r="BH652" s="200">
        <f>IF(N652="sníž. přenesená",J652,0)</f>
        <v>0</v>
      </c>
      <c r="BI652" s="200">
        <f>IF(N652="nulová",J652,0)</f>
        <v>0</v>
      </c>
      <c r="BJ652" s="24" t="s">
        <v>141</v>
      </c>
      <c r="BK652" s="200">
        <f>ROUND(I652*H652,2)</f>
        <v>0</v>
      </c>
      <c r="BL652" s="24" t="s">
        <v>222</v>
      </c>
      <c r="BM652" s="24" t="s">
        <v>867</v>
      </c>
    </row>
    <row r="653" spans="2:65" s="1" customFormat="1" ht="22.5" customHeight="1">
      <c r="B653" s="41"/>
      <c r="C653" s="189" t="s">
        <v>868</v>
      </c>
      <c r="D653" s="189" t="s">
        <v>135</v>
      </c>
      <c r="E653" s="190" t="s">
        <v>869</v>
      </c>
      <c r="F653" s="191" t="s">
        <v>870</v>
      </c>
      <c r="G653" s="192" t="s">
        <v>839</v>
      </c>
      <c r="H653" s="263"/>
      <c r="I653" s="194"/>
      <c r="J653" s="195">
        <f>ROUND(I653*H653,2)</f>
        <v>0</v>
      </c>
      <c r="K653" s="191" t="s">
        <v>139</v>
      </c>
      <c r="L653" s="61"/>
      <c r="M653" s="196" t="s">
        <v>22</v>
      </c>
      <c r="N653" s="197" t="s">
        <v>44</v>
      </c>
      <c r="O653" s="42"/>
      <c r="P653" s="198">
        <f>O653*H653</f>
        <v>0</v>
      </c>
      <c r="Q653" s="198">
        <v>0</v>
      </c>
      <c r="R653" s="198">
        <f>Q653*H653</f>
        <v>0</v>
      </c>
      <c r="S653" s="198">
        <v>0</v>
      </c>
      <c r="T653" s="199">
        <f>S653*H653</f>
        <v>0</v>
      </c>
      <c r="AR653" s="24" t="s">
        <v>222</v>
      </c>
      <c r="AT653" s="24" t="s">
        <v>135</v>
      </c>
      <c r="AU653" s="24" t="s">
        <v>141</v>
      </c>
      <c r="AY653" s="24" t="s">
        <v>133</v>
      </c>
      <c r="BE653" s="200">
        <f>IF(N653="základní",J653,0)</f>
        <v>0</v>
      </c>
      <c r="BF653" s="200">
        <f>IF(N653="snížená",J653,0)</f>
        <v>0</v>
      </c>
      <c r="BG653" s="200">
        <f>IF(N653="zákl. přenesená",J653,0)</f>
        <v>0</v>
      </c>
      <c r="BH653" s="200">
        <f>IF(N653="sníž. přenesená",J653,0)</f>
        <v>0</v>
      </c>
      <c r="BI653" s="200">
        <f>IF(N653="nulová",J653,0)</f>
        <v>0</v>
      </c>
      <c r="BJ653" s="24" t="s">
        <v>141</v>
      </c>
      <c r="BK653" s="200">
        <f>ROUND(I653*H653,2)</f>
        <v>0</v>
      </c>
      <c r="BL653" s="24" t="s">
        <v>222</v>
      </c>
      <c r="BM653" s="24" t="s">
        <v>871</v>
      </c>
    </row>
    <row r="654" spans="2:63" s="10" customFormat="1" ht="29.85" customHeight="1">
      <c r="B654" s="172"/>
      <c r="C654" s="173"/>
      <c r="D654" s="186" t="s">
        <v>71</v>
      </c>
      <c r="E654" s="187" t="s">
        <v>872</v>
      </c>
      <c r="F654" s="187" t="s">
        <v>873</v>
      </c>
      <c r="G654" s="173"/>
      <c r="H654" s="173"/>
      <c r="I654" s="176"/>
      <c r="J654" s="188">
        <f>BK654</f>
        <v>0</v>
      </c>
      <c r="K654" s="173"/>
      <c r="L654" s="178"/>
      <c r="M654" s="179"/>
      <c r="N654" s="180"/>
      <c r="O654" s="180"/>
      <c r="P654" s="181">
        <f>P655</f>
        <v>0</v>
      </c>
      <c r="Q654" s="180"/>
      <c r="R654" s="181">
        <f>R655</f>
        <v>0.05359</v>
      </c>
      <c r="S654" s="180"/>
      <c r="T654" s="182">
        <f>T655</f>
        <v>0</v>
      </c>
      <c r="AR654" s="183" t="s">
        <v>141</v>
      </c>
      <c r="AT654" s="184" t="s">
        <v>71</v>
      </c>
      <c r="AU654" s="184" t="s">
        <v>80</v>
      </c>
      <c r="AY654" s="183" t="s">
        <v>133</v>
      </c>
      <c r="BK654" s="185">
        <f>BK655</f>
        <v>0</v>
      </c>
    </row>
    <row r="655" spans="2:65" s="1" customFormat="1" ht="22.5" customHeight="1">
      <c r="B655" s="41"/>
      <c r="C655" s="189" t="s">
        <v>874</v>
      </c>
      <c r="D655" s="189" t="s">
        <v>135</v>
      </c>
      <c r="E655" s="190" t="s">
        <v>875</v>
      </c>
      <c r="F655" s="191" t="s">
        <v>876</v>
      </c>
      <c r="G655" s="192" t="s">
        <v>628</v>
      </c>
      <c r="H655" s="193">
        <v>1</v>
      </c>
      <c r="I655" s="194"/>
      <c r="J655" s="195">
        <f>ROUND(I655*H655,2)</f>
        <v>0</v>
      </c>
      <c r="K655" s="191" t="s">
        <v>22</v>
      </c>
      <c r="L655" s="61"/>
      <c r="M655" s="196" t="s">
        <v>22</v>
      </c>
      <c r="N655" s="197" t="s">
        <v>44</v>
      </c>
      <c r="O655" s="42"/>
      <c r="P655" s="198">
        <f>O655*H655</f>
        <v>0</v>
      </c>
      <c r="Q655" s="198">
        <v>0.05359</v>
      </c>
      <c r="R655" s="198">
        <f>Q655*H655</f>
        <v>0.05359</v>
      </c>
      <c r="S655" s="198">
        <v>0</v>
      </c>
      <c r="T655" s="199">
        <f>S655*H655</f>
        <v>0</v>
      </c>
      <c r="AR655" s="24" t="s">
        <v>222</v>
      </c>
      <c r="AT655" s="24" t="s">
        <v>135</v>
      </c>
      <c r="AU655" s="24" t="s">
        <v>141</v>
      </c>
      <c r="AY655" s="24" t="s">
        <v>133</v>
      </c>
      <c r="BE655" s="200">
        <f>IF(N655="základní",J655,0)</f>
        <v>0</v>
      </c>
      <c r="BF655" s="200">
        <f>IF(N655="snížená",J655,0)</f>
        <v>0</v>
      </c>
      <c r="BG655" s="200">
        <f>IF(N655="zákl. přenesená",J655,0)</f>
        <v>0</v>
      </c>
      <c r="BH655" s="200">
        <f>IF(N655="sníž. přenesená",J655,0)</f>
        <v>0</v>
      </c>
      <c r="BI655" s="200">
        <f>IF(N655="nulová",J655,0)</f>
        <v>0</v>
      </c>
      <c r="BJ655" s="24" t="s">
        <v>141</v>
      </c>
      <c r="BK655" s="200">
        <f>ROUND(I655*H655,2)</f>
        <v>0</v>
      </c>
      <c r="BL655" s="24" t="s">
        <v>222</v>
      </c>
      <c r="BM655" s="24" t="s">
        <v>877</v>
      </c>
    </row>
    <row r="656" spans="2:63" s="10" customFormat="1" ht="29.85" customHeight="1">
      <c r="B656" s="172"/>
      <c r="C656" s="173"/>
      <c r="D656" s="186" t="s">
        <v>71</v>
      </c>
      <c r="E656" s="187" t="s">
        <v>878</v>
      </c>
      <c r="F656" s="187" t="s">
        <v>879</v>
      </c>
      <c r="G656" s="173"/>
      <c r="H656" s="173"/>
      <c r="I656" s="176"/>
      <c r="J656" s="188">
        <f>BK656</f>
        <v>0</v>
      </c>
      <c r="K656" s="173"/>
      <c r="L656" s="178"/>
      <c r="M656" s="179"/>
      <c r="N656" s="180"/>
      <c r="O656" s="180"/>
      <c r="P656" s="181">
        <f>SUM(P657:P661)</f>
        <v>0</v>
      </c>
      <c r="Q656" s="180"/>
      <c r="R656" s="181">
        <f>SUM(R657:R661)</f>
        <v>0</v>
      </c>
      <c r="S656" s="180"/>
      <c r="T656" s="182">
        <f>SUM(T657:T661)</f>
        <v>0</v>
      </c>
      <c r="AR656" s="183" t="s">
        <v>141</v>
      </c>
      <c r="AT656" s="184" t="s">
        <v>71</v>
      </c>
      <c r="AU656" s="184" t="s">
        <v>80</v>
      </c>
      <c r="AY656" s="183" t="s">
        <v>133</v>
      </c>
      <c r="BK656" s="185">
        <f>SUM(BK657:BK661)</f>
        <v>0</v>
      </c>
    </row>
    <row r="657" spans="2:65" s="1" customFormat="1" ht="44.25" customHeight="1">
      <c r="B657" s="41"/>
      <c r="C657" s="189" t="s">
        <v>880</v>
      </c>
      <c r="D657" s="189" t="s">
        <v>135</v>
      </c>
      <c r="E657" s="190" t="s">
        <v>881</v>
      </c>
      <c r="F657" s="191" t="s">
        <v>882</v>
      </c>
      <c r="G657" s="192" t="s">
        <v>595</v>
      </c>
      <c r="H657" s="193">
        <v>1</v>
      </c>
      <c r="I657" s="194"/>
      <c r="J657" s="195">
        <f>ROUND(I657*H657,2)</f>
        <v>0</v>
      </c>
      <c r="K657" s="191" t="s">
        <v>22</v>
      </c>
      <c r="L657" s="61"/>
      <c r="M657" s="196" t="s">
        <v>22</v>
      </c>
      <c r="N657" s="197" t="s">
        <v>44</v>
      </c>
      <c r="O657" s="42"/>
      <c r="P657" s="198">
        <f>O657*H657</f>
        <v>0</v>
      </c>
      <c r="Q657" s="198">
        <v>0</v>
      </c>
      <c r="R657" s="198">
        <f>Q657*H657</f>
        <v>0</v>
      </c>
      <c r="S657" s="198">
        <v>0</v>
      </c>
      <c r="T657" s="199">
        <f>S657*H657</f>
        <v>0</v>
      </c>
      <c r="AR657" s="24" t="s">
        <v>222</v>
      </c>
      <c r="AT657" s="24" t="s">
        <v>135</v>
      </c>
      <c r="AU657" s="24" t="s">
        <v>141</v>
      </c>
      <c r="AY657" s="24" t="s">
        <v>133</v>
      </c>
      <c r="BE657" s="200">
        <f>IF(N657="základní",J657,0)</f>
        <v>0</v>
      </c>
      <c r="BF657" s="200">
        <f>IF(N657="snížená",J657,0)</f>
        <v>0</v>
      </c>
      <c r="BG657" s="200">
        <f>IF(N657="zákl. přenesená",J657,0)</f>
        <v>0</v>
      </c>
      <c r="BH657" s="200">
        <f>IF(N657="sníž. přenesená",J657,0)</f>
        <v>0</v>
      </c>
      <c r="BI657" s="200">
        <f>IF(N657="nulová",J657,0)</f>
        <v>0</v>
      </c>
      <c r="BJ657" s="24" t="s">
        <v>141</v>
      </c>
      <c r="BK657" s="200">
        <f>ROUND(I657*H657,2)</f>
        <v>0</v>
      </c>
      <c r="BL657" s="24" t="s">
        <v>222</v>
      </c>
      <c r="BM657" s="24" t="s">
        <v>883</v>
      </c>
    </row>
    <row r="658" spans="2:65" s="1" customFormat="1" ht="31.5" customHeight="1">
      <c r="B658" s="41"/>
      <c r="C658" s="189" t="s">
        <v>884</v>
      </c>
      <c r="D658" s="189" t="s">
        <v>135</v>
      </c>
      <c r="E658" s="190" t="s">
        <v>885</v>
      </c>
      <c r="F658" s="191" t="s">
        <v>886</v>
      </c>
      <c r="G658" s="192" t="s">
        <v>595</v>
      </c>
      <c r="H658" s="193">
        <v>1</v>
      </c>
      <c r="I658" s="194"/>
      <c r="J658" s="195">
        <f>ROUND(I658*H658,2)</f>
        <v>0</v>
      </c>
      <c r="K658" s="191" t="s">
        <v>22</v>
      </c>
      <c r="L658" s="61"/>
      <c r="M658" s="196" t="s">
        <v>22</v>
      </c>
      <c r="N658" s="197" t="s">
        <v>44</v>
      </c>
      <c r="O658" s="42"/>
      <c r="P658" s="198">
        <f>O658*H658</f>
        <v>0</v>
      </c>
      <c r="Q658" s="198">
        <v>0</v>
      </c>
      <c r="R658" s="198">
        <f>Q658*H658</f>
        <v>0</v>
      </c>
      <c r="S658" s="198">
        <v>0</v>
      </c>
      <c r="T658" s="199">
        <f>S658*H658</f>
        <v>0</v>
      </c>
      <c r="AR658" s="24" t="s">
        <v>222</v>
      </c>
      <c r="AT658" s="24" t="s">
        <v>135</v>
      </c>
      <c r="AU658" s="24" t="s">
        <v>141</v>
      </c>
      <c r="AY658" s="24" t="s">
        <v>133</v>
      </c>
      <c r="BE658" s="200">
        <f>IF(N658="základní",J658,0)</f>
        <v>0</v>
      </c>
      <c r="BF658" s="200">
        <f>IF(N658="snížená",J658,0)</f>
        <v>0</v>
      </c>
      <c r="BG658" s="200">
        <f>IF(N658="zákl. přenesená",J658,0)</f>
        <v>0</v>
      </c>
      <c r="BH658" s="200">
        <f>IF(N658="sníž. přenesená",J658,0)</f>
        <v>0</v>
      </c>
      <c r="BI658" s="200">
        <f>IF(N658="nulová",J658,0)</f>
        <v>0</v>
      </c>
      <c r="BJ658" s="24" t="s">
        <v>141</v>
      </c>
      <c r="BK658" s="200">
        <f>ROUND(I658*H658,2)</f>
        <v>0</v>
      </c>
      <c r="BL658" s="24" t="s">
        <v>222</v>
      </c>
      <c r="BM658" s="24" t="s">
        <v>887</v>
      </c>
    </row>
    <row r="659" spans="2:65" s="1" customFormat="1" ht="22.5" customHeight="1">
      <c r="B659" s="41"/>
      <c r="C659" s="189" t="s">
        <v>888</v>
      </c>
      <c r="D659" s="189" t="s">
        <v>135</v>
      </c>
      <c r="E659" s="190" t="s">
        <v>889</v>
      </c>
      <c r="F659" s="191" t="s">
        <v>890</v>
      </c>
      <c r="G659" s="192" t="s">
        <v>595</v>
      </c>
      <c r="H659" s="193">
        <v>1</v>
      </c>
      <c r="I659" s="194"/>
      <c r="J659" s="195">
        <f>ROUND(I659*H659,2)</f>
        <v>0</v>
      </c>
      <c r="K659" s="191" t="s">
        <v>22</v>
      </c>
      <c r="L659" s="61"/>
      <c r="M659" s="196" t="s">
        <v>22</v>
      </c>
      <c r="N659" s="197" t="s">
        <v>44</v>
      </c>
      <c r="O659" s="42"/>
      <c r="P659" s="198">
        <f>O659*H659</f>
        <v>0</v>
      </c>
      <c r="Q659" s="198">
        <v>0</v>
      </c>
      <c r="R659" s="198">
        <f>Q659*H659</f>
        <v>0</v>
      </c>
      <c r="S659" s="198">
        <v>0</v>
      </c>
      <c r="T659" s="199">
        <f>S659*H659</f>
        <v>0</v>
      </c>
      <c r="AR659" s="24" t="s">
        <v>222</v>
      </c>
      <c r="AT659" s="24" t="s">
        <v>135</v>
      </c>
      <c r="AU659" s="24" t="s">
        <v>141</v>
      </c>
      <c r="AY659" s="24" t="s">
        <v>133</v>
      </c>
      <c r="BE659" s="200">
        <f>IF(N659="základní",J659,0)</f>
        <v>0</v>
      </c>
      <c r="BF659" s="200">
        <f>IF(N659="snížená",J659,0)</f>
        <v>0</v>
      </c>
      <c r="BG659" s="200">
        <f>IF(N659="zákl. přenesená",J659,0)</f>
        <v>0</v>
      </c>
      <c r="BH659" s="200">
        <f>IF(N659="sníž. přenesená",J659,0)</f>
        <v>0</v>
      </c>
      <c r="BI659" s="200">
        <f>IF(N659="nulová",J659,0)</f>
        <v>0</v>
      </c>
      <c r="BJ659" s="24" t="s">
        <v>141</v>
      </c>
      <c r="BK659" s="200">
        <f>ROUND(I659*H659,2)</f>
        <v>0</v>
      </c>
      <c r="BL659" s="24" t="s">
        <v>222</v>
      </c>
      <c r="BM659" s="24" t="s">
        <v>891</v>
      </c>
    </row>
    <row r="660" spans="2:51" s="11" customFormat="1" ht="13.5">
      <c r="B660" s="201"/>
      <c r="C660" s="202"/>
      <c r="D660" s="203" t="s">
        <v>143</v>
      </c>
      <c r="E660" s="204" t="s">
        <v>22</v>
      </c>
      <c r="F660" s="205" t="s">
        <v>711</v>
      </c>
      <c r="G660" s="202"/>
      <c r="H660" s="206">
        <v>1</v>
      </c>
      <c r="I660" s="207"/>
      <c r="J660" s="202"/>
      <c r="K660" s="202"/>
      <c r="L660" s="208"/>
      <c r="M660" s="209"/>
      <c r="N660" s="210"/>
      <c r="O660" s="210"/>
      <c r="P660" s="210"/>
      <c r="Q660" s="210"/>
      <c r="R660" s="210"/>
      <c r="S660" s="210"/>
      <c r="T660" s="211"/>
      <c r="AT660" s="212" t="s">
        <v>143</v>
      </c>
      <c r="AU660" s="212" t="s">
        <v>141</v>
      </c>
      <c r="AV660" s="11" t="s">
        <v>141</v>
      </c>
      <c r="AW660" s="11" t="s">
        <v>36</v>
      </c>
      <c r="AX660" s="11" t="s">
        <v>72</v>
      </c>
      <c r="AY660" s="212" t="s">
        <v>133</v>
      </c>
    </row>
    <row r="661" spans="2:51" s="12" customFormat="1" ht="13.5">
      <c r="B661" s="213"/>
      <c r="C661" s="214"/>
      <c r="D661" s="203" t="s">
        <v>143</v>
      </c>
      <c r="E661" s="246" t="s">
        <v>22</v>
      </c>
      <c r="F661" s="247" t="s">
        <v>145</v>
      </c>
      <c r="G661" s="214"/>
      <c r="H661" s="248">
        <v>1</v>
      </c>
      <c r="I661" s="219"/>
      <c r="J661" s="214"/>
      <c r="K661" s="214"/>
      <c r="L661" s="220"/>
      <c r="M661" s="221"/>
      <c r="N661" s="222"/>
      <c r="O661" s="222"/>
      <c r="P661" s="222"/>
      <c r="Q661" s="222"/>
      <c r="R661" s="222"/>
      <c r="S661" s="222"/>
      <c r="T661" s="223"/>
      <c r="AT661" s="224" t="s">
        <v>143</v>
      </c>
      <c r="AU661" s="224" t="s">
        <v>141</v>
      </c>
      <c r="AV661" s="12" t="s">
        <v>140</v>
      </c>
      <c r="AW661" s="12" t="s">
        <v>36</v>
      </c>
      <c r="AX661" s="12" t="s">
        <v>80</v>
      </c>
      <c r="AY661" s="224" t="s">
        <v>133</v>
      </c>
    </row>
    <row r="662" spans="2:63" s="10" customFormat="1" ht="29.85" customHeight="1">
      <c r="B662" s="172"/>
      <c r="C662" s="173"/>
      <c r="D662" s="186" t="s">
        <v>71</v>
      </c>
      <c r="E662" s="187" t="s">
        <v>892</v>
      </c>
      <c r="F662" s="187" t="s">
        <v>893</v>
      </c>
      <c r="G662" s="173"/>
      <c r="H662" s="173"/>
      <c r="I662" s="176"/>
      <c r="J662" s="188">
        <f>BK662</f>
        <v>0</v>
      </c>
      <c r="K662" s="173"/>
      <c r="L662" s="178"/>
      <c r="M662" s="179"/>
      <c r="N662" s="180"/>
      <c r="O662" s="180"/>
      <c r="P662" s="181">
        <f>SUM(P663:P710)</f>
        <v>0</v>
      </c>
      <c r="Q662" s="180"/>
      <c r="R662" s="181">
        <f>SUM(R663:R710)</f>
        <v>0.4680885</v>
      </c>
      <c r="S662" s="180"/>
      <c r="T662" s="182">
        <f>SUM(T663:T710)</f>
        <v>0.32984250000000004</v>
      </c>
      <c r="AR662" s="183" t="s">
        <v>141</v>
      </c>
      <c r="AT662" s="184" t="s">
        <v>71</v>
      </c>
      <c r="AU662" s="184" t="s">
        <v>80</v>
      </c>
      <c r="AY662" s="183" t="s">
        <v>133</v>
      </c>
      <c r="BK662" s="185">
        <f>SUM(BK663:BK710)</f>
        <v>0</v>
      </c>
    </row>
    <row r="663" spans="2:65" s="1" customFormat="1" ht="22.5" customHeight="1">
      <c r="B663" s="41"/>
      <c r="C663" s="189" t="s">
        <v>894</v>
      </c>
      <c r="D663" s="189" t="s">
        <v>135</v>
      </c>
      <c r="E663" s="190" t="s">
        <v>895</v>
      </c>
      <c r="F663" s="191" t="s">
        <v>896</v>
      </c>
      <c r="G663" s="192" t="s">
        <v>138</v>
      </c>
      <c r="H663" s="193">
        <v>2.9</v>
      </c>
      <c r="I663" s="194"/>
      <c r="J663" s="195">
        <f>ROUND(I663*H663,2)</f>
        <v>0</v>
      </c>
      <c r="K663" s="191" t="s">
        <v>139</v>
      </c>
      <c r="L663" s="61"/>
      <c r="M663" s="196" t="s">
        <v>22</v>
      </c>
      <c r="N663" s="197" t="s">
        <v>44</v>
      </c>
      <c r="O663" s="42"/>
      <c r="P663" s="198">
        <f>O663*H663</f>
        <v>0</v>
      </c>
      <c r="Q663" s="198">
        <v>0</v>
      </c>
      <c r="R663" s="198">
        <f>Q663*H663</f>
        <v>0</v>
      </c>
      <c r="S663" s="198">
        <v>0.00594</v>
      </c>
      <c r="T663" s="199">
        <f>S663*H663</f>
        <v>0.017225999999999998</v>
      </c>
      <c r="AR663" s="24" t="s">
        <v>222</v>
      </c>
      <c r="AT663" s="24" t="s">
        <v>135</v>
      </c>
      <c r="AU663" s="24" t="s">
        <v>141</v>
      </c>
      <c r="AY663" s="24" t="s">
        <v>133</v>
      </c>
      <c r="BE663" s="200">
        <f>IF(N663="základní",J663,0)</f>
        <v>0</v>
      </c>
      <c r="BF663" s="200">
        <f>IF(N663="snížená",J663,0)</f>
        <v>0</v>
      </c>
      <c r="BG663" s="200">
        <f>IF(N663="zákl. přenesená",J663,0)</f>
        <v>0</v>
      </c>
      <c r="BH663" s="200">
        <f>IF(N663="sníž. přenesená",J663,0)</f>
        <v>0</v>
      </c>
      <c r="BI663" s="200">
        <f>IF(N663="nulová",J663,0)</f>
        <v>0</v>
      </c>
      <c r="BJ663" s="24" t="s">
        <v>141</v>
      </c>
      <c r="BK663" s="200">
        <f>ROUND(I663*H663,2)</f>
        <v>0</v>
      </c>
      <c r="BL663" s="24" t="s">
        <v>222</v>
      </c>
      <c r="BM663" s="24" t="s">
        <v>897</v>
      </c>
    </row>
    <row r="664" spans="2:51" s="13" customFormat="1" ht="13.5">
      <c r="B664" s="225"/>
      <c r="C664" s="226"/>
      <c r="D664" s="203" t="s">
        <v>143</v>
      </c>
      <c r="E664" s="227" t="s">
        <v>22</v>
      </c>
      <c r="F664" s="228" t="s">
        <v>286</v>
      </c>
      <c r="G664" s="226"/>
      <c r="H664" s="229" t="s">
        <v>22</v>
      </c>
      <c r="I664" s="230"/>
      <c r="J664" s="226"/>
      <c r="K664" s="226"/>
      <c r="L664" s="231"/>
      <c r="M664" s="232"/>
      <c r="N664" s="233"/>
      <c r="O664" s="233"/>
      <c r="P664" s="233"/>
      <c r="Q664" s="233"/>
      <c r="R664" s="233"/>
      <c r="S664" s="233"/>
      <c r="T664" s="234"/>
      <c r="AT664" s="235" t="s">
        <v>143</v>
      </c>
      <c r="AU664" s="235" t="s">
        <v>141</v>
      </c>
      <c r="AV664" s="13" t="s">
        <v>80</v>
      </c>
      <c r="AW664" s="13" t="s">
        <v>36</v>
      </c>
      <c r="AX664" s="13" t="s">
        <v>72</v>
      </c>
      <c r="AY664" s="235" t="s">
        <v>133</v>
      </c>
    </row>
    <row r="665" spans="2:51" s="11" customFormat="1" ht="13.5">
      <c r="B665" s="201"/>
      <c r="C665" s="202"/>
      <c r="D665" s="203" t="s">
        <v>143</v>
      </c>
      <c r="E665" s="204" t="s">
        <v>22</v>
      </c>
      <c r="F665" s="205" t="s">
        <v>898</v>
      </c>
      <c r="G665" s="202"/>
      <c r="H665" s="206">
        <v>2.9</v>
      </c>
      <c r="I665" s="207"/>
      <c r="J665" s="202"/>
      <c r="K665" s="202"/>
      <c r="L665" s="208"/>
      <c r="M665" s="209"/>
      <c r="N665" s="210"/>
      <c r="O665" s="210"/>
      <c r="P665" s="210"/>
      <c r="Q665" s="210"/>
      <c r="R665" s="210"/>
      <c r="S665" s="210"/>
      <c r="T665" s="211"/>
      <c r="AT665" s="212" t="s">
        <v>143</v>
      </c>
      <c r="AU665" s="212" t="s">
        <v>141</v>
      </c>
      <c r="AV665" s="11" t="s">
        <v>141</v>
      </c>
      <c r="AW665" s="11" t="s">
        <v>36</v>
      </c>
      <c r="AX665" s="11" t="s">
        <v>72</v>
      </c>
      <c r="AY665" s="212" t="s">
        <v>133</v>
      </c>
    </row>
    <row r="666" spans="2:51" s="12" customFormat="1" ht="13.5">
      <c r="B666" s="213"/>
      <c r="C666" s="214"/>
      <c r="D666" s="215" t="s">
        <v>143</v>
      </c>
      <c r="E666" s="216" t="s">
        <v>22</v>
      </c>
      <c r="F666" s="217" t="s">
        <v>145</v>
      </c>
      <c r="G666" s="214"/>
      <c r="H666" s="218">
        <v>2.9</v>
      </c>
      <c r="I666" s="219"/>
      <c r="J666" s="214"/>
      <c r="K666" s="214"/>
      <c r="L666" s="220"/>
      <c r="M666" s="221"/>
      <c r="N666" s="222"/>
      <c r="O666" s="222"/>
      <c r="P666" s="222"/>
      <c r="Q666" s="222"/>
      <c r="R666" s="222"/>
      <c r="S666" s="222"/>
      <c r="T666" s="223"/>
      <c r="AT666" s="224" t="s">
        <v>143</v>
      </c>
      <c r="AU666" s="224" t="s">
        <v>141</v>
      </c>
      <c r="AV666" s="12" t="s">
        <v>140</v>
      </c>
      <c r="AW666" s="12" t="s">
        <v>36</v>
      </c>
      <c r="AX666" s="12" t="s">
        <v>80</v>
      </c>
      <c r="AY666" s="224" t="s">
        <v>133</v>
      </c>
    </row>
    <row r="667" spans="2:65" s="1" customFormat="1" ht="22.5" customHeight="1">
      <c r="B667" s="41"/>
      <c r="C667" s="189" t="s">
        <v>899</v>
      </c>
      <c r="D667" s="189" t="s">
        <v>135</v>
      </c>
      <c r="E667" s="190" t="s">
        <v>900</v>
      </c>
      <c r="F667" s="191" t="s">
        <v>901</v>
      </c>
      <c r="G667" s="192" t="s">
        <v>405</v>
      </c>
      <c r="H667" s="193">
        <v>47.95</v>
      </c>
      <c r="I667" s="194"/>
      <c r="J667" s="195">
        <f>ROUND(I667*H667,2)</f>
        <v>0</v>
      </c>
      <c r="K667" s="191" t="s">
        <v>139</v>
      </c>
      <c r="L667" s="61"/>
      <c r="M667" s="196" t="s">
        <v>22</v>
      </c>
      <c r="N667" s="197" t="s">
        <v>44</v>
      </c>
      <c r="O667" s="42"/>
      <c r="P667" s="198">
        <f>O667*H667</f>
        <v>0</v>
      </c>
      <c r="Q667" s="198">
        <v>0</v>
      </c>
      <c r="R667" s="198">
        <f>Q667*H667</f>
        <v>0</v>
      </c>
      <c r="S667" s="198">
        <v>0.00167</v>
      </c>
      <c r="T667" s="199">
        <f>S667*H667</f>
        <v>0.08007650000000001</v>
      </c>
      <c r="AR667" s="24" t="s">
        <v>222</v>
      </c>
      <c r="AT667" s="24" t="s">
        <v>135</v>
      </c>
      <c r="AU667" s="24" t="s">
        <v>141</v>
      </c>
      <c r="AY667" s="24" t="s">
        <v>133</v>
      </c>
      <c r="BE667" s="200">
        <f>IF(N667="základní",J667,0)</f>
        <v>0</v>
      </c>
      <c r="BF667" s="200">
        <f>IF(N667="snížená",J667,0)</f>
        <v>0</v>
      </c>
      <c r="BG667" s="200">
        <f>IF(N667="zákl. přenesená",J667,0)</f>
        <v>0</v>
      </c>
      <c r="BH667" s="200">
        <f>IF(N667="sníž. přenesená",J667,0)</f>
        <v>0</v>
      </c>
      <c r="BI667" s="200">
        <f>IF(N667="nulová",J667,0)</f>
        <v>0</v>
      </c>
      <c r="BJ667" s="24" t="s">
        <v>141</v>
      </c>
      <c r="BK667" s="200">
        <f>ROUND(I667*H667,2)</f>
        <v>0</v>
      </c>
      <c r="BL667" s="24" t="s">
        <v>222</v>
      </c>
      <c r="BM667" s="24" t="s">
        <v>902</v>
      </c>
    </row>
    <row r="668" spans="2:51" s="13" customFormat="1" ht="13.5">
      <c r="B668" s="225"/>
      <c r="C668" s="226"/>
      <c r="D668" s="203" t="s">
        <v>143</v>
      </c>
      <c r="E668" s="227" t="s">
        <v>22</v>
      </c>
      <c r="F668" s="228" t="s">
        <v>318</v>
      </c>
      <c r="G668" s="226"/>
      <c r="H668" s="229" t="s">
        <v>22</v>
      </c>
      <c r="I668" s="230"/>
      <c r="J668" s="226"/>
      <c r="K668" s="226"/>
      <c r="L668" s="231"/>
      <c r="M668" s="232"/>
      <c r="N668" s="233"/>
      <c r="O668" s="233"/>
      <c r="P668" s="233"/>
      <c r="Q668" s="233"/>
      <c r="R668" s="233"/>
      <c r="S668" s="233"/>
      <c r="T668" s="234"/>
      <c r="AT668" s="235" t="s">
        <v>143</v>
      </c>
      <c r="AU668" s="235" t="s">
        <v>141</v>
      </c>
      <c r="AV668" s="13" t="s">
        <v>80</v>
      </c>
      <c r="AW668" s="13" t="s">
        <v>36</v>
      </c>
      <c r="AX668" s="13" t="s">
        <v>72</v>
      </c>
      <c r="AY668" s="235" t="s">
        <v>133</v>
      </c>
    </row>
    <row r="669" spans="2:51" s="11" customFormat="1" ht="13.5">
      <c r="B669" s="201"/>
      <c r="C669" s="202"/>
      <c r="D669" s="203" t="s">
        <v>143</v>
      </c>
      <c r="E669" s="204" t="s">
        <v>22</v>
      </c>
      <c r="F669" s="205" t="s">
        <v>903</v>
      </c>
      <c r="G669" s="202"/>
      <c r="H669" s="206">
        <v>9.3</v>
      </c>
      <c r="I669" s="207"/>
      <c r="J669" s="202"/>
      <c r="K669" s="202"/>
      <c r="L669" s="208"/>
      <c r="M669" s="209"/>
      <c r="N669" s="210"/>
      <c r="O669" s="210"/>
      <c r="P669" s="210"/>
      <c r="Q669" s="210"/>
      <c r="R669" s="210"/>
      <c r="S669" s="210"/>
      <c r="T669" s="211"/>
      <c r="AT669" s="212" t="s">
        <v>143</v>
      </c>
      <c r="AU669" s="212" t="s">
        <v>141</v>
      </c>
      <c r="AV669" s="11" t="s">
        <v>141</v>
      </c>
      <c r="AW669" s="11" t="s">
        <v>36</v>
      </c>
      <c r="AX669" s="11" t="s">
        <v>72</v>
      </c>
      <c r="AY669" s="212" t="s">
        <v>133</v>
      </c>
    </row>
    <row r="670" spans="2:51" s="11" customFormat="1" ht="13.5">
      <c r="B670" s="201"/>
      <c r="C670" s="202"/>
      <c r="D670" s="203" t="s">
        <v>143</v>
      </c>
      <c r="E670" s="204" t="s">
        <v>22</v>
      </c>
      <c r="F670" s="205" t="s">
        <v>904</v>
      </c>
      <c r="G670" s="202"/>
      <c r="H670" s="206">
        <v>18.4</v>
      </c>
      <c r="I670" s="207"/>
      <c r="J670" s="202"/>
      <c r="K670" s="202"/>
      <c r="L670" s="208"/>
      <c r="M670" s="209"/>
      <c r="N670" s="210"/>
      <c r="O670" s="210"/>
      <c r="P670" s="210"/>
      <c r="Q670" s="210"/>
      <c r="R670" s="210"/>
      <c r="S670" s="210"/>
      <c r="T670" s="211"/>
      <c r="AT670" s="212" t="s">
        <v>143</v>
      </c>
      <c r="AU670" s="212" t="s">
        <v>141</v>
      </c>
      <c r="AV670" s="11" t="s">
        <v>141</v>
      </c>
      <c r="AW670" s="11" t="s">
        <v>36</v>
      </c>
      <c r="AX670" s="11" t="s">
        <v>72</v>
      </c>
      <c r="AY670" s="212" t="s">
        <v>133</v>
      </c>
    </row>
    <row r="671" spans="2:51" s="11" customFormat="1" ht="13.5">
      <c r="B671" s="201"/>
      <c r="C671" s="202"/>
      <c r="D671" s="203" t="s">
        <v>143</v>
      </c>
      <c r="E671" s="204" t="s">
        <v>22</v>
      </c>
      <c r="F671" s="205" t="s">
        <v>905</v>
      </c>
      <c r="G671" s="202"/>
      <c r="H671" s="206">
        <v>0.95</v>
      </c>
      <c r="I671" s="207"/>
      <c r="J671" s="202"/>
      <c r="K671" s="202"/>
      <c r="L671" s="208"/>
      <c r="M671" s="209"/>
      <c r="N671" s="210"/>
      <c r="O671" s="210"/>
      <c r="P671" s="210"/>
      <c r="Q671" s="210"/>
      <c r="R671" s="210"/>
      <c r="S671" s="210"/>
      <c r="T671" s="211"/>
      <c r="AT671" s="212" t="s">
        <v>143</v>
      </c>
      <c r="AU671" s="212" t="s">
        <v>141</v>
      </c>
      <c r="AV671" s="11" t="s">
        <v>141</v>
      </c>
      <c r="AW671" s="11" t="s">
        <v>36</v>
      </c>
      <c r="AX671" s="11" t="s">
        <v>72</v>
      </c>
      <c r="AY671" s="212" t="s">
        <v>133</v>
      </c>
    </row>
    <row r="672" spans="2:51" s="13" customFormat="1" ht="13.5">
      <c r="B672" s="225"/>
      <c r="C672" s="226"/>
      <c r="D672" s="203" t="s">
        <v>143</v>
      </c>
      <c r="E672" s="227" t="s">
        <v>22</v>
      </c>
      <c r="F672" s="228" t="s">
        <v>324</v>
      </c>
      <c r="G672" s="226"/>
      <c r="H672" s="229" t="s">
        <v>22</v>
      </c>
      <c r="I672" s="230"/>
      <c r="J672" s="226"/>
      <c r="K672" s="226"/>
      <c r="L672" s="231"/>
      <c r="M672" s="232"/>
      <c r="N672" s="233"/>
      <c r="O672" s="233"/>
      <c r="P672" s="233"/>
      <c r="Q672" s="233"/>
      <c r="R672" s="233"/>
      <c r="S672" s="233"/>
      <c r="T672" s="234"/>
      <c r="AT672" s="235" t="s">
        <v>143</v>
      </c>
      <c r="AU672" s="235" t="s">
        <v>141</v>
      </c>
      <c r="AV672" s="13" t="s">
        <v>80</v>
      </c>
      <c r="AW672" s="13" t="s">
        <v>36</v>
      </c>
      <c r="AX672" s="13" t="s">
        <v>72</v>
      </c>
      <c r="AY672" s="235" t="s">
        <v>133</v>
      </c>
    </row>
    <row r="673" spans="2:51" s="11" customFormat="1" ht="13.5">
      <c r="B673" s="201"/>
      <c r="C673" s="202"/>
      <c r="D673" s="203" t="s">
        <v>143</v>
      </c>
      <c r="E673" s="204" t="s">
        <v>22</v>
      </c>
      <c r="F673" s="205" t="s">
        <v>906</v>
      </c>
      <c r="G673" s="202"/>
      <c r="H673" s="206">
        <v>15.5</v>
      </c>
      <c r="I673" s="207"/>
      <c r="J673" s="202"/>
      <c r="K673" s="202"/>
      <c r="L673" s="208"/>
      <c r="M673" s="209"/>
      <c r="N673" s="210"/>
      <c r="O673" s="210"/>
      <c r="P673" s="210"/>
      <c r="Q673" s="210"/>
      <c r="R673" s="210"/>
      <c r="S673" s="210"/>
      <c r="T673" s="211"/>
      <c r="AT673" s="212" t="s">
        <v>143</v>
      </c>
      <c r="AU673" s="212" t="s">
        <v>141</v>
      </c>
      <c r="AV673" s="11" t="s">
        <v>141</v>
      </c>
      <c r="AW673" s="11" t="s">
        <v>36</v>
      </c>
      <c r="AX673" s="11" t="s">
        <v>72</v>
      </c>
      <c r="AY673" s="212" t="s">
        <v>133</v>
      </c>
    </row>
    <row r="674" spans="2:51" s="11" customFormat="1" ht="13.5">
      <c r="B674" s="201"/>
      <c r="C674" s="202"/>
      <c r="D674" s="215" t="s">
        <v>143</v>
      </c>
      <c r="E674" s="262" t="s">
        <v>22</v>
      </c>
      <c r="F674" s="249" t="s">
        <v>907</v>
      </c>
      <c r="G674" s="202"/>
      <c r="H674" s="250">
        <v>3.8</v>
      </c>
      <c r="I674" s="207"/>
      <c r="J674" s="202"/>
      <c r="K674" s="202"/>
      <c r="L674" s="208"/>
      <c r="M674" s="209"/>
      <c r="N674" s="210"/>
      <c r="O674" s="210"/>
      <c r="P674" s="210"/>
      <c r="Q674" s="210"/>
      <c r="R674" s="210"/>
      <c r="S674" s="210"/>
      <c r="T674" s="211"/>
      <c r="AT674" s="212" t="s">
        <v>143</v>
      </c>
      <c r="AU674" s="212" t="s">
        <v>141</v>
      </c>
      <c r="AV674" s="11" t="s">
        <v>141</v>
      </c>
      <c r="AW674" s="11" t="s">
        <v>36</v>
      </c>
      <c r="AX674" s="11" t="s">
        <v>72</v>
      </c>
      <c r="AY674" s="212" t="s">
        <v>133</v>
      </c>
    </row>
    <row r="675" spans="2:65" s="1" customFormat="1" ht="22.5" customHeight="1">
      <c r="B675" s="41"/>
      <c r="C675" s="189" t="s">
        <v>908</v>
      </c>
      <c r="D675" s="189" t="s">
        <v>135</v>
      </c>
      <c r="E675" s="190" t="s">
        <v>909</v>
      </c>
      <c r="F675" s="191" t="s">
        <v>910</v>
      </c>
      <c r="G675" s="192" t="s">
        <v>405</v>
      </c>
      <c r="H675" s="193">
        <v>6.8</v>
      </c>
      <c r="I675" s="194"/>
      <c r="J675" s="195">
        <f>ROUND(I675*H675,2)</f>
        <v>0</v>
      </c>
      <c r="K675" s="191" t="s">
        <v>139</v>
      </c>
      <c r="L675" s="61"/>
      <c r="M675" s="196" t="s">
        <v>22</v>
      </c>
      <c r="N675" s="197" t="s">
        <v>44</v>
      </c>
      <c r="O675" s="42"/>
      <c r="P675" s="198">
        <f>O675*H675</f>
        <v>0</v>
      </c>
      <c r="Q675" s="198">
        <v>0</v>
      </c>
      <c r="R675" s="198">
        <f>Q675*H675</f>
        <v>0</v>
      </c>
      <c r="S675" s="198">
        <v>0.00175</v>
      </c>
      <c r="T675" s="199">
        <f>S675*H675</f>
        <v>0.011899999999999999</v>
      </c>
      <c r="AR675" s="24" t="s">
        <v>222</v>
      </c>
      <c r="AT675" s="24" t="s">
        <v>135</v>
      </c>
      <c r="AU675" s="24" t="s">
        <v>141</v>
      </c>
      <c r="AY675" s="24" t="s">
        <v>133</v>
      </c>
      <c r="BE675" s="200">
        <f>IF(N675="základní",J675,0)</f>
        <v>0</v>
      </c>
      <c r="BF675" s="200">
        <f>IF(N675="snížená",J675,0)</f>
        <v>0</v>
      </c>
      <c r="BG675" s="200">
        <f>IF(N675="zákl. přenesená",J675,0)</f>
        <v>0</v>
      </c>
      <c r="BH675" s="200">
        <f>IF(N675="sníž. přenesená",J675,0)</f>
        <v>0</v>
      </c>
      <c r="BI675" s="200">
        <f>IF(N675="nulová",J675,0)</f>
        <v>0</v>
      </c>
      <c r="BJ675" s="24" t="s">
        <v>141</v>
      </c>
      <c r="BK675" s="200">
        <f>ROUND(I675*H675,2)</f>
        <v>0</v>
      </c>
      <c r="BL675" s="24" t="s">
        <v>222</v>
      </c>
      <c r="BM675" s="24" t="s">
        <v>911</v>
      </c>
    </row>
    <row r="676" spans="2:51" s="11" customFormat="1" ht="13.5">
      <c r="B676" s="201"/>
      <c r="C676" s="202"/>
      <c r="D676" s="203" t="s">
        <v>143</v>
      </c>
      <c r="E676" s="204" t="s">
        <v>22</v>
      </c>
      <c r="F676" s="205" t="s">
        <v>912</v>
      </c>
      <c r="G676" s="202"/>
      <c r="H676" s="206">
        <v>6.8</v>
      </c>
      <c r="I676" s="207"/>
      <c r="J676" s="202"/>
      <c r="K676" s="202"/>
      <c r="L676" s="208"/>
      <c r="M676" s="209"/>
      <c r="N676" s="210"/>
      <c r="O676" s="210"/>
      <c r="P676" s="210"/>
      <c r="Q676" s="210"/>
      <c r="R676" s="210"/>
      <c r="S676" s="210"/>
      <c r="T676" s="211"/>
      <c r="AT676" s="212" t="s">
        <v>143</v>
      </c>
      <c r="AU676" s="212" t="s">
        <v>141</v>
      </c>
      <c r="AV676" s="11" t="s">
        <v>141</v>
      </c>
      <c r="AW676" s="11" t="s">
        <v>36</v>
      </c>
      <c r="AX676" s="11" t="s">
        <v>72</v>
      </c>
      <c r="AY676" s="212" t="s">
        <v>133</v>
      </c>
    </row>
    <row r="677" spans="2:51" s="12" customFormat="1" ht="13.5">
      <c r="B677" s="213"/>
      <c r="C677" s="214"/>
      <c r="D677" s="215" t="s">
        <v>143</v>
      </c>
      <c r="E677" s="216" t="s">
        <v>22</v>
      </c>
      <c r="F677" s="217" t="s">
        <v>145</v>
      </c>
      <c r="G677" s="214"/>
      <c r="H677" s="218">
        <v>6.8</v>
      </c>
      <c r="I677" s="219"/>
      <c r="J677" s="214"/>
      <c r="K677" s="214"/>
      <c r="L677" s="220"/>
      <c r="M677" s="221"/>
      <c r="N677" s="222"/>
      <c r="O677" s="222"/>
      <c r="P677" s="222"/>
      <c r="Q677" s="222"/>
      <c r="R677" s="222"/>
      <c r="S677" s="222"/>
      <c r="T677" s="223"/>
      <c r="AT677" s="224" t="s">
        <v>143</v>
      </c>
      <c r="AU677" s="224" t="s">
        <v>141</v>
      </c>
      <c r="AV677" s="12" t="s">
        <v>140</v>
      </c>
      <c r="AW677" s="12" t="s">
        <v>36</v>
      </c>
      <c r="AX677" s="12" t="s">
        <v>80</v>
      </c>
      <c r="AY677" s="224" t="s">
        <v>133</v>
      </c>
    </row>
    <row r="678" spans="2:65" s="1" customFormat="1" ht="22.5" customHeight="1">
      <c r="B678" s="41"/>
      <c r="C678" s="189" t="s">
        <v>913</v>
      </c>
      <c r="D678" s="189" t="s">
        <v>135</v>
      </c>
      <c r="E678" s="190" t="s">
        <v>914</v>
      </c>
      <c r="F678" s="191" t="s">
        <v>915</v>
      </c>
      <c r="G678" s="192" t="s">
        <v>405</v>
      </c>
      <c r="H678" s="193">
        <v>56</v>
      </c>
      <c r="I678" s="194"/>
      <c r="J678" s="195">
        <f>ROUND(I678*H678,2)</f>
        <v>0</v>
      </c>
      <c r="K678" s="191" t="s">
        <v>139</v>
      </c>
      <c r="L678" s="61"/>
      <c r="M678" s="196" t="s">
        <v>22</v>
      </c>
      <c r="N678" s="197" t="s">
        <v>44</v>
      </c>
      <c r="O678" s="42"/>
      <c r="P678" s="198">
        <f>O678*H678</f>
        <v>0</v>
      </c>
      <c r="Q678" s="198">
        <v>0</v>
      </c>
      <c r="R678" s="198">
        <f>Q678*H678</f>
        <v>0</v>
      </c>
      <c r="S678" s="198">
        <v>0.00394</v>
      </c>
      <c r="T678" s="199">
        <f>S678*H678</f>
        <v>0.22064</v>
      </c>
      <c r="AR678" s="24" t="s">
        <v>222</v>
      </c>
      <c r="AT678" s="24" t="s">
        <v>135</v>
      </c>
      <c r="AU678" s="24" t="s">
        <v>141</v>
      </c>
      <c r="AY678" s="24" t="s">
        <v>133</v>
      </c>
      <c r="BE678" s="200">
        <f>IF(N678="základní",J678,0)</f>
        <v>0</v>
      </c>
      <c r="BF678" s="200">
        <f>IF(N678="snížená",J678,0)</f>
        <v>0</v>
      </c>
      <c r="BG678" s="200">
        <f>IF(N678="zákl. přenesená",J678,0)</f>
        <v>0</v>
      </c>
      <c r="BH678" s="200">
        <f>IF(N678="sníž. přenesená",J678,0)</f>
        <v>0</v>
      </c>
      <c r="BI678" s="200">
        <f>IF(N678="nulová",J678,0)</f>
        <v>0</v>
      </c>
      <c r="BJ678" s="24" t="s">
        <v>141</v>
      </c>
      <c r="BK678" s="200">
        <f>ROUND(I678*H678,2)</f>
        <v>0</v>
      </c>
      <c r="BL678" s="24" t="s">
        <v>222</v>
      </c>
      <c r="BM678" s="24" t="s">
        <v>916</v>
      </c>
    </row>
    <row r="679" spans="2:51" s="11" customFormat="1" ht="13.5">
      <c r="B679" s="201"/>
      <c r="C679" s="202"/>
      <c r="D679" s="203" t="s">
        <v>143</v>
      </c>
      <c r="E679" s="204" t="s">
        <v>22</v>
      </c>
      <c r="F679" s="205" t="s">
        <v>917</v>
      </c>
      <c r="G679" s="202"/>
      <c r="H679" s="206">
        <v>56</v>
      </c>
      <c r="I679" s="207"/>
      <c r="J679" s="202"/>
      <c r="K679" s="202"/>
      <c r="L679" s="208"/>
      <c r="M679" s="209"/>
      <c r="N679" s="210"/>
      <c r="O679" s="210"/>
      <c r="P679" s="210"/>
      <c r="Q679" s="210"/>
      <c r="R679" s="210"/>
      <c r="S679" s="210"/>
      <c r="T679" s="211"/>
      <c r="AT679" s="212" t="s">
        <v>143</v>
      </c>
      <c r="AU679" s="212" t="s">
        <v>141</v>
      </c>
      <c r="AV679" s="11" t="s">
        <v>141</v>
      </c>
      <c r="AW679" s="11" t="s">
        <v>36</v>
      </c>
      <c r="AX679" s="11" t="s">
        <v>72</v>
      </c>
      <c r="AY679" s="212" t="s">
        <v>133</v>
      </c>
    </row>
    <row r="680" spans="2:51" s="12" customFormat="1" ht="13.5">
      <c r="B680" s="213"/>
      <c r="C680" s="214"/>
      <c r="D680" s="215" t="s">
        <v>143</v>
      </c>
      <c r="E680" s="216" t="s">
        <v>22</v>
      </c>
      <c r="F680" s="217" t="s">
        <v>145</v>
      </c>
      <c r="G680" s="214"/>
      <c r="H680" s="218">
        <v>56</v>
      </c>
      <c r="I680" s="219"/>
      <c r="J680" s="214"/>
      <c r="K680" s="214"/>
      <c r="L680" s="220"/>
      <c r="M680" s="221"/>
      <c r="N680" s="222"/>
      <c r="O680" s="222"/>
      <c r="P680" s="222"/>
      <c r="Q680" s="222"/>
      <c r="R680" s="222"/>
      <c r="S680" s="222"/>
      <c r="T680" s="223"/>
      <c r="AT680" s="224" t="s">
        <v>143</v>
      </c>
      <c r="AU680" s="224" t="s">
        <v>141</v>
      </c>
      <c r="AV680" s="12" t="s">
        <v>140</v>
      </c>
      <c r="AW680" s="12" t="s">
        <v>36</v>
      </c>
      <c r="AX680" s="12" t="s">
        <v>80</v>
      </c>
      <c r="AY680" s="224" t="s">
        <v>133</v>
      </c>
    </row>
    <row r="681" spans="2:65" s="1" customFormat="1" ht="22.5" customHeight="1">
      <c r="B681" s="41"/>
      <c r="C681" s="189" t="s">
        <v>918</v>
      </c>
      <c r="D681" s="189" t="s">
        <v>135</v>
      </c>
      <c r="E681" s="190" t="s">
        <v>919</v>
      </c>
      <c r="F681" s="191" t="s">
        <v>920</v>
      </c>
      <c r="G681" s="192" t="s">
        <v>405</v>
      </c>
      <c r="H681" s="193">
        <v>9.5</v>
      </c>
      <c r="I681" s="194"/>
      <c r="J681" s="195">
        <f>ROUND(I681*H681,2)</f>
        <v>0</v>
      </c>
      <c r="K681" s="191" t="s">
        <v>139</v>
      </c>
      <c r="L681" s="61"/>
      <c r="M681" s="196" t="s">
        <v>22</v>
      </c>
      <c r="N681" s="197" t="s">
        <v>44</v>
      </c>
      <c r="O681" s="42"/>
      <c r="P681" s="198">
        <f>O681*H681</f>
        <v>0</v>
      </c>
      <c r="Q681" s="198">
        <v>0.00131</v>
      </c>
      <c r="R681" s="198">
        <f>Q681*H681</f>
        <v>0.012445</v>
      </c>
      <c r="S681" s="198">
        <v>0</v>
      </c>
      <c r="T681" s="199">
        <f>S681*H681</f>
        <v>0</v>
      </c>
      <c r="AR681" s="24" t="s">
        <v>222</v>
      </c>
      <c r="AT681" s="24" t="s">
        <v>135</v>
      </c>
      <c r="AU681" s="24" t="s">
        <v>141</v>
      </c>
      <c r="AY681" s="24" t="s">
        <v>133</v>
      </c>
      <c r="BE681" s="200">
        <f>IF(N681="základní",J681,0)</f>
        <v>0</v>
      </c>
      <c r="BF681" s="200">
        <f>IF(N681="snížená",J681,0)</f>
        <v>0</v>
      </c>
      <c r="BG681" s="200">
        <f>IF(N681="zákl. přenesená",J681,0)</f>
        <v>0</v>
      </c>
      <c r="BH681" s="200">
        <f>IF(N681="sníž. přenesená",J681,0)</f>
        <v>0</v>
      </c>
      <c r="BI681" s="200">
        <f>IF(N681="nulová",J681,0)</f>
        <v>0</v>
      </c>
      <c r="BJ681" s="24" t="s">
        <v>141</v>
      </c>
      <c r="BK681" s="200">
        <f>ROUND(I681*H681,2)</f>
        <v>0</v>
      </c>
      <c r="BL681" s="24" t="s">
        <v>222</v>
      </c>
      <c r="BM681" s="24" t="s">
        <v>921</v>
      </c>
    </row>
    <row r="682" spans="2:51" s="11" customFormat="1" ht="13.5">
      <c r="B682" s="201"/>
      <c r="C682" s="202"/>
      <c r="D682" s="203" t="s">
        <v>143</v>
      </c>
      <c r="E682" s="204" t="s">
        <v>22</v>
      </c>
      <c r="F682" s="205" t="s">
        <v>922</v>
      </c>
      <c r="G682" s="202"/>
      <c r="H682" s="206">
        <v>2.7</v>
      </c>
      <c r="I682" s="207"/>
      <c r="J682" s="202"/>
      <c r="K682" s="202"/>
      <c r="L682" s="208"/>
      <c r="M682" s="209"/>
      <c r="N682" s="210"/>
      <c r="O682" s="210"/>
      <c r="P682" s="210"/>
      <c r="Q682" s="210"/>
      <c r="R682" s="210"/>
      <c r="S682" s="210"/>
      <c r="T682" s="211"/>
      <c r="AT682" s="212" t="s">
        <v>143</v>
      </c>
      <c r="AU682" s="212" t="s">
        <v>141</v>
      </c>
      <c r="AV682" s="11" t="s">
        <v>141</v>
      </c>
      <c r="AW682" s="11" t="s">
        <v>36</v>
      </c>
      <c r="AX682" s="11" t="s">
        <v>72</v>
      </c>
      <c r="AY682" s="212" t="s">
        <v>133</v>
      </c>
    </row>
    <row r="683" spans="2:51" s="11" customFormat="1" ht="13.5">
      <c r="B683" s="201"/>
      <c r="C683" s="202"/>
      <c r="D683" s="215" t="s">
        <v>143</v>
      </c>
      <c r="E683" s="262" t="s">
        <v>22</v>
      </c>
      <c r="F683" s="249" t="s">
        <v>912</v>
      </c>
      <c r="G683" s="202"/>
      <c r="H683" s="250">
        <v>6.8</v>
      </c>
      <c r="I683" s="207"/>
      <c r="J683" s="202"/>
      <c r="K683" s="202"/>
      <c r="L683" s="208"/>
      <c r="M683" s="209"/>
      <c r="N683" s="210"/>
      <c r="O683" s="210"/>
      <c r="P683" s="210"/>
      <c r="Q683" s="210"/>
      <c r="R683" s="210"/>
      <c r="S683" s="210"/>
      <c r="T683" s="211"/>
      <c r="AT683" s="212" t="s">
        <v>143</v>
      </c>
      <c r="AU683" s="212" t="s">
        <v>141</v>
      </c>
      <c r="AV683" s="11" t="s">
        <v>141</v>
      </c>
      <c r="AW683" s="11" t="s">
        <v>36</v>
      </c>
      <c r="AX683" s="11" t="s">
        <v>72</v>
      </c>
      <c r="AY683" s="212" t="s">
        <v>133</v>
      </c>
    </row>
    <row r="684" spans="2:65" s="1" customFormat="1" ht="22.5" customHeight="1">
      <c r="B684" s="41"/>
      <c r="C684" s="189" t="s">
        <v>923</v>
      </c>
      <c r="D684" s="189" t="s">
        <v>135</v>
      </c>
      <c r="E684" s="190" t="s">
        <v>924</v>
      </c>
      <c r="F684" s="191" t="s">
        <v>925</v>
      </c>
      <c r="G684" s="192" t="s">
        <v>138</v>
      </c>
      <c r="H684" s="193">
        <v>2.9</v>
      </c>
      <c r="I684" s="194"/>
      <c r="J684" s="195">
        <f>ROUND(I684*H684,2)</f>
        <v>0</v>
      </c>
      <c r="K684" s="191" t="s">
        <v>139</v>
      </c>
      <c r="L684" s="61"/>
      <c r="M684" s="196" t="s">
        <v>22</v>
      </c>
      <c r="N684" s="197" t="s">
        <v>44</v>
      </c>
      <c r="O684" s="42"/>
      <c r="P684" s="198">
        <f>O684*H684</f>
        <v>0</v>
      </c>
      <c r="Q684" s="198">
        <v>0.00759</v>
      </c>
      <c r="R684" s="198">
        <f>Q684*H684</f>
        <v>0.022011</v>
      </c>
      <c r="S684" s="198">
        <v>0</v>
      </c>
      <c r="T684" s="199">
        <f>S684*H684</f>
        <v>0</v>
      </c>
      <c r="AR684" s="24" t="s">
        <v>140</v>
      </c>
      <c r="AT684" s="24" t="s">
        <v>135</v>
      </c>
      <c r="AU684" s="24" t="s">
        <v>141</v>
      </c>
      <c r="AY684" s="24" t="s">
        <v>133</v>
      </c>
      <c r="BE684" s="200">
        <f>IF(N684="základní",J684,0)</f>
        <v>0</v>
      </c>
      <c r="BF684" s="200">
        <f>IF(N684="snížená",J684,0)</f>
        <v>0</v>
      </c>
      <c r="BG684" s="200">
        <f>IF(N684="zákl. přenesená",J684,0)</f>
        <v>0</v>
      </c>
      <c r="BH684" s="200">
        <f>IF(N684="sníž. přenesená",J684,0)</f>
        <v>0</v>
      </c>
      <c r="BI684" s="200">
        <f>IF(N684="nulová",J684,0)</f>
        <v>0</v>
      </c>
      <c r="BJ684" s="24" t="s">
        <v>141</v>
      </c>
      <c r="BK684" s="200">
        <f>ROUND(I684*H684,2)</f>
        <v>0</v>
      </c>
      <c r="BL684" s="24" t="s">
        <v>140</v>
      </c>
      <c r="BM684" s="24" t="s">
        <v>926</v>
      </c>
    </row>
    <row r="685" spans="2:51" s="13" customFormat="1" ht="13.5">
      <c r="B685" s="225"/>
      <c r="C685" s="226"/>
      <c r="D685" s="203" t="s">
        <v>143</v>
      </c>
      <c r="E685" s="227" t="s">
        <v>22</v>
      </c>
      <c r="F685" s="228" t="s">
        <v>286</v>
      </c>
      <c r="G685" s="226"/>
      <c r="H685" s="229" t="s">
        <v>22</v>
      </c>
      <c r="I685" s="230"/>
      <c r="J685" s="226"/>
      <c r="K685" s="226"/>
      <c r="L685" s="231"/>
      <c r="M685" s="232"/>
      <c r="N685" s="233"/>
      <c r="O685" s="233"/>
      <c r="P685" s="233"/>
      <c r="Q685" s="233"/>
      <c r="R685" s="233"/>
      <c r="S685" s="233"/>
      <c r="T685" s="234"/>
      <c r="AT685" s="235" t="s">
        <v>143</v>
      </c>
      <c r="AU685" s="235" t="s">
        <v>141</v>
      </c>
      <c r="AV685" s="13" t="s">
        <v>80</v>
      </c>
      <c r="AW685" s="13" t="s">
        <v>36</v>
      </c>
      <c r="AX685" s="13" t="s">
        <v>72</v>
      </c>
      <c r="AY685" s="235" t="s">
        <v>133</v>
      </c>
    </row>
    <row r="686" spans="2:51" s="11" customFormat="1" ht="13.5">
      <c r="B686" s="201"/>
      <c r="C686" s="202"/>
      <c r="D686" s="203" t="s">
        <v>143</v>
      </c>
      <c r="E686" s="204" t="s">
        <v>22</v>
      </c>
      <c r="F686" s="205" t="s">
        <v>898</v>
      </c>
      <c r="G686" s="202"/>
      <c r="H686" s="206">
        <v>2.9</v>
      </c>
      <c r="I686" s="207"/>
      <c r="J686" s="202"/>
      <c r="K686" s="202"/>
      <c r="L686" s="208"/>
      <c r="M686" s="209"/>
      <c r="N686" s="210"/>
      <c r="O686" s="210"/>
      <c r="P686" s="210"/>
      <c r="Q686" s="210"/>
      <c r="R686" s="210"/>
      <c r="S686" s="210"/>
      <c r="T686" s="211"/>
      <c r="AT686" s="212" t="s">
        <v>143</v>
      </c>
      <c r="AU686" s="212" t="s">
        <v>141</v>
      </c>
      <c r="AV686" s="11" t="s">
        <v>141</v>
      </c>
      <c r="AW686" s="11" t="s">
        <v>36</v>
      </c>
      <c r="AX686" s="11" t="s">
        <v>72</v>
      </c>
      <c r="AY686" s="212" t="s">
        <v>133</v>
      </c>
    </row>
    <row r="687" spans="2:51" s="12" customFormat="1" ht="13.5">
      <c r="B687" s="213"/>
      <c r="C687" s="214"/>
      <c r="D687" s="215" t="s">
        <v>143</v>
      </c>
      <c r="E687" s="216" t="s">
        <v>22</v>
      </c>
      <c r="F687" s="217" t="s">
        <v>145</v>
      </c>
      <c r="G687" s="214"/>
      <c r="H687" s="218">
        <v>2.9</v>
      </c>
      <c r="I687" s="219"/>
      <c r="J687" s="214"/>
      <c r="K687" s="214"/>
      <c r="L687" s="220"/>
      <c r="M687" s="221"/>
      <c r="N687" s="222"/>
      <c r="O687" s="222"/>
      <c r="P687" s="222"/>
      <c r="Q687" s="222"/>
      <c r="R687" s="222"/>
      <c r="S687" s="222"/>
      <c r="T687" s="223"/>
      <c r="AT687" s="224" t="s">
        <v>143</v>
      </c>
      <c r="AU687" s="224" t="s">
        <v>141</v>
      </c>
      <c r="AV687" s="12" t="s">
        <v>140</v>
      </c>
      <c r="AW687" s="12" t="s">
        <v>36</v>
      </c>
      <c r="AX687" s="12" t="s">
        <v>80</v>
      </c>
      <c r="AY687" s="224" t="s">
        <v>133</v>
      </c>
    </row>
    <row r="688" spans="2:65" s="1" customFormat="1" ht="22.5" customHeight="1">
      <c r="B688" s="41"/>
      <c r="C688" s="189" t="s">
        <v>927</v>
      </c>
      <c r="D688" s="189" t="s">
        <v>135</v>
      </c>
      <c r="E688" s="190" t="s">
        <v>928</v>
      </c>
      <c r="F688" s="191" t="s">
        <v>929</v>
      </c>
      <c r="G688" s="192" t="s">
        <v>405</v>
      </c>
      <c r="H688" s="193">
        <v>47.95</v>
      </c>
      <c r="I688" s="194"/>
      <c r="J688" s="195">
        <f>ROUND(I688*H688,2)</f>
        <v>0</v>
      </c>
      <c r="K688" s="191" t="s">
        <v>139</v>
      </c>
      <c r="L688" s="61"/>
      <c r="M688" s="196" t="s">
        <v>22</v>
      </c>
      <c r="N688" s="197" t="s">
        <v>44</v>
      </c>
      <c r="O688" s="42"/>
      <c r="P688" s="198">
        <f>O688*H688</f>
        <v>0</v>
      </c>
      <c r="Q688" s="198">
        <v>0.00429</v>
      </c>
      <c r="R688" s="198">
        <f>Q688*H688</f>
        <v>0.20570550000000004</v>
      </c>
      <c r="S688" s="198">
        <v>0</v>
      </c>
      <c r="T688" s="199">
        <f>S688*H688</f>
        <v>0</v>
      </c>
      <c r="AR688" s="24" t="s">
        <v>222</v>
      </c>
      <c r="AT688" s="24" t="s">
        <v>135</v>
      </c>
      <c r="AU688" s="24" t="s">
        <v>141</v>
      </c>
      <c r="AY688" s="24" t="s">
        <v>133</v>
      </c>
      <c r="BE688" s="200">
        <f>IF(N688="základní",J688,0)</f>
        <v>0</v>
      </c>
      <c r="BF688" s="200">
        <f>IF(N688="snížená",J688,0)</f>
        <v>0</v>
      </c>
      <c r="BG688" s="200">
        <f>IF(N688="zákl. přenesená",J688,0)</f>
        <v>0</v>
      </c>
      <c r="BH688" s="200">
        <f>IF(N688="sníž. přenesená",J688,0)</f>
        <v>0</v>
      </c>
      <c r="BI688" s="200">
        <f>IF(N688="nulová",J688,0)</f>
        <v>0</v>
      </c>
      <c r="BJ688" s="24" t="s">
        <v>141</v>
      </c>
      <c r="BK688" s="200">
        <f>ROUND(I688*H688,2)</f>
        <v>0</v>
      </c>
      <c r="BL688" s="24" t="s">
        <v>222</v>
      </c>
      <c r="BM688" s="24" t="s">
        <v>930</v>
      </c>
    </row>
    <row r="689" spans="2:51" s="13" customFormat="1" ht="13.5">
      <c r="B689" s="225"/>
      <c r="C689" s="226"/>
      <c r="D689" s="203" t="s">
        <v>143</v>
      </c>
      <c r="E689" s="227" t="s">
        <v>22</v>
      </c>
      <c r="F689" s="228" t="s">
        <v>318</v>
      </c>
      <c r="G689" s="226"/>
      <c r="H689" s="229" t="s">
        <v>22</v>
      </c>
      <c r="I689" s="230"/>
      <c r="J689" s="226"/>
      <c r="K689" s="226"/>
      <c r="L689" s="231"/>
      <c r="M689" s="232"/>
      <c r="N689" s="233"/>
      <c r="O689" s="233"/>
      <c r="P689" s="233"/>
      <c r="Q689" s="233"/>
      <c r="R689" s="233"/>
      <c r="S689" s="233"/>
      <c r="T689" s="234"/>
      <c r="AT689" s="235" t="s">
        <v>143</v>
      </c>
      <c r="AU689" s="235" t="s">
        <v>141</v>
      </c>
      <c r="AV689" s="13" t="s">
        <v>80</v>
      </c>
      <c r="AW689" s="13" t="s">
        <v>36</v>
      </c>
      <c r="AX689" s="13" t="s">
        <v>72</v>
      </c>
      <c r="AY689" s="235" t="s">
        <v>133</v>
      </c>
    </row>
    <row r="690" spans="2:51" s="11" customFormat="1" ht="13.5">
      <c r="B690" s="201"/>
      <c r="C690" s="202"/>
      <c r="D690" s="203" t="s">
        <v>143</v>
      </c>
      <c r="E690" s="204" t="s">
        <v>22</v>
      </c>
      <c r="F690" s="205" t="s">
        <v>903</v>
      </c>
      <c r="G690" s="202"/>
      <c r="H690" s="206">
        <v>9.3</v>
      </c>
      <c r="I690" s="207"/>
      <c r="J690" s="202"/>
      <c r="K690" s="202"/>
      <c r="L690" s="208"/>
      <c r="M690" s="209"/>
      <c r="N690" s="210"/>
      <c r="O690" s="210"/>
      <c r="P690" s="210"/>
      <c r="Q690" s="210"/>
      <c r="R690" s="210"/>
      <c r="S690" s="210"/>
      <c r="T690" s="211"/>
      <c r="AT690" s="212" t="s">
        <v>143</v>
      </c>
      <c r="AU690" s="212" t="s">
        <v>141</v>
      </c>
      <c r="AV690" s="11" t="s">
        <v>141</v>
      </c>
      <c r="AW690" s="11" t="s">
        <v>36</v>
      </c>
      <c r="AX690" s="11" t="s">
        <v>72</v>
      </c>
      <c r="AY690" s="212" t="s">
        <v>133</v>
      </c>
    </row>
    <row r="691" spans="2:51" s="11" customFormat="1" ht="13.5">
      <c r="B691" s="201"/>
      <c r="C691" s="202"/>
      <c r="D691" s="203" t="s">
        <v>143</v>
      </c>
      <c r="E691" s="204" t="s">
        <v>22</v>
      </c>
      <c r="F691" s="205" t="s">
        <v>904</v>
      </c>
      <c r="G691" s="202"/>
      <c r="H691" s="206">
        <v>18.4</v>
      </c>
      <c r="I691" s="207"/>
      <c r="J691" s="202"/>
      <c r="K691" s="202"/>
      <c r="L691" s="208"/>
      <c r="M691" s="209"/>
      <c r="N691" s="210"/>
      <c r="O691" s="210"/>
      <c r="P691" s="210"/>
      <c r="Q691" s="210"/>
      <c r="R691" s="210"/>
      <c r="S691" s="210"/>
      <c r="T691" s="211"/>
      <c r="AT691" s="212" t="s">
        <v>143</v>
      </c>
      <c r="AU691" s="212" t="s">
        <v>141</v>
      </c>
      <c r="AV691" s="11" t="s">
        <v>141</v>
      </c>
      <c r="AW691" s="11" t="s">
        <v>36</v>
      </c>
      <c r="AX691" s="11" t="s">
        <v>72</v>
      </c>
      <c r="AY691" s="212" t="s">
        <v>133</v>
      </c>
    </row>
    <row r="692" spans="2:51" s="11" customFormat="1" ht="13.5">
      <c r="B692" s="201"/>
      <c r="C692" s="202"/>
      <c r="D692" s="203" t="s">
        <v>143</v>
      </c>
      <c r="E692" s="204" t="s">
        <v>22</v>
      </c>
      <c r="F692" s="205" t="s">
        <v>905</v>
      </c>
      <c r="G692" s="202"/>
      <c r="H692" s="206">
        <v>0.95</v>
      </c>
      <c r="I692" s="207"/>
      <c r="J692" s="202"/>
      <c r="K692" s="202"/>
      <c r="L692" s="208"/>
      <c r="M692" s="209"/>
      <c r="N692" s="210"/>
      <c r="O692" s="210"/>
      <c r="P692" s="210"/>
      <c r="Q692" s="210"/>
      <c r="R692" s="210"/>
      <c r="S692" s="210"/>
      <c r="T692" s="211"/>
      <c r="AT692" s="212" t="s">
        <v>143</v>
      </c>
      <c r="AU692" s="212" t="s">
        <v>141</v>
      </c>
      <c r="AV692" s="11" t="s">
        <v>141</v>
      </c>
      <c r="AW692" s="11" t="s">
        <v>36</v>
      </c>
      <c r="AX692" s="11" t="s">
        <v>72</v>
      </c>
      <c r="AY692" s="212" t="s">
        <v>133</v>
      </c>
    </row>
    <row r="693" spans="2:51" s="13" customFormat="1" ht="13.5">
      <c r="B693" s="225"/>
      <c r="C693" s="226"/>
      <c r="D693" s="203" t="s">
        <v>143</v>
      </c>
      <c r="E693" s="227" t="s">
        <v>22</v>
      </c>
      <c r="F693" s="228" t="s">
        <v>324</v>
      </c>
      <c r="G693" s="226"/>
      <c r="H693" s="229" t="s">
        <v>22</v>
      </c>
      <c r="I693" s="230"/>
      <c r="J693" s="226"/>
      <c r="K693" s="226"/>
      <c r="L693" s="231"/>
      <c r="M693" s="232"/>
      <c r="N693" s="233"/>
      <c r="O693" s="233"/>
      <c r="P693" s="233"/>
      <c r="Q693" s="233"/>
      <c r="R693" s="233"/>
      <c r="S693" s="233"/>
      <c r="T693" s="234"/>
      <c r="AT693" s="235" t="s">
        <v>143</v>
      </c>
      <c r="AU693" s="235" t="s">
        <v>141</v>
      </c>
      <c r="AV693" s="13" t="s">
        <v>80</v>
      </c>
      <c r="AW693" s="13" t="s">
        <v>36</v>
      </c>
      <c r="AX693" s="13" t="s">
        <v>72</v>
      </c>
      <c r="AY693" s="235" t="s">
        <v>133</v>
      </c>
    </row>
    <row r="694" spans="2:51" s="11" customFormat="1" ht="13.5">
      <c r="B694" s="201"/>
      <c r="C694" s="202"/>
      <c r="D694" s="203" t="s">
        <v>143</v>
      </c>
      <c r="E694" s="204" t="s">
        <v>22</v>
      </c>
      <c r="F694" s="205" t="s">
        <v>906</v>
      </c>
      <c r="G694" s="202"/>
      <c r="H694" s="206">
        <v>15.5</v>
      </c>
      <c r="I694" s="207"/>
      <c r="J694" s="202"/>
      <c r="K694" s="202"/>
      <c r="L694" s="208"/>
      <c r="M694" s="209"/>
      <c r="N694" s="210"/>
      <c r="O694" s="210"/>
      <c r="P694" s="210"/>
      <c r="Q694" s="210"/>
      <c r="R694" s="210"/>
      <c r="S694" s="210"/>
      <c r="T694" s="211"/>
      <c r="AT694" s="212" t="s">
        <v>143</v>
      </c>
      <c r="AU694" s="212" t="s">
        <v>141</v>
      </c>
      <c r="AV694" s="11" t="s">
        <v>141</v>
      </c>
      <c r="AW694" s="11" t="s">
        <v>36</v>
      </c>
      <c r="AX694" s="11" t="s">
        <v>72</v>
      </c>
      <c r="AY694" s="212" t="s">
        <v>133</v>
      </c>
    </row>
    <row r="695" spans="2:51" s="11" customFormat="1" ht="13.5">
      <c r="B695" s="201"/>
      <c r="C695" s="202"/>
      <c r="D695" s="203" t="s">
        <v>143</v>
      </c>
      <c r="E695" s="204" t="s">
        <v>22</v>
      </c>
      <c r="F695" s="205" t="s">
        <v>907</v>
      </c>
      <c r="G695" s="202"/>
      <c r="H695" s="206">
        <v>3.8</v>
      </c>
      <c r="I695" s="207"/>
      <c r="J695" s="202"/>
      <c r="K695" s="202"/>
      <c r="L695" s="208"/>
      <c r="M695" s="209"/>
      <c r="N695" s="210"/>
      <c r="O695" s="210"/>
      <c r="P695" s="210"/>
      <c r="Q695" s="210"/>
      <c r="R695" s="210"/>
      <c r="S695" s="210"/>
      <c r="T695" s="211"/>
      <c r="AT695" s="212" t="s">
        <v>143</v>
      </c>
      <c r="AU695" s="212" t="s">
        <v>141</v>
      </c>
      <c r="AV695" s="11" t="s">
        <v>141</v>
      </c>
      <c r="AW695" s="11" t="s">
        <v>36</v>
      </c>
      <c r="AX695" s="11" t="s">
        <v>72</v>
      </c>
      <c r="AY695" s="212" t="s">
        <v>133</v>
      </c>
    </row>
    <row r="696" spans="2:51" s="12" customFormat="1" ht="13.5">
      <c r="B696" s="213"/>
      <c r="C696" s="214"/>
      <c r="D696" s="215" t="s">
        <v>143</v>
      </c>
      <c r="E696" s="216" t="s">
        <v>22</v>
      </c>
      <c r="F696" s="217" t="s">
        <v>145</v>
      </c>
      <c r="G696" s="214"/>
      <c r="H696" s="218">
        <v>47.95</v>
      </c>
      <c r="I696" s="219"/>
      <c r="J696" s="214"/>
      <c r="K696" s="214"/>
      <c r="L696" s="220"/>
      <c r="M696" s="221"/>
      <c r="N696" s="222"/>
      <c r="O696" s="222"/>
      <c r="P696" s="222"/>
      <c r="Q696" s="222"/>
      <c r="R696" s="222"/>
      <c r="S696" s="222"/>
      <c r="T696" s="223"/>
      <c r="AT696" s="224" t="s">
        <v>143</v>
      </c>
      <c r="AU696" s="224" t="s">
        <v>141</v>
      </c>
      <c r="AV696" s="12" t="s">
        <v>140</v>
      </c>
      <c r="AW696" s="12" t="s">
        <v>6</v>
      </c>
      <c r="AX696" s="12" t="s">
        <v>80</v>
      </c>
      <c r="AY696" s="224" t="s">
        <v>133</v>
      </c>
    </row>
    <row r="697" spans="2:65" s="1" customFormat="1" ht="22.5" customHeight="1">
      <c r="B697" s="41"/>
      <c r="C697" s="189" t="s">
        <v>931</v>
      </c>
      <c r="D697" s="189" t="s">
        <v>135</v>
      </c>
      <c r="E697" s="190" t="s">
        <v>932</v>
      </c>
      <c r="F697" s="191" t="s">
        <v>933</v>
      </c>
      <c r="G697" s="192" t="s">
        <v>405</v>
      </c>
      <c r="H697" s="193">
        <v>6.8</v>
      </c>
      <c r="I697" s="194"/>
      <c r="J697" s="195">
        <f>ROUND(I697*H697,2)</f>
        <v>0</v>
      </c>
      <c r="K697" s="191" t="s">
        <v>139</v>
      </c>
      <c r="L697" s="61"/>
      <c r="M697" s="196" t="s">
        <v>22</v>
      </c>
      <c r="N697" s="197" t="s">
        <v>44</v>
      </c>
      <c r="O697" s="42"/>
      <c r="P697" s="198">
        <f>O697*H697</f>
        <v>0</v>
      </c>
      <c r="Q697" s="198">
        <v>0.00289</v>
      </c>
      <c r="R697" s="198">
        <f>Q697*H697</f>
        <v>0.019652</v>
      </c>
      <c r="S697" s="198">
        <v>0</v>
      </c>
      <c r="T697" s="199">
        <f>S697*H697</f>
        <v>0</v>
      </c>
      <c r="AR697" s="24" t="s">
        <v>222</v>
      </c>
      <c r="AT697" s="24" t="s">
        <v>135</v>
      </c>
      <c r="AU697" s="24" t="s">
        <v>141</v>
      </c>
      <c r="AY697" s="24" t="s">
        <v>133</v>
      </c>
      <c r="BE697" s="200">
        <f>IF(N697="základní",J697,0)</f>
        <v>0</v>
      </c>
      <c r="BF697" s="200">
        <f>IF(N697="snížená",J697,0)</f>
        <v>0</v>
      </c>
      <c r="BG697" s="200">
        <f>IF(N697="zákl. přenesená",J697,0)</f>
        <v>0</v>
      </c>
      <c r="BH697" s="200">
        <f>IF(N697="sníž. přenesená",J697,0)</f>
        <v>0</v>
      </c>
      <c r="BI697" s="200">
        <f>IF(N697="nulová",J697,0)</f>
        <v>0</v>
      </c>
      <c r="BJ697" s="24" t="s">
        <v>141</v>
      </c>
      <c r="BK697" s="200">
        <f>ROUND(I697*H697,2)</f>
        <v>0</v>
      </c>
      <c r="BL697" s="24" t="s">
        <v>222</v>
      </c>
      <c r="BM697" s="24" t="s">
        <v>934</v>
      </c>
    </row>
    <row r="698" spans="2:51" s="11" customFormat="1" ht="13.5">
      <c r="B698" s="201"/>
      <c r="C698" s="202"/>
      <c r="D698" s="203" t="s">
        <v>143</v>
      </c>
      <c r="E698" s="204" t="s">
        <v>22</v>
      </c>
      <c r="F698" s="205" t="s">
        <v>912</v>
      </c>
      <c r="G698" s="202"/>
      <c r="H698" s="206">
        <v>6.8</v>
      </c>
      <c r="I698" s="207"/>
      <c r="J698" s="202"/>
      <c r="K698" s="202"/>
      <c r="L698" s="208"/>
      <c r="M698" s="209"/>
      <c r="N698" s="210"/>
      <c r="O698" s="210"/>
      <c r="P698" s="210"/>
      <c r="Q698" s="210"/>
      <c r="R698" s="210"/>
      <c r="S698" s="210"/>
      <c r="T698" s="211"/>
      <c r="AT698" s="212" t="s">
        <v>143</v>
      </c>
      <c r="AU698" s="212" t="s">
        <v>141</v>
      </c>
      <c r="AV698" s="11" t="s">
        <v>141</v>
      </c>
      <c r="AW698" s="11" t="s">
        <v>36</v>
      </c>
      <c r="AX698" s="11" t="s">
        <v>72</v>
      </c>
      <c r="AY698" s="212" t="s">
        <v>133</v>
      </c>
    </row>
    <row r="699" spans="2:51" s="12" customFormat="1" ht="13.5">
      <c r="B699" s="213"/>
      <c r="C699" s="214"/>
      <c r="D699" s="215" t="s">
        <v>143</v>
      </c>
      <c r="E699" s="216" t="s">
        <v>22</v>
      </c>
      <c r="F699" s="217" t="s">
        <v>145</v>
      </c>
      <c r="G699" s="214"/>
      <c r="H699" s="218">
        <v>6.8</v>
      </c>
      <c r="I699" s="219"/>
      <c r="J699" s="214"/>
      <c r="K699" s="214"/>
      <c r="L699" s="220"/>
      <c r="M699" s="221"/>
      <c r="N699" s="222"/>
      <c r="O699" s="222"/>
      <c r="P699" s="222"/>
      <c r="Q699" s="222"/>
      <c r="R699" s="222"/>
      <c r="S699" s="222"/>
      <c r="T699" s="223"/>
      <c r="AT699" s="224" t="s">
        <v>143</v>
      </c>
      <c r="AU699" s="224" t="s">
        <v>141</v>
      </c>
      <c r="AV699" s="12" t="s">
        <v>140</v>
      </c>
      <c r="AW699" s="12" t="s">
        <v>36</v>
      </c>
      <c r="AX699" s="12" t="s">
        <v>80</v>
      </c>
      <c r="AY699" s="224" t="s">
        <v>133</v>
      </c>
    </row>
    <row r="700" spans="2:65" s="1" customFormat="1" ht="31.5" customHeight="1">
      <c r="B700" s="41"/>
      <c r="C700" s="189" t="s">
        <v>935</v>
      </c>
      <c r="D700" s="189" t="s">
        <v>135</v>
      </c>
      <c r="E700" s="190" t="s">
        <v>936</v>
      </c>
      <c r="F700" s="191" t="s">
        <v>937</v>
      </c>
      <c r="G700" s="192" t="s">
        <v>405</v>
      </c>
      <c r="H700" s="193">
        <v>44.8</v>
      </c>
      <c r="I700" s="194"/>
      <c r="J700" s="195">
        <f>ROUND(I700*H700,2)</f>
        <v>0</v>
      </c>
      <c r="K700" s="191" t="s">
        <v>22</v>
      </c>
      <c r="L700" s="61"/>
      <c r="M700" s="196" t="s">
        <v>22</v>
      </c>
      <c r="N700" s="197" t="s">
        <v>44</v>
      </c>
      <c r="O700" s="42"/>
      <c r="P700" s="198">
        <f>O700*H700</f>
        <v>0</v>
      </c>
      <c r="Q700" s="198">
        <v>0</v>
      </c>
      <c r="R700" s="198">
        <f>Q700*H700</f>
        <v>0</v>
      </c>
      <c r="S700" s="198">
        <v>0</v>
      </c>
      <c r="T700" s="199">
        <f>S700*H700</f>
        <v>0</v>
      </c>
      <c r="AR700" s="24" t="s">
        <v>222</v>
      </c>
      <c r="AT700" s="24" t="s">
        <v>135</v>
      </c>
      <c r="AU700" s="24" t="s">
        <v>141</v>
      </c>
      <c r="AY700" s="24" t="s">
        <v>133</v>
      </c>
      <c r="BE700" s="200">
        <f>IF(N700="základní",J700,0)</f>
        <v>0</v>
      </c>
      <c r="BF700" s="200">
        <f>IF(N700="snížená",J700,0)</f>
        <v>0</v>
      </c>
      <c r="BG700" s="200">
        <f>IF(N700="zákl. přenesená",J700,0)</f>
        <v>0</v>
      </c>
      <c r="BH700" s="200">
        <f>IF(N700="sníž. přenesená",J700,0)</f>
        <v>0</v>
      </c>
      <c r="BI700" s="200">
        <f>IF(N700="nulová",J700,0)</f>
        <v>0</v>
      </c>
      <c r="BJ700" s="24" t="s">
        <v>141</v>
      </c>
      <c r="BK700" s="200">
        <f>ROUND(I700*H700,2)</f>
        <v>0</v>
      </c>
      <c r="BL700" s="24" t="s">
        <v>222</v>
      </c>
      <c r="BM700" s="24" t="s">
        <v>938</v>
      </c>
    </row>
    <row r="701" spans="2:51" s="11" customFormat="1" ht="13.5">
      <c r="B701" s="201"/>
      <c r="C701" s="202"/>
      <c r="D701" s="203" t="s">
        <v>143</v>
      </c>
      <c r="E701" s="204" t="s">
        <v>22</v>
      </c>
      <c r="F701" s="205" t="s">
        <v>939</v>
      </c>
      <c r="G701" s="202"/>
      <c r="H701" s="206">
        <v>44.8</v>
      </c>
      <c r="I701" s="207"/>
      <c r="J701" s="202"/>
      <c r="K701" s="202"/>
      <c r="L701" s="208"/>
      <c r="M701" s="209"/>
      <c r="N701" s="210"/>
      <c r="O701" s="210"/>
      <c r="P701" s="210"/>
      <c r="Q701" s="210"/>
      <c r="R701" s="210"/>
      <c r="S701" s="210"/>
      <c r="T701" s="211"/>
      <c r="AT701" s="212" t="s">
        <v>143</v>
      </c>
      <c r="AU701" s="212" t="s">
        <v>141</v>
      </c>
      <c r="AV701" s="11" t="s">
        <v>141</v>
      </c>
      <c r="AW701" s="11" t="s">
        <v>36</v>
      </c>
      <c r="AX701" s="11" t="s">
        <v>72</v>
      </c>
      <c r="AY701" s="212" t="s">
        <v>133</v>
      </c>
    </row>
    <row r="702" spans="2:51" s="12" customFormat="1" ht="13.5">
      <c r="B702" s="213"/>
      <c r="C702" s="214"/>
      <c r="D702" s="215" t="s">
        <v>143</v>
      </c>
      <c r="E702" s="216" t="s">
        <v>22</v>
      </c>
      <c r="F702" s="217" t="s">
        <v>145</v>
      </c>
      <c r="G702" s="214"/>
      <c r="H702" s="218">
        <v>44.8</v>
      </c>
      <c r="I702" s="219"/>
      <c r="J702" s="214"/>
      <c r="K702" s="214"/>
      <c r="L702" s="220"/>
      <c r="M702" s="221"/>
      <c r="N702" s="222"/>
      <c r="O702" s="222"/>
      <c r="P702" s="222"/>
      <c r="Q702" s="222"/>
      <c r="R702" s="222"/>
      <c r="S702" s="222"/>
      <c r="T702" s="223"/>
      <c r="AT702" s="224" t="s">
        <v>143</v>
      </c>
      <c r="AU702" s="224" t="s">
        <v>141</v>
      </c>
      <c r="AV702" s="12" t="s">
        <v>140</v>
      </c>
      <c r="AW702" s="12" t="s">
        <v>36</v>
      </c>
      <c r="AX702" s="12" t="s">
        <v>80</v>
      </c>
      <c r="AY702" s="224" t="s">
        <v>133</v>
      </c>
    </row>
    <row r="703" spans="2:65" s="1" customFormat="1" ht="22.5" customHeight="1">
      <c r="B703" s="41"/>
      <c r="C703" s="189" t="s">
        <v>940</v>
      </c>
      <c r="D703" s="189" t="s">
        <v>135</v>
      </c>
      <c r="E703" s="190" t="s">
        <v>941</v>
      </c>
      <c r="F703" s="191" t="s">
        <v>942</v>
      </c>
      <c r="G703" s="192" t="s">
        <v>405</v>
      </c>
      <c r="H703" s="193">
        <v>11.2</v>
      </c>
      <c r="I703" s="194"/>
      <c r="J703" s="195">
        <f>ROUND(I703*H703,2)</f>
        <v>0</v>
      </c>
      <c r="K703" s="191" t="s">
        <v>139</v>
      </c>
      <c r="L703" s="61"/>
      <c r="M703" s="196" t="s">
        <v>22</v>
      </c>
      <c r="N703" s="197" t="s">
        <v>44</v>
      </c>
      <c r="O703" s="42"/>
      <c r="P703" s="198">
        <f>O703*H703</f>
        <v>0</v>
      </c>
      <c r="Q703" s="198">
        <v>0.00283</v>
      </c>
      <c r="R703" s="198">
        <f>Q703*H703</f>
        <v>0.031696</v>
      </c>
      <c r="S703" s="198">
        <v>0</v>
      </c>
      <c r="T703" s="199">
        <f>S703*H703</f>
        <v>0</v>
      </c>
      <c r="AR703" s="24" t="s">
        <v>222</v>
      </c>
      <c r="AT703" s="24" t="s">
        <v>135</v>
      </c>
      <c r="AU703" s="24" t="s">
        <v>141</v>
      </c>
      <c r="AY703" s="24" t="s">
        <v>133</v>
      </c>
      <c r="BE703" s="200">
        <f>IF(N703="základní",J703,0)</f>
        <v>0</v>
      </c>
      <c r="BF703" s="200">
        <f>IF(N703="snížená",J703,0)</f>
        <v>0</v>
      </c>
      <c r="BG703" s="200">
        <f>IF(N703="zákl. přenesená",J703,0)</f>
        <v>0</v>
      </c>
      <c r="BH703" s="200">
        <f>IF(N703="sníž. přenesená",J703,0)</f>
        <v>0</v>
      </c>
      <c r="BI703" s="200">
        <f>IF(N703="nulová",J703,0)</f>
        <v>0</v>
      </c>
      <c r="BJ703" s="24" t="s">
        <v>141</v>
      </c>
      <c r="BK703" s="200">
        <f>ROUND(I703*H703,2)</f>
        <v>0</v>
      </c>
      <c r="BL703" s="24" t="s">
        <v>222</v>
      </c>
      <c r="BM703" s="24" t="s">
        <v>943</v>
      </c>
    </row>
    <row r="704" spans="2:51" s="13" customFormat="1" ht="13.5">
      <c r="B704" s="225"/>
      <c r="C704" s="226"/>
      <c r="D704" s="203" t="s">
        <v>143</v>
      </c>
      <c r="E704" s="227" t="s">
        <v>22</v>
      </c>
      <c r="F704" s="228" t="s">
        <v>944</v>
      </c>
      <c r="G704" s="226"/>
      <c r="H704" s="229" t="s">
        <v>22</v>
      </c>
      <c r="I704" s="230"/>
      <c r="J704" s="226"/>
      <c r="K704" s="226"/>
      <c r="L704" s="231"/>
      <c r="M704" s="232"/>
      <c r="N704" s="233"/>
      <c r="O704" s="233"/>
      <c r="P704" s="233"/>
      <c r="Q704" s="233"/>
      <c r="R704" s="233"/>
      <c r="S704" s="233"/>
      <c r="T704" s="234"/>
      <c r="AT704" s="235" t="s">
        <v>143</v>
      </c>
      <c r="AU704" s="235" t="s">
        <v>141</v>
      </c>
      <c r="AV704" s="13" t="s">
        <v>80</v>
      </c>
      <c r="AW704" s="13" t="s">
        <v>36</v>
      </c>
      <c r="AX704" s="13" t="s">
        <v>72</v>
      </c>
      <c r="AY704" s="235" t="s">
        <v>133</v>
      </c>
    </row>
    <row r="705" spans="2:51" s="11" customFormat="1" ht="13.5">
      <c r="B705" s="201"/>
      <c r="C705" s="202"/>
      <c r="D705" s="203" t="s">
        <v>143</v>
      </c>
      <c r="E705" s="204" t="s">
        <v>22</v>
      </c>
      <c r="F705" s="205" t="s">
        <v>945</v>
      </c>
      <c r="G705" s="202"/>
      <c r="H705" s="206">
        <v>11.2</v>
      </c>
      <c r="I705" s="207"/>
      <c r="J705" s="202"/>
      <c r="K705" s="202"/>
      <c r="L705" s="208"/>
      <c r="M705" s="209"/>
      <c r="N705" s="210"/>
      <c r="O705" s="210"/>
      <c r="P705" s="210"/>
      <c r="Q705" s="210"/>
      <c r="R705" s="210"/>
      <c r="S705" s="210"/>
      <c r="T705" s="211"/>
      <c r="AT705" s="212" t="s">
        <v>143</v>
      </c>
      <c r="AU705" s="212" t="s">
        <v>141</v>
      </c>
      <c r="AV705" s="11" t="s">
        <v>141</v>
      </c>
      <c r="AW705" s="11" t="s">
        <v>36</v>
      </c>
      <c r="AX705" s="11" t="s">
        <v>72</v>
      </c>
      <c r="AY705" s="212" t="s">
        <v>133</v>
      </c>
    </row>
    <row r="706" spans="2:51" s="12" customFormat="1" ht="13.5">
      <c r="B706" s="213"/>
      <c r="C706" s="214"/>
      <c r="D706" s="215" t="s">
        <v>143</v>
      </c>
      <c r="E706" s="216" t="s">
        <v>22</v>
      </c>
      <c r="F706" s="217" t="s">
        <v>145</v>
      </c>
      <c r="G706" s="214"/>
      <c r="H706" s="218">
        <v>11.2</v>
      </c>
      <c r="I706" s="219"/>
      <c r="J706" s="214"/>
      <c r="K706" s="214"/>
      <c r="L706" s="220"/>
      <c r="M706" s="221"/>
      <c r="N706" s="222"/>
      <c r="O706" s="222"/>
      <c r="P706" s="222"/>
      <c r="Q706" s="222"/>
      <c r="R706" s="222"/>
      <c r="S706" s="222"/>
      <c r="T706" s="223"/>
      <c r="AT706" s="224" t="s">
        <v>143</v>
      </c>
      <c r="AU706" s="224" t="s">
        <v>141</v>
      </c>
      <c r="AV706" s="12" t="s">
        <v>140</v>
      </c>
      <c r="AW706" s="12" t="s">
        <v>36</v>
      </c>
      <c r="AX706" s="12" t="s">
        <v>80</v>
      </c>
      <c r="AY706" s="224" t="s">
        <v>133</v>
      </c>
    </row>
    <row r="707" spans="2:65" s="1" customFormat="1" ht="22.5" customHeight="1">
      <c r="B707" s="41"/>
      <c r="C707" s="189" t="s">
        <v>946</v>
      </c>
      <c r="D707" s="189" t="s">
        <v>135</v>
      </c>
      <c r="E707" s="190" t="s">
        <v>947</v>
      </c>
      <c r="F707" s="191" t="s">
        <v>948</v>
      </c>
      <c r="G707" s="192" t="s">
        <v>405</v>
      </c>
      <c r="H707" s="193">
        <v>61.1</v>
      </c>
      <c r="I707" s="194"/>
      <c r="J707" s="195">
        <f>ROUND(I707*H707,2)</f>
        <v>0</v>
      </c>
      <c r="K707" s="191" t="s">
        <v>22</v>
      </c>
      <c r="L707" s="61"/>
      <c r="M707" s="196" t="s">
        <v>22</v>
      </c>
      <c r="N707" s="197" t="s">
        <v>44</v>
      </c>
      <c r="O707" s="42"/>
      <c r="P707" s="198">
        <f>O707*H707</f>
        <v>0</v>
      </c>
      <c r="Q707" s="198">
        <v>0.00289</v>
      </c>
      <c r="R707" s="198">
        <f>Q707*H707</f>
        <v>0.176579</v>
      </c>
      <c r="S707" s="198">
        <v>0</v>
      </c>
      <c r="T707" s="199">
        <f>S707*H707</f>
        <v>0</v>
      </c>
      <c r="AR707" s="24" t="s">
        <v>222</v>
      </c>
      <c r="AT707" s="24" t="s">
        <v>135</v>
      </c>
      <c r="AU707" s="24" t="s">
        <v>141</v>
      </c>
      <c r="AY707" s="24" t="s">
        <v>133</v>
      </c>
      <c r="BE707" s="200">
        <f>IF(N707="základní",J707,0)</f>
        <v>0</v>
      </c>
      <c r="BF707" s="200">
        <f>IF(N707="snížená",J707,0)</f>
        <v>0</v>
      </c>
      <c r="BG707" s="200">
        <f>IF(N707="zákl. přenesená",J707,0)</f>
        <v>0</v>
      </c>
      <c r="BH707" s="200">
        <f>IF(N707="sníž. přenesená",J707,0)</f>
        <v>0</v>
      </c>
      <c r="BI707" s="200">
        <f>IF(N707="nulová",J707,0)</f>
        <v>0</v>
      </c>
      <c r="BJ707" s="24" t="s">
        <v>141</v>
      </c>
      <c r="BK707" s="200">
        <f>ROUND(I707*H707,2)</f>
        <v>0</v>
      </c>
      <c r="BL707" s="24" t="s">
        <v>222</v>
      </c>
      <c r="BM707" s="24" t="s">
        <v>949</v>
      </c>
    </row>
    <row r="708" spans="2:51" s="11" customFormat="1" ht="13.5">
      <c r="B708" s="201"/>
      <c r="C708" s="202"/>
      <c r="D708" s="203" t="s">
        <v>143</v>
      </c>
      <c r="E708" s="204" t="s">
        <v>22</v>
      </c>
      <c r="F708" s="205" t="s">
        <v>950</v>
      </c>
      <c r="G708" s="202"/>
      <c r="H708" s="206">
        <v>61.1</v>
      </c>
      <c r="I708" s="207"/>
      <c r="J708" s="202"/>
      <c r="K708" s="202"/>
      <c r="L708" s="208"/>
      <c r="M708" s="209"/>
      <c r="N708" s="210"/>
      <c r="O708" s="210"/>
      <c r="P708" s="210"/>
      <c r="Q708" s="210"/>
      <c r="R708" s="210"/>
      <c r="S708" s="210"/>
      <c r="T708" s="211"/>
      <c r="AT708" s="212" t="s">
        <v>143</v>
      </c>
      <c r="AU708" s="212" t="s">
        <v>141</v>
      </c>
      <c r="AV708" s="11" t="s">
        <v>141</v>
      </c>
      <c r="AW708" s="11" t="s">
        <v>36</v>
      </c>
      <c r="AX708" s="11" t="s">
        <v>72</v>
      </c>
      <c r="AY708" s="212" t="s">
        <v>133</v>
      </c>
    </row>
    <row r="709" spans="2:51" s="12" customFormat="1" ht="13.5">
      <c r="B709" s="213"/>
      <c r="C709" s="214"/>
      <c r="D709" s="215" t="s">
        <v>143</v>
      </c>
      <c r="E709" s="216" t="s">
        <v>22</v>
      </c>
      <c r="F709" s="217" t="s">
        <v>145</v>
      </c>
      <c r="G709" s="214"/>
      <c r="H709" s="218">
        <v>61.1</v>
      </c>
      <c r="I709" s="219"/>
      <c r="J709" s="214"/>
      <c r="K709" s="214"/>
      <c r="L709" s="220"/>
      <c r="M709" s="221"/>
      <c r="N709" s="222"/>
      <c r="O709" s="222"/>
      <c r="P709" s="222"/>
      <c r="Q709" s="222"/>
      <c r="R709" s="222"/>
      <c r="S709" s="222"/>
      <c r="T709" s="223"/>
      <c r="AT709" s="224" t="s">
        <v>143</v>
      </c>
      <c r="AU709" s="224" t="s">
        <v>141</v>
      </c>
      <c r="AV709" s="12" t="s">
        <v>140</v>
      </c>
      <c r="AW709" s="12" t="s">
        <v>36</v>
      </c>
      <c r="AX709" s="12" t="s">
        <v>80</v>
      </c>
      <c r="AY709" s="224" t="s">
        <v>133</v>
      </c>
    </row>
    <row r="710" spans="2:65" s="1" customFormat="1" ht="22.5" customHeight="1">
      <c r="B710" s="41"/>
      <c r="C710" s="189" t="s">
        <v>951</v>
      </c>
      <c r="D710" s="189" t="s">
        <v>135</v>
      </c>
      <c r="E710" s="190" t="s">
        <v>952</v>
      </c>
      <c r="F710" s="191" t="s">
        <v>953</v>
      </c>
      <c r="G710" s="192" t="s">
        <v>839</v>
      </c>
      <c r="H710" s="263"/>
      <c r="I710" s="194"/>
      <c r="J710" s="195">
        <f>ROUND(I710*H710,2)</f>
        <v>0</v>
      </c>
      <c r="K710" s="191" t="s">
        <v>139</v>
      </c>
      <c r="L710" s="61"/>
      <c r="M710" s="196" t="s">
        <v>22</v>
      </c>
      <c r="N710" s="197" t="s">
        <v>44</v>
      </c>
      <c r="O710" s="42"/>
      <c r="P710" s="198">
        <f>O710*H710</f>
        <v>0</v>
      </c>
      <c r="Q710" s="198">
        <v>0</v>
      </c>
      <c r="R710" s="198">
        <f>Q710*H710</f>
        <v>0</v>
      </c>
      <c r="S710" s="198">
        <v>0</v>
      </c>
      <c r="T710" s="199">
        <f>S710*H710</f>
        <v>0</v>
      </c>
      <c r="AR710" s="24" t="s">
        <v>222</v>
      </c>
      <c r="AT710" s="24" t="s">
        <v>135</v>
      </c>
      <c r="AU710" s="24" t="s">
        <v>141</v>
      </c>
      <c r="AY710" s="24" t="s">
        <v>133</v>
      </c>
      <c r="BE710" s="200">
        <f>IF(N710="základní",J710,0)</f>
        <v>0</v>
      </c>
      <c r="BF710" s="200">
        <f>IF(N710="snížená",J710,0)</f>
        <v>0</v>
      </c>
      <c r="BG710" s="200">
        <f>IF(N710="zákl. přenesená",J710,0)</f>
        <v>0</v>
      </c>
      <c r="BH710" s="200">
        <f>IF(N710="sníž. přenesená",J710,0)</f>
        <v>0</v>
      </c>
      <c r="BI710" s="200">
        <f>IF(N710="nulová",J710,0)</f>
        <v>0</v>
      </c>
      <c r="BJ710" s="24" t="s">
        <v>141</v>
      </c>
      <c r="BK710" s="200">
        <f>ROUND(I710*H710,2)</f>
        <v>0</v>
      </c>
      <c r="BL710" s="24" t="s">
        <v>222</v>
      </c>
      <c r="BM710" s="24" t="s">
        <v>954</v>
      </c>
    </row>
    <row r="711" spans="2:63" s="10" customFormat="1" ht="29.85" customHeight="1">
      <c r="B711" s="172"/>
      <c r="C711" s="173"/>
      <c r="D711" s="186" t="s">
        <v>71</v>
      </c>
      <c r="E711" s="187" t="s">
        <v>955</v>
      </c>
      <c r="F711" s="187" t="s">
        <v>956</v>
      </c>
      <c r="G711" s="173"/>
      <c r="H711" s="173"/>
      <c r="I711" s="176"/>
      <c r="J711" s="188">
        <f>BK711</f>
        <v>0</v>
      </c>
      <c r="K711" s="173"/>
      <c r="L711" s="178"/>
      <c r="M711" s="179"/>
      <c r="N711" s="180"/>
      <c r="O711" s="180"/>
      <c r="P711" s="181">
        <f>SUM(P712:P715)</f>
        <v>0</v>
      </c>
      <c r="Q711" s="180"/>
      <c r="R711" s="181">
        <f>SUM(R712:R715)</f>
        <v>0.00041999999999999996</v>
      </c>
      <c r="S711" s="180"/>
      <c r="T711" s="182">
        <f>SUM(T712:T715)</f>
        <v>0</v>
      </c>
      <c r="AR711" s="183" t="s">
        <v>141</v>
      </c>
      <c r="AT711" s="184" t="s">
        <v>71</v>
      </c>
      <c r="AU711" s="184" t="s">
        <v>80</v>
      </c>
      <c r="AY711" s="183" t="s">
        <v>133</v>
      </c>
      <c r="BK711" s="185">
        <f>SUM(BK712:BK715)</f>
        <v>0</v>
      </c>
    </row>
    <row r="712" spans="2:65" s="1" customFormat="1" ht="31.5" customHeight="1">
      <c r="B712" s="41"/>
      <c r="C712" s="189" t="s">
        <v>957</v>
      </c>
      <c r="D712" s="189" t="s">
        <v>135</v>
      </c>
      <c r="E712" s="190" t="s">
        <v>958</v>
      </c>
      <c r="F712" s="191" t="s">
        <v>959</v>
      </c>
      <c r="G712" s="192" t="s">
        <v>628</v>
      </c>
      <c r="H712" s="193">
        <v>6</v>
      </c>
      <c r="I712" s="194"/>
      <c r="J712" s="195">
        <f>ROUND(I712*H712,2)</f>
        <v>0</v>
      </c>
      <c r="K712" s="191" t="s">
        <v>22</v>
      </c>
      <c r="L712" s="61"/>
      <c r="M712" s="196" t="s">
        <v>22</v>
      </c>
      <c r="N712" s="197" t="s">
        <v>44</v>
      </c>
      <c r="O712" s="42"/>
      <c r="P712" s="198">
        <f>O712*H712</f>
        <v>0</v>
      </c>
      <c r="Q712" s="198">
        <v>7E-05</v>
      </c>
      <c r="R712" s="198">
        <f>Q712*H712</f>
        <v>0.00041999999999999996</v>
      </c>
      <c r="S712" s="198">
        <v>0</v>
      </c>
      <c r="T712" s="199">
        <f>S712*H712</f>
        <v>0</v>
      </c>
      <c r="AR712" s="24" t="s">
        <v>222</v>
      </c>
      <c r="AT712" s="24" t="s">
        <v>135</v>
      </c>
      <c r="AU712" s="24" t="s">
        <v>141</v>
      </c>
      <c r="AY712" s="24" t="s">
        <v>133</v>
      </c>
      <c r="BE712" s="200">
        <f>IF(N712="základní",J712,0)</f>
        <v>0</v>
      </c>
      <c r="BF712" s="200">
        <f>IF(N712="snížená",J712,0)</f>
        <v>0</v>
      </c>
      <c r="BG712" s="200">
        <f>IF(N712="zákl. přenesená",J712,0)</f>
        <v>0</v>
      </c>
      <c r="BH712" s="200">
        <f>IF(N712="sníž. přenesená",J712,0)</f>
        <v>0</v>
      </c>
      <c r="BI712" s="200">
        <f>IF(N712="nulová",J712,0)</f>
        <v>0</v>
      </c>
      <c r="BJ712" s="24" t="s">
        <v>141</v>
      </c>
      <c r="BK712" s="200">
        <f>ROUND(I712*H712,2)</f>
        <v>0</v>
      </c>
      <c r="BL712" s="24" t="s">
        <v>222</v>
      </c>
      <c r="BM712" s="24" t="s">
        <v>960</v>
      </c>
    </row>
    <row r="713" spans="2:51" s="11" customFormat="1" ht="13.5">
      <c r="B713" s="201"/>
      <c r="C713" s="202"/>
      <c r="D713" s="203" t="s">
        <v>143</v>
      </c>
      <c r="E713" s="204" t="s">
        <v>22</v>
      </c>
      <c r="F713" s="205" t="s">
        <v>700</v>
      </c>
      <c r="G713" s="202"/>
      <c r="H713" s="206">
        <v>6</v>
      </c>
      <c r="I713" s="207"/>
      <c r="J713" s="202"/>
      <c r="K713" s="202"/>
      <c r="L713" s="208"/>
      <c r="M713" s="209"/>
      <c r="N713" s="210"/>
      <c r="O713" s="210"/>
      <c r="P713" s="210"/>
      <c r="Q713" s="210"/>
      <c r="R713" s="210"/>
      <c r="S713" s="210"/>
      <c r="T713" s="211"/>
      <c r="AT713" s="212" t="s">
        <v>143</v>
      </c>
      <c r="AU713" s="212" t="s">
        <v>141</v>
      </c>
      <c r="AV713" s="11" t="s">
        <v>141</v>
      </c>
      <c r="AW713" s="11" t="s">
        <v>36</v>
      </c>
      <c r="AX713" s="11" t="s">
        <v>72</v>
      </c>
      <c r="AY713" s="212" t="s">
        <v>133</v>
      </c>
    </row>
    <row r="714" spans="2:51" s="12" customFormat="1" ht="13.5">
      <c r="B714" s="213"/>
      <c r="C714" s="214"/>
      <c r="D714" s="215" t="s">
        <v>143</v>
      </c>
      <c r="E714" s="216" t="s">
        <v>22</v>
      </c>
      <c r="F714" s="217" t="s">
        <v>145</v>
      </c>
      <c r="G714" s="214"/>
      <c r="H714" s="218">
        <v>6</v>
      </c>
      <c r="I714" s="219"/>
      <c r="J714" s="214"/>
      <c r="K714" s="214"/>
      <c r="L714" s="220"/>
      <c r="M714" s="221"/>
      <c r="N714" s="222"/>
      <c r="O714" s="222"/>
      <c r="P714" s="222"/>
      <c r="Q714" s="222"/>
      <c r="R714" s="222"/>
      <c r="S714" s="222"/>
      <c r="T714" s="223"/>
      <c r="AT714" s="224" t="s">
        <v>143</v>
      </c>
      <c r="AU714" s="224" t="s">
        <v>141</v>
      </c>
      <c r="AV714" s="12" t="s">
        <v>140</v>
      </c>
      <c r="AW714" s="12" t="s">
        <v>36</v>
      </c>
      <c r="AX714" s="12" t="s">
        <v>80</v>
      </c>
      <c r="AY714" s="224" t="s">
        <v>133</v>
      </c>
    </row>
    <row r="715" spans="2:65" s="1" customFormat="1" ht="22.5" customHeight="1">
      <c r="B715" s="41"/>
      <c r="C715" s="189" t="s">
        <v>961</v>
      </c>
      <c r="D715" s="189" t="s">
        <v>135</v>
      </c>
      <c r="E715" s="190" t="s">
        <v>962</v>
      </c>
      <c r="F715" s="191" t="s">
        <v>963</v>
      </c>
      <c r="G715" s="192" t="s">
        <v>839</v>
      </c>
      <c r="H715" s="263"/>
      <c r="I715" s="194"/>
      <c r="J715" s="195">
        <f>ROUND(I715*H715,2)</f>
        <v>0</v>
      </c>
      <c r="K715" s="191" t="s">
        <v>139</v>
      </c>
      <c r="L715" s="61"/>
      <c r="M715" s="196" t="s">
        <v>22</v>
      </c>
      <c r="N715" s="197" t="s">
        <v>44</v>
      </c>
      <c r="O715" s="42"/>
      <c r="P715" s="198">
        <f>O715*H715</f>
        <v>0</v>
      </c>
      <c r="Q715" s="198">
        <v>0</v>
      </c>
      <c r="R715" s="198">
        <f>Q715*H715</f>
        <v>0</v>
      </c>
      <c r="S715" s="198">
        <v>0</v>
      </c>
      <c r="T715" s="199">
        <f>S715*H715</f>
        <v>0</v>
      </c>
      <c r="AR715" s="24" t="s">
        <v>222</v>
      </c>
      <c r="AT715" s="24" t="s">
        <v>135</v>
      </c>
      <c r="AU715" s="24" t="s">
        <v>141</v>
      </c>
      <c r="AY715" s="24" t="s">
        <v>133</v>
      </c>
      <c r="BE715" s="200">
        <f>IF(N715="základní",J715,0)</f>
        <v>0</v>
      </c>
      <c r="BF715" s="200">
        <f>IF(N715="snížená",J715,0)</f>
        <v>0</v>
      </c>
      <c r="BG715" s="200">
        <f>IF(N715="zákl. přenesená",J715,0)</f>
        <v>0</v>
      </c>
      <c r="BH715" s="200">
        <f>IF(N715="sníž. přenesená",J715,0)</f>
        <v>0</v>
      </c>
      <c r="BI715" s="200">
        <f>IF(N715="nulová",J715,0)</f>
        <v>0</v>
      </c>
      <c r="BJ715" s="24" t="s">
        <v>141</v>
      </c>
      <c r="BK715" s="200">
        <f>ROUND(I715*H715,2)</f>
        <v>0</v>
      </c>
      <c r="BL715" s="24" t="s">
        <v>222</v>
      </c>
      <c r="BM715" s="24" t="s">
        <v>964</v>
      </c>
    </row>
    <row r="716" spans="2:63" s="10" customFormat="1" ht="29.85" customHeight="1">
      <c r="B716" s="172"/>
      <c r="C716" s="173"/>
      <c r="D716" s="186" t="s">
        <v>71</v>
      </c>
      <c r="E716" s="187" t="s">
        <v>965</v>
      </c>
      <c r="F716" s="187" t="s">
        <v>966</v>
      </c>
      <c r="G716" s="173"/>
      <c r="H716" s="173"/>
      <c r="I716" s="176"/>
      <c r="J716" s="188">
        <f>BK716</f>
        <v>0</v>
      </c>
      <c r="K716" s="173"/>
      <c r="L716" s="178"/>
      <c r="M716" s="179"/>
      <c r="N716" s="180"/>
      <c r="O716" s="180"/>
      <c r="P716" s="181">
        <f>SUM(P717:P730)</f>
        <v>0</v>
      </c>
      <c r="Q716" s="180"/>
      <c r="R716" s="181">
        <f>SUM(R717:R730)</f>
        <v>0.0551224</v>
      </c>
      <c r="S716" s="180"/>
      <c r="T716" s="182">
        <f>SUM(T717:T730)</f>
        <v>0</v>
      </c>
      <c r="AR716" s="183" t="s">
        <v>141</v>
      </c>
      <c r="AT716" s="184" t="s">
        <v>71</v>
      </c>
      <c r="AU716" s="184" t="s">
        <v>80</v>
      </c>
      <c r="AY716" s="183" t="s">
        <v>133</v>
      </c>
      <c r="BK716" s="185">
        <f>SUM(BK717:BK730)</f>
        <v>0</v>
      </c>
    </row>
    <row r="717" spans="2:65" s="1" customFormat="1" ht="22.5" customHeight="1">
      <c r="B717" s="41"/>
      <c r="C717" s="189" t="s">
        <v>967</v>
      </c>
      <c r="D717" s="189" t="s">
        <v>135</v>
      </c>
      <c r="E717" s="190" t="s">
        <v>968</v>
      </c>
      <c r="F717" s="191" t="s">
        <v>969</v>
      </c>
      <c r="G717" s="192" t="s">
        <v>138</v>
      </c>
      <c r="H717" s="193">
        <v>19.95</v>
      </c>
      <c r="I717" s="194"/>
      <c r="J717" s="195">
        <f>ROUND(I717*H717,2)</f>
        <v>0</v>
      </c>
      <c r="K717" s="191" t="s">
        <v>139</v>
      </c>
      <c r="L717" s="61"/>
      <c r="M717" s="196" t="s">
        <v>22</v>
      </c>
      <c r="N717" s="197" t="s">
        <v>44</v>
      </c>
      <c r="O717" s="42"/>
      <c r="P717" s="198">
        <f>O717*H717</f>
        <v>0</v>
      </c>
      <c r="Q717" s="198">
        <v>7E-05</v>
      </c>
      <c r="R717" s="198">
        <f>Q717*H717</f>
        <v>0.0013964999999999997</v>
      </c>
      <c r="S717" s="198">
        <v>0</v>
      </c>
      <c r="T717" s="199">
        <f>S717*H717</f>
        <v>0</v>
      </c>
      <c r="AR717" s="24" t="s">
        <v>222</v>
      </c>
      <c r="AT717" s="24" t="s">
        <v>135</v>
      </c>
      <c r="AU717" s="24" t="s">
        <v>141</v>
      </c>
      <c r="AY717" s="24" t="s">
        <v>133</v>
      </c>
      <c r="BE717" s="200">
        <f>IF(N717="základní",J717,0)</f>
        <v>0</v>
      </c>
      <c r="BF717" s="200">
        <f>IF(N717="snížená",J717,0)</f>
        <v>0</v>
      </c>
      <c r="BG717" s="200">
        <f>IF(N717="zákl. přenesená",J717,0)</f>
        <v>0</v>
      </c>
      <c r="BH717" s="200">
        <f>IF(N717="sníž. přenesená",J717,0)</f>
        <v>0</v>
      </c>
      <c r="BI717" s="200">
        <f>IF(N717="nulová",J717,0)</f>
        <v>0</v>
      </c>
      <c r="BJ717" s="24" t="s">
        <v>141</v>
      </c>
      <c r="BK717" s="200">
        <f>ROUND(I717*H717,2)</f>
        <v>0</v>
      </c>
      <c r="BL717" s="24" t="s">
        <v>222</v>
      </c>
      <c r="BM717" s="24" t="s">
        <v>970</v>
      </c>
    </row>
    <row r="718" spans="2:65" s="1" customFormat="1" ht="22.5" customHeight="1">
      <c r="B718" s="41"/>
      <c r="C718" s="189" t="s">
        <v>971</v>
      </c>
      <c r="D718" s="189" t="s">
        <v>135</v>
      </c>
      <c r="E718" s="190" t="s">
        <v>972</v>
      </c>
      <c r="F718" s="191" t="s">
        <v>973</v>
      </c>
      <c r="G718" s="192" t="s">
        <v>138</v>
      </c>
      <c r="H718" s="193">
        <v>19.95</v>
      </c>
      <c r="I718" s="194"/>
      <c r="J718" s="195">
        <f>ROUND(I718*H718,2)</f>
        <v>0</v>
      </c>
      <c r="K718" s="191" t="s">
        <v>139</v>
      </c>
      <c r="L718" s="61"/>
      <c r="M718" s="196" t="s">
        <v>22</v>
      </c>
      <c r="N718" s="197" t="s">
        <v>44</v>
      </c>
      <c r="O718" s="42"/>
      <c r="P718" s="198">
        <f>O718*H718</f>
        <v>0</v>
      </c>
      <c r="Q718" s="198">
        <v>2E-05</v>
      </c>
      <c r="R718" s="198">
        <f>Q718*H718</f>
        <v>0.000399</v>
      </c>
      <c r="S718" s="198">
        <v>0</v>
      </c>
      <c r="T718" s="199">
        <f>S718*H718</f>
        <v>0</v>
      </c>
      <c r="AR718" s="24" t="s">
        <v>222</v>
      </c>
      <c r="AT718" s="24" t="s">
        <v>135</v>
      </c>
      <c r="AU718" s="24" t="s">
        <v>141</v>
      </c>
      <c r="AY718" s="24" t="s">
        <v>133</v>
      </c>
      <c r="BE718" s="200">
        <f>IF(N718="základní",J718,0)</f>
        <v>0</v>
      </c>
      <c r="BF718" s="200">
        <f>IF(N718="snížená",J718,0)</f>
        <v>0</v>
      </c>
      <c r="BG718" s="200">
        <f>IF(N718="zákl. přenesená",J718,0)</f>
        <v>0</v>
      </c>
      <c r="BH718" s="200">
        <f>IF(N718="sníž. přenesená",J718,0)</f>
        <v>0</v>
      </c>
      <c r="BI718" s="200">
        <f>IF(N718="nulová",J718,0)</f>
        <v>0</v>
      </c>
      <c r="BJ718" s="24" t="s">
        <v>141</v>
      </c>
      <c r="BK718" s="200">
        <f>ROUND(I718*H718,2)</f>
        <v>0</v>
      </c>
      <c r="BL718" s="24" t="s">
        <v>222</v>
      </c>
      <c r="BM718" s="24" t="s">
        <v>974</v>
      </c>
    </row>
    <row r="719" spans="2:51" s="13" customFormat="1" ht="13.5">
      <c r="B719" s="225"/>
      <c r="C719" s="226"/>
      <c r="D719" s="203" t="s">
        <v>143</v>
      </c>
      <c r="E719" s="227" t="s">
        <v>22</v>
      </c>
      <c r="F719" s="228" t="s">
        <v>975</v>
      </c>
      <c r="G719" s="226"/>
      <c r="H719" s="229" t="s">
        <v>22</v>
      </c>
      <c r="I719" s="230"/>
      <c r="J719" s="226"/>
      <c r="K719" s="226"/>
      <c r="L719" s="231"/>
      <c r="M719" s="232"/>
      <c r="N719" s="233"/>
      <c r="O719" s="233"/>
      <c r="P719" s="233"/>
      <c r="Q719" s="233"/>
      <c r="R719" s="233"/>
      <c r="S719" s="233"/>
      <c r="T719" s="234"/>
      <c r="AT719" s="235" t="s">
        <v>143</v>
      </c>
      <c r="AU719" s="235" t="s">
        <v>141</v>
      </c>
      <c r="AV719" s="13" t="s">
        <v>80</v>
      </c>
      <c r="AW719" s="13" t="s">
        <v>36</v>
      </c>
      <c r="AX719" s="13" t="s">
        <v>72</v>
      </c>
      <c r="AY719" s="235" t="s">
        <v>133</v>
      </c>
    </row>
    <row r="720" spans="2:51" s="11" customFormat="1" ht="13.5">
      <c r="B720" s="201"/>
      <c r="C720" s="202"/>
      <c r="D720" s="203" t="s">
        <v>143</v>
      </c>
      <c r="E720" s="204" t="s">
        <v>22</v>
      </c>
      <c r="F720" s="205" t="s">
        <v>976</v>
      </c>
      <c r="G720" s="202"/>
      <c r="H720" s="206">
        <v>13.2</v>
      </c>
      <c r="I720" s="207"/>
      <c r="J720" s="202"/>
      <c r="K720" s="202"/>
      <c r="L720" s="208"/>
      <c r="M720" s="209"/>
      <c r="N720" s="210"/>
      <c r="O720" s="210"/>
      <c r="P720" s="210"/>
      <c r="Q720" s="210"/>
      <c r="R720" s="210"/>
      <c r="S720" s="210"/>
      <c r="T720" s="211"/>
      <c r="AT720" s="212" t="s">
        <v>143</v>
      </c>
      <c r="AU720" s="212" t="s">
        <v>141</v>
      </c>
      <c r="AV720" s="11" t="s">
        <v>141</v>
      </c>
      <c r="AW720" s="11" t="s">
        <v>36</v>
      </c>
      <c r="AX720" s="11" t="s">
        <v>72</v>
      </c>
      <c r="AY720" s="212" t="s">
        <v>133</v>
      </c>
    </row>
    <row r="721" spans="2:51" s="13" customFormat="1" ht="13.5">
      <c r="B721" s="225"/>
      <c r="C721" s="226"/>
      <c r="D721" s="203" t="s">
        <v>143</v>
      </c>
      <c r="E721" s="227" t="s">
        <v>22</v>
      </c>
      <c r="F721" s="228" t="s">
        <v>977</v>
      </c>
      <c r="G721" s="226"/>
      <c r="H721" s="229" t="s">
        <v>22</v>
      </c>
      <c r="I721" s="230"/>
      <c r="J721" s="226"/>
      <c r="K721" s="226"/>
      <c r="L721" s="231"/>
      <c r="M721" s="232"/>
      <c r="N721" s="233"/>
      <c r="O721" s="233"/>
      <c r="P721" s="233"/>
      <c r="Q721" s="233"/>
      <c r="R721" s="233"/>
      <c r="S721" s="233"/>
      <c r="T721" s="234"/>
      <c r="AT721" s="235" t="s">
        <v>143</v>
      </c>
      <c r="AU721" s="235" t="s">
        <v>141</v>
      </c>
      <c r="AV721" s="13" t="s">
        <v>80</v>
      </c>
      <c r="AW721" s="13" t="s">
        <v>36</v>
      </c>
      <c r="AX721" s="13" t="s">
        <v>72</v>
      </c>
      <c r="AY721" s="235" t="s">
        <v>133</v>
      </c>
    </row>
    <row r="722" spans="2:51" s="11" customFormat="1" ht="13.5">
      <c r="B722" s="201"/>
      <c r="C722" s="202"/>
      <c r="D722" s="203" t="s">
        <v>143</v>
      </c>
      <c r="E722" s="204" t="s">
        <v>22</v>
      </c>
      <c r="F722" s="205" t="s">
        <v>978</v>
      </c>
      <c r="G722" s="202"/>
      <c r="H722" s="206">
        <v>6.75</v>
      </c>
      <c r="I722" s="207"/>
      <c r="J722" s="202"/>
      <c r="K722" s="202"/>
      <c r="L722" s="208"/>
      <c r="M722" s="209"/>
      <c r="N722" s="210"/>
      <c r="O722" s="210"/>
      <c r="P722" s="210"/>
      <c r="Q722" s="210"/>
      <c r="R722" s="210"/>
      <c r="S722" s="210"/>
      <c r="T722" s="211"/>
      <c r="AT722" s="212" t="s">
        <v>143</v>
      </c>
      <c r="AU722" s="212" t="s">
        <v>141</v>
      </c>
      <c r="AV722" s="11" t="s">
        <v>141</v>
      </c>
      <c r="AW722" s="11" t="s">
        <v>36</v>
      </c>
      <c r="AX722" s="11" t="s">
        <v>72</v>
      </c>
      <c r="AY722" s="212" t="s">
        <v>133</v>
      </c>
    </row>
    <row r="723" spans="2:51" s="12" customFormat="1" ht="13.5">
      <c r="B723" s="213"/>
      <c r="C723" s="214"/>
      <c r="D723" s="215" t="s">
        <v>143</v>
      </c>
      <c r="E723" s="216" t="s">
        <v>22</v>
      </c>
      <c r="F723" s="217" t="s">
        <v>145</v>
      </c>
      <c r="G723" s="214"/>
      <c r="H723" s="218">
        <v>19.95</v>
      </c>
      <c r="I723" s="219"/>
      <c r="J723" s="214"/>
      <c r="K723" s="214"/>
      <c r="L723" s="220"/>
      <c r="M723" s="221"/>
      <c r="N723" s="222"/>
      <c r="O723" s="222"/>
      <c r="P723" s="222"/>
      <c r="Q723" s="222"/>
      <c r="R723" s="222"/>
      <c r="S723" s="222"/>
      <c r="T723" s="223"/>
      <c r="AT723" s="224" t="s">
        <v>143</v>
      </c>
      <c r="AU723" s="224" t="s">
        <v>141</v>
      </c>
      <c r="AV723" s="12" t="s">
        <v>140</v>
      </c>
      <c r="AW723" s="12" t="s">
        <v>36</v>
      </c>
      <c r="AX723" s="12" t="s">
        <v>80</v>
      </c>
      <c r="AY723" s="224" t="s">
        <v>133</v>
      </c>
    </row>
    <row r="724" spans="2:65" s="1" customFormat="1" ht="31.5" customHeight="1">
      <c r="B724" s="41"/>
      <c r="C724" s="189" t="s">
        <v>979</v>
      </c>
      <c r="D724" s="189" t="s">
        <v>135</v>
      </c>
      <c r="E724" s="190" t="s">
        <v>980</v>
      </c>
      <c r="F724" s="191" t="s">
        <v>981</v>
      </c>
      <c r="G724" s="192" t="s">
        <v>138</v>
      </c>
      <c r="H724" s="193">
        <v>19.95</v>
      </c>
      <c r="I724" s="194"/>
      <c r="J724" s="195">
        <f>ROUND(I724*H724,2)</f>
        <v>0</v>
      </c>
      <c r="K724" s="191" t="s">
        <v>139</v>
      </c>
      <c r="L724" s="61"/>
      <c r="M724" s="196" t="s">
        <v>22</v>
      </c>
      <c r="N724" s="197" t="s">
        <v>44</v>
      </c>
      <c r="O724" s="42"/>
      <c r="P724" s="198">
        <f>O724*H724</f>
        <v>0</v>
      </c>
      <c r="Q724" s="198">
        <v>0.00014</v>
      </c>
      <c r="R724" s="198">
        <f>Q724*H724</f>
        <v>0.0027929999999999995</v>
      </c>
      <c r="S724" s="198">
        <v>0</v>
      </c>
      <c r="T724" s="199">
        <f>S724*H724</f>
        <v>0</v>
      </c>
      <c r="AR724" s="24" t="s">
        <v>222</v>
      </c>
      <c r="AT724" s="24" t="s">
        <v>135</v>
      </c>
      <c r="AU724" s="24" t="s">
        <v>141</v>
      </c>
      <c r="AY724" s="24" t="s">
        <v>133</v>
      </c>
      <c r="BE724" s="200">
        <f>IF(N724="základní",J724,0)</f>
        <v>0</v>
      </c>
      <c r="BF724" s="200">
        <f>IF(N724="snížená",J724,0)</f>
        <v>0</v>
      </c>
      <c r="BG724" s="200">
        <f>IF(N724="zákl. přenesená",J724,0)</f>
        <v>0</v>
      </c>
      <c r="BH724" s="200">
        <f>IF(N724="sníž. přenesená",J724,0)</f>
        <v>0</v>
      </c>
      <c r="BI724" s="200">
        <f>IF(N724="nulová",J724,0)</f>
        <v>0</v>
      </c>
      <c r="BJ724" s="24" t="s">
        <v>141</v>
      </c>
      <c r="BK724" s="200">
        <f>ROUND(I724*H724,2)</f>
        <v>0</v>
      </c>
      <c r="BL724" s="24" t="s">
        <v>222</v>
      </c>
      <c r="BM724" s="24" t="s">
        <v>982</v>
      </c>
    </row>
    <row r="725" spans="2:65" s="1" customFormat="1" ht="22.5" customHeight="1">
      <c r="B725" s="41"/>
      <c r="C725" s="189" t="s">
        <v>983</v>
      </c>
      <c r="D725" s="189" t="s">
        <v>135</v>
      </c>
      <c r="E725" s="190" t="s">
        <v>984</v>
      </c>
      <c r="F725" s="191" t="s">
        <v>985</v>
      </c>
      <c r="G725" s="192" t="s">
        <v>138</v>
      </c>
      <c r="H725" s="193">
        <v>19.95</v>
      </c>
      <c r="I725" s="194"/>
      <c r="J725" s="195">
        <f>ROUND(I725*H725,2)</f>
        <v>0</v>
      </c>
      <c r="K725" s="191" t="s">
        <v>139</v>
      </c>
      <c r="L725" s="61"/>
      <c r="M725" s="196" t="s">
        <v>22</v>
      </c>
      <c r="N725" s="197" t="s">
        <v>44</v>
      </c>
      <c r="O725" s="42"/>
      <c r="P725" s="198">
        <f>O725*H725</f>
        <v>0</v>
      </c>
      <c r="Q725" s="198">
        <v>0.00014</v>
      </c>
      <c r="R725" s="198">
        <f>Q725*H725</f>
        <v>0.0027929999999999995</v>
      </c>
      <c r="S725" s="198">
        <v>0</v>
      </c>
      <c r="T725" s="199">
        <f>S725*H725</f>
        <v>0</v>
      </c>
      <c r="AR725" s="24" t="s">
        <v>222</v>
      </c>
      <c r="AT725" s="24" t="s">
        <v>135</v>
      </c>
      <c r="AU725" s="24" t="s">
        <v>141</v>
      </c>
      <c r="AY725" s="24" t="s">
        <v>133</v>
      </c>
      <c r="BE725" s="200">
        <f>IF(N725="základní",J725,0)</f>
        <v>0</v>
      </c>
      <c r="BF725" s="200">
        <f>IF(N725="snížená",J725,0)</f>
        <v>0</v>
      </c>
      <c r="BG725" s="200">
        <f>IF(N725="zákl. přenesená",J725,0)</f>
        <v>0</v>
      </c>
      <c r="BH725" s="200">
        <f>IF(N725="sníž. přenesená",J725,0)</f>
        <v>0</v>
      </c>
      <c r="BI725" s="200">
        <f>IF(N725="nulová",J725,0)</f>
        <v>0</v>
      </c>
      <c r="BJ725" s="24" t="s">
        <v>141</v>
      </c>
      <c r="BK725" s="200">
        <f>ROUND(I725*H725,2)</f>
        <v>0</v>
      </c>
      <c r="BL725" s="24" t="s">
        <v>222</v>
      </c>
      <c r="BM725" s="24" t="s">
        <v>986</v>
      </c>
    </row>
    <row r="726" spans="2:65" s="1" customFormat="1" ht="22.5" customHeight="1">
      <c r="B726" s="41"/>
      <c r="C726" s="189" t="s">
        <v>987</v>
      </c>
      <c r="D726" s="189" t="s">
        <v>135</v>
      </c>
      <c r="E726" s="190" t="s">
        <v>988</v>
      </c>
      <c r="F726" s="191" t="s">
        <v>989</v>
      </c>
      <c r="G726" s="192" t="s">
        <v>138</v>
      </c>
      <c r="H726" s="193">
        <v>19.95</v>
      </c>
      <c r="I726" s="194"/>
      <c r="J726" s="195">
        <f>ROUND(I726*H726,2)</f>
        <v>0</v>
      </c>
      <c r="K726" s="191" t="s">
        <v>139</v>
      </c>
      <c r="L726" s="61"/>
      <c r="M726" s="196" t="s">
        <v>22</v>
      </c>
      <c r="N726" s="197" t="s">
        <v>44</v>
      </c>
      <c r="O726" s="42"/>
      <c r="P726" s="198">
        <f>O726*H726</f>
        <v>0</v>
      </c>
      <c r="Q726" s="198">
        <v>0.00014</v>
      </c>
      <c r="R726" s="198">
        <f>Q726*H726</f>
        <v>0.0027929999999999995</v>
      </c>
      <c r="S726" s="198">
        <v>0</v>
      </c>
      <c r="T726" s="199">
        <f>S726*H726</f>
        <v>0</v>
      </c>
      <c r="AR726" s="24" t="s">
        <v>222</v>
      </c>
      <c r="AT726" s="24" t="s">
        <v>135</v>
      </c>
      <c r="AU726" s="24" t="s">
        <v>141</v>
      </c>
      <c r="AY726" s="24" t="s">
        <v>133</v>
      </c>
      <c r="BE726" s="200">
        <f>IF(N726="základní",J726,0)</f>
        <v>0</v>
      </c>
      <c r="BF726" s="200">
        <f>IF(N726="snížená",J726,0)</f>
        <v>0</v>
      </c>
      <c r="BG726" s="200">
        <f>IF(N726="zákl. přenesená",J726,0)</f>
        <v>0</v>
      </c>
      <c r="BH726" s="200">
        <f>IF(N726="sníž. přenesená",J726,0)</f>
        <v>0</v>
      </c>
      <c r="BI726" s="200">
        <f>IF(N726="nulová",J726,0)</f>
        <v>0</v>
      </c>
      <c r="BJ726" s="24" t="s">
        <v>141</v>
      </c>
      <c r="BK726" s="200">
        <f>ROUND(I726*H726,2)</f>
        <v>0</v>
      </c>
      <c r="BL726" s="24" t="s">
        <v>222</v>
      </c>
      <c r="BM726" s="24" t="s">
        <v>990</v>
      </c>
    </row>
    <row r="727" spans="2:65" s="1" customFormat="1" ht="22.5" customHeight="1">
      <c r="B727" s="41"/>
      <c r="C727" s="189" t="s">
        <v>991</v>
      </c>
      <c r="D727" s="189" t="s">
        <v>135</v>
      </c>
      <c r="E727" s="190" t="s">
        <v>992</v>
      </c>
      <c r="F727" s="191" t="s">
        <v>993</v>
      </c>
      <c r="G727" s="192" t="s">
        <v>138</v>
      </c>
      <c r="H727" s="193">
        <v>52.265</v>
      </c>
      <c r="I727" s="194"/>
      <c r="J727" s="195">
        <f>ROUND(I727*H727,2)</f>
        <v>0</v>
      </c>
      <c r="K727" s="191" t="s">
        <v>139</v>
      </c>
      <c r="L727" s="61"/>
      <c r="M727" s="196" t="s">
        <v>22</v>
      </c>
      <c r="N727" s="197" t="s">
        <v>44</v>
      </c>
      <c r="O727" s="42"/>
      <c r="P727" s="198">
        <f>O727*H727</f>
        <v>0</v>
      </c>
      <c r="Q727" s="198">
        <v>0.00014</v>
      </c>
      <c r="R727" s="198">
        <f>Q727*H727</f>
        <v>0.007317099999999999</v>
      </c>
      <c r="S727" s="198">
        <v>0</v>
      </c>
      <c r="T727" s="199">
        <f>S727*H727</f>
        <v>0</v>
      </c>
      <c r="AR727" s="24" t="s">
        <v>222</v>
      </c>
      <c r="AT727" s="24" t="s">
        <v>135</v>
      </c>
      <c r="AU727" s="24" t="s">
        <v>141</v>
      </c>
      <c r="AY727" s="24" t="s">
        <v>133</v>
      </c>
      <c r="BE727" s="200">
        <f>IF(N727="základní",J727,0)</f>
        <v>0</v>
      </c>
      <c r="BF727" s="200">
        <f>IF(N727="snížená",J727,0)</f>
        <v>0</v>
      </c>
      <c r="BG727" s="200">
        <f>IF(N727="zákl. přenesená",J727,0)</f>
        <v>0</v>
      </c>
      <c r="BH727" s="200">
        <f>IF(N727="sníž. přenesená",J727,0)</f>
        <v>0</v>
      </c>
      <c r="BI727" s="200">
        <f>IF(N727="nulová",J727,0)</f>
        <v>0</v>
      </c>
      <c r="BJ727" s="24" t="s">
        <v>141</v>
      </c>
      <c r="BK727" s="200">
        <f>ROUND(I727*H727,2)</f>
        <v>0</v>
      </c>
      <c r="BL727" s="24" t="s">
        <v>222</v>
      </c>
      <c r="BM727" s="24" t="s">
        <v>994</v>
      </c>
    </row>
    <row r="728" spans="2:51" s="11" customFormat="1" ht="13.5">
      <c r="B728" s="201"/>
      <c r="C728" s="202"/>
      <c r="D728" s="203" t="s">
        <v>143</v>
      </c>
      <c r="E728" s="204" t="s">
        <v>22</v>
      </c>
      <c r="F728" s="205" t="s">
        <v>995</v>
      </c>
      <c r="G728" s="202"/>
      <c r="H728" s="206">
        <v>52.265</v>
      </c>
      <c r="I728" s="207"/>
      <c r="J728" s="202"/>
      <c r="K728" s="202"/>
      <c r="L728" s="208"/>
      <c r="M728" s="209"/>
      <c r="N728" s="210"/>
      <c r="O728" s="210"/>
      <c r="P728" s="210"/>
      <c r="Q728" s="210"/>
      <c r="R728" s="210"/>
      <c r="S728" s="210"/>
      <c r="T728" s="211"/>
      <c r="AT728" s="212" t="s">
        <v>143</v>
      </c>
      <c r="AU728" s="212" t="s">
        <v>141</v>
      </c>
      <c r="AV728" s="11" t="s">
        <v>141</v>
      </c>
      <c r="AW728" s="11" t="s">
        <v>36</v>
      </c>
      <c r="AX728" s="11" t="s">
        <v>72</v>
      </c>
      <c r="AY728" s="212" t="s">
        <v>133</v>
      </c>
    </row>
    <row r="729" spans="2:51" s="12" customFormat="1" ht="13.5">
      <c r="B729" s="213"/>
      <c r="C729" s="214"/>
      <c r="D729" s="215" t="s">
        <v>143</v>
      </c>
      <c r="E729" s="216" t="s">
        <v>22</v>
      </c>
      <c r="F729" s="217" t="s">
        <v>145</v>
      </c>
      <c r="G729" s="214"/>
      <c r="H729" s="218">
        <v>52.265</v>
      </c>
      <c r="I729" s="219"/>
      <c r="J729" s="214"/>
      <c r="K729" s="214"/>
      <c r="L729" s="220"/>
      <c r="M729" s="221"/>
      <c r="N729" s="222"/>
      <c r="O729" s="222"/>
      <c r="P729" s="222"/>
      <c r="Q729" s="222"/>
      <c r="R729" s="222"/>
      <c r="S729" s="222"/>
      <c r="T729" s="223"/>
      <c r="AT729" s="224" t="s">
        <v>143</v>
      </c>
      <c r="AU729" s="224" t="s">
        <v>141</v>
      </c>
      <c r="AV729" s="12" t="s">
        <v>140</v>
      </c>
      <c r="AW729" s="12" t="s">
        <v>36</v>
      </c>
      <c r="AX729" s="12" t="s">
        <v>80</v>
      </c>
      <c r="AY729" s="224" t="s">
        <v>133</v>
      </c>
    </row>
    <row r="730" spans="2:65" s="1" customFormat="1" ht="22.5" customHeight="1">
      <c r="B730" s="41"/>
      <c r="C730" s="189" t="s">
        <v>996</v>
      </c>
      <c r="D730" s="189" t="s">
        <v>135</v>
      </c>
      <c r="E730" s="190" t="s">
        <v>997</v>
      </c>
      <c r="F730" s="191" t="s">
        <v>998</v>
      </c>
      <c r="G730" s="192" t="s">
        <v>138</v>
      </c>
      <c r="H730" s="193">
        <v>52.265</v>
      </c>
      <c r="I730" s="194"/>
      <c r="J730" s="195">
        <f>ROUND(I730*H730,2)</f>
        <v>0</v>
      </c>
      <c r="K730" s="191" t="s">
        <v>139</v>
      </c>
      <c r="L730" s="61"/>
      <c r="M730" s="196" t="s">
        <v>22</v>
      </c>
      <c r="N730" s="197" t="s">
        <v>44</v>
      </c>
      <c r="O730" s="42"/>
      <c r="P730" s="198">
        <f>O730*H730</f>
        <v>0</v>
      </c>
      <c r="Q730" s="198">
        <v>0.00072</v>
      </c>
      <c r="R730" s="198">
        <f>Q730*H730</f>
        <v>0.037630800000000006</v>
      </c>
      <c r="S730" s="198">
        <v>0</v>
      </c>
      <c r="T730" s="199">
        <f>S730*H730</f>
        <v>0</v>
      </c>
      <c r="AR730" s="24" t="s">
        <v>222</v>
      </c>
      <c r="AT730" s="24" t="s">
        <v>135</v>
      </c>
      <c r="AU730" s="24" t="s">
        <v>141</v>
      </c>
      <c r="AY730" s="24" t="s">
        <v>133</v>
      </c>
      <c r="BE730" s="200">
        <f>IF(N730="základní",J730,0)</f>
        <v>0</v>
      </c>
      <c r="BF730" s="200">
        <f>IF(N730="snížená",J730,0)</f>
        <v>0</v>
      </c>
      <c r="BG730" s="200">
        <f>IF(N730="zákl. přenesená",J730,0)</f>
        <v>0</v>
      </c>
      <c r="BH730" s="200">
        <f>IF(N730="sníž. přenesená",J730,0)</f>
        <v>0</v>
      </c>
      <c r="BI730" s="200">
        <f>IF(N730="nulová",J730,0)</f>
        <v>0</v>
      </c>
      <c r="BJ730" s="24" t="s">
        <v>141</v>
      </c>
      <c r="BK730" s="200">
        <f>ROUND(I730*H730,2)</f>
        <v>0</v>
      </c>
      <c r="BL730" s="24" t="s">
        <v>222</v>
      </c>
      <c r="BM730" s="24" t="s">
        <v>999</v>
      </c>
    </row>
    <row r="731" spans="2:63" s="10" customFormat="1" ht="37.35" customHeight="1">
      <c r="B731" s="172"/>
      <c r="C731" s="173"/>
      <c r="D731" s="186" t="s">
        <v>71</v>
      </c>
      <c r="E731" s="264" t="s">
        <v>1000</v>
      </c>
      <c r="F731" s="264" t="s">
        <v>1001</v>
      </c>
      <c r="G731" s="173"/>
      <c r="H731" s="173"/>
      <c r="I731" s="176"/>
      <c r="J731" s="265">
        <f>BK731</f>
        <v>0</v>
      </c>
      <c r="K731" s="173"/>
      <c r="L731" s="178"/>
      <c r="M731" s="179"/>
      <c r="N731" s="180"/>
      <c r="O731" s="180"/>
      <c r="P731" s="181">
        <f>SUM(P732:P737)</f>
        <v>0</v>
      </c>
      <c r="Q731" s="180"/>
      <c r="R731" s="181">
        <f>SUM(R732:R737)</f>
        <v>0</v>
      </c>
      <c r="S731" s="180"/>
      <c r="T731" s="182">
        <f>SUM(T732:T737)</f>
        <v>0</v>
      </c>
      <c r="AR731" s="183" t="s">
        <v>163</v>
      </c>
      <c r="AT731" s="184" t="s">
        <v>71</v>
      </c>
      <c r="AU731" s="184" t="s">
        <v>72</v>
      </c>
      <c r="AY731" s="183" t="s">
        <v>133</v>
      </c>
      <c r="BK731" s="185">
        <f>SUM(BK732:BK737)</f>
        <v>0</v>
      </c>
    </row>
    <row r="732" spans="2:65" s="1" customFormat="1" ht="31.5" customHeight="1">
      <c r="B732" s="41"/>
      <c r="C732" s="189" t="s">
        <v>1002</v>
      </c>
      <c r="D732" s="189" t="s">
        <v>135</v>
      </c>
      <c r="E732" s="190" t="s">
        <v>1003</v>
      </c>
      <c r="F732" s="191" t="s">
        <v>1004</v>
      </c>
      <c r="G732" s="192" t="s">
        <v>595</v>
      </c>
      <c r="H732" s="193">
        <v>1</v>
      </c>
      <c r="I732" s="194"/>
      <c r="J732" s="195">
        <f aca="true" t="shared" si="10" ref="J732:J737">ROUND(I732*H732,2)</f>
        <v>0</v>
      </c>
      <c r="K732" s="191" t="s">
        <v>22</v>
      </c>
      <c r="L732" s="61"/>
      <c r="M732" s="196" t="s">
        <v>22</v>
      </c>
      <c r="N732" s="197" t="s">
        <v>44</v>
      </c>
      <c r="O732" s="42"/>
      <c r="P732" s="198">
        <f aca="true" t="shared" si="11" ref="P732:P737">O732*H732</f>
        <v>0</v>
      </c>
      <c r="Q732" s="198">
        <v>0</v>
      </c>
      <c r="R732" s="198">
        <f aca="true" t="shared" si="12" ref="R732:R737">Q732*H732</f>
        <v>0</v>
      </c>
      <c r="S732" s="198">
        <v>0</v>
      </c>
      <c r="T732" s="199">
        <f aca="true" t="shared" si="13" ref="T732:T737">S732*H732</f>
        <v>0</v>
      </c>
      <c r="AR732" s="24" t="s">
        <v>1005</v>
      </c>
      <c r="AT732" s="24" t="s">
        <v>135</v>
      </c>
      <c r="AU732" s="24" t="s">
        <v>80</v>
      </c>
      <c r="AY732" s="24" t="s">
        <v>133</v>
      </c>
      <c r="BE732" s="200">
        <f aca="true" t="shared" si="14" ref="BE732:BE737">IF(N732="základní",J732,0)</f>
        <v>0</v>
      </c>
      <c r="BF732" s="200">
        <f aca="true" t="shared" si="15" ref="BF732:BF737">IF(N732="snížená",J732,0)</f>
        <v>0</v>
      </c>
      <c r="BG732" s="200">
        <f aca="true" t="shared" si="16" ref="BG732:BG737">IF(N732="zákl. přenesená",J732,0)</f>
        <v>0</v>
      </c>
      <c r="BH732" s="200">
        <f aca="true" t="shared" si="17" ref="BH732:BH737">IF(N732="sníž. přenesená",J732,0)</f>
        <v>0</v>
      </c>
      <c r="BI732" s="200">
        <f aca="true" t="shared" si="18" ref="BI732:BI737">IF(N732="nulová",J732,0)</f>
        <v>0</v>
      </c>
      <c r="BJ732" s="24" t="s">
        <v>141</v>
      </c>
      <c r="BK732" s="200">
        <f aca="true" t="shared" si="19" ref="BK732:BK737">ROUND(I732*H732,2)</f>
        <v>0</v>
      </c>
      <c r="BL732" s="24" t="s">
        <v>1005</v>
      </c>
      <c r="BM732" s="24" t="s">
        <v>1006</v>
      </c>
    </row>
    <row r="733" spans="2:65" s="1" customFormat="1" ht="57" customHeight="1">
      <c r="B733" s="41"/>
      <c r="C733" s="189" t="s">
        <v>1007</v>
      </c>
      <c r="D733" s="189" t="s">
        <v>135</v>
      </c>
      <c r="E733" s="190" t="s">
        <v>1008</v>
      </c>
      <c r="F733" s="191" t="s">
        <v>1009</v>
      </c>
      <c r="G733" s="192" t="s">
        <v>595</v>
      </c>
      <c r="H733" s="193">
        <v>1</v>
      </c>
      <c r="I733" s="194"/>
      <c r="J733" s="195">
        <f t="shared" si="10"/>
        <v>0</v>
      </c>
      <c r="K733" s="191" t="s">
        <v>22</v>
      </c>
      <c r="L733" s="61"/>
      <c r="M733" s="196" t="s">
        <v>22</v>
      </c>
      <c r="N733" s="197" t="s">
        <v>44</v>
      </c>
      <c r="O733" s="42"/>
      <c r="P733" s="198">
        <f t="shared" si="11"/>
        <v>0</v>
      </c>
      <c r="Q733" s="198">
        <v>0</v>
      </c>
      <c r="R733" s="198">
        <f t="shared" si="12"/>
        <v>0</v>
      </c>
      <c r="S733" s="198">
        <v>0</v>
      </c>
      <c r="T733" s="199">
        <f t="shared" si="13"/>
        <v>0</v>
      </c>
      <c r="AR733" s="24" t="s">
        <v>1005</v>
      </c>
      <c r="AT733" s="24" t="s">
        <v>135</v>
      </c>
      <c r="AU733" s="24" t="s">
        <v>80</v>
      </c>
      <c r="AY733" s="24" t="s">
        <v>133</v>
      </c>
      <c r="BE733" s="200">
        <f t="shared" si="14"/>
        <v>0</v>
      </c>
      <c r="BF733" s="200">
        <f t="shared" si="15"/>
        <v>0</v>
      </c>
      <c r="BG733" s="200">
        <f t="shared" si="16"/>
        <v>0</v>
      </c>
      <c r="BH733" s="200">
        <f t="shared" si="17"/>
        <v>0</v>
      </c>
      <c r="BI733" s="200">
        <f t="shared" si="18"/>
        <v>0</v>
      </c>
      <c r="BJ733" s="24" t="s">
        <v>141</v>
      </c>
      <c r="BK733" s="200">
        <f t="shared" si="19"/>
        <v>0</v>
      </c>
      <c r="BL733" s="24" t="s">
        <v>1005</v>
      </c>
      <c r="BM733" s="24" t="s">
        <v>1010</v>
      </c>
    </row>
    <row r="734" spans="2:65" s="1" customFormat="1" ht="31.5" customHeight="1">
      <c r="B734" s="41"/>
      <c r="C734" s="189" t="s">
        <v>1011</v>
      </c>
      <c r="D734" s="189" t="s">
        <v>135</v>
      </c>
      <c r="E734" s="190" t="s">
        <v>1012</v>
      </c>
      <c r="F734" s="191" t="s">
        <v>1013</v>
      </c>
      <c r="G734" s="192" t="s">
        <v>595</v>
      </c>
      <c r="H734" s="193">
        <v>1</v>
      </c>
      <c r="I734" s="194"/>
      <c r="J734" s="195">
        <f t="shared" si="10"/>
        <v>0</v>
      </c>
      <c r="K734" s="191" t="s">
        <v>22</v>
      </c>
      <c r="L734" s="61"/>
      <c r="M734" s="196" t="s">
        <v>22</v>
      </c>
      <c r="N734" s="197" t="s">
        <v>44</v>
      </c>
      <c r="O734" s="42"/>
      <c r="P734" s="198">
        <f t="shared" si="11"/>
        <v>0</v>
      </c>
      <c r="Q734" s="198">
        <v>0</v>
      </c>
      <c r="R734" s="198">
        <f t="shared" si="12"/>
        <v>0</v>
      </c>
      <c r="S734" s="198">
        <v>0</v>
      </c>
      <c r="T734" s="199">
        <f t="shared" si="13"/>
        <v>0</v>
      </c>
      <c r="AR734" s="24" t="s">
        <v>1005</v>
      </c>
      <c r="AT734" s="24" t="s">
        <v>135</v>
      </c>
      <c r="AU734" s="24" t="s">
        <v>80</v>
      </c>
      <c r="AY734" s="24" t="s">
        <v>133</v>
      </c>
      <c r="BE734" s="200">
        <f t="shared" si="14"/>
        <v>0</v>
      </c>
      <c r="BF734" s="200">
        <f t="shared" si="15"/>
        <v>0</v>
      </c>
      <c r="BG734" s="200">
        <f t="shared" si="16"/>
        <v>0</v>
      </c>
      <c r="BH734" s="200">
        <f t="shared" si="17"/>
        <v>0</v>
      </c>
      <c r="BI734" s="200">
        <f t="shared" si="18"/>
        <v>0</v>
      </c>
      <c r="BJ734" s="24" t="s">
        <v>141</v>
      </c>
      <c r="BK734" s="200">
        <f t="shared" si="19"/>
        <v>0</v>
      </c>
      <c r="BL734" s="24" t="s">
        <v>1005</v>
      </c>
      <c r="BM734" s="24" t="s">
        <v>1014</v>
      </c>
    </row>
    <row r="735" spans="2:65" s="1" customFormat="1" ht="31.5" customHeight="1">
      <c r="B735" s="41"/>
      <c r="C735" s="189" t="s">
        <v>1015</v>
      </c>
      <c r="D735" s="189" t="s">
        <v>135</v>
      </c>
      <c r="E735" s="190" t="s">
        <v>1016</v>
      </c>
      <c r="F735" s="191" t="s">
        <v>1017</v>
      </c>
      <c r="G735" s="192" t="s">
        <v>595</v>
      </c>
      <c r="H735" s="193">
        <v>1</v>
      </c>
      <c r="I735" s="194"/>
      <c r="J735" s="195">
        <f t="shared" si="10"/>
        <v>0</v>
      </c>
      <c r="K735" s="191" t="s">
        <v>22</v>
      </c>
      <c r="L735" s="61"/>
      <c r="M735" s="196" t="s">
        <v>22</v>
      </c>
      <c r="N735" s="197" t="s">
        <v>44</v>
      </c>
      <c r="O735" s="42"/>
      <c r="P735" s="198">
        <f t="shared" si="11"/>
        <v>0</v>
      </c>
      <c r="Q735" s="198">
        <v>0</v>
      </c>
      <c r="R735" s="198">
        <f t="shared" si="12"/>
        <v>0</v>
      </c>
      <c r="S735" s="198">
        <v>0</v>
      </c>
      <c r="T735" s="199">
        <f t="shared" si="13"/>
        <v>0</v>
      </c>
      <c r="AR735" s="24" t="s">
        <v>1005</v>
      </c>
      <c r="AT735" s="24" t="s">
        <v>135</v>
      </c>
      <c r="AU735" s="24" t="s">
        <v>80</v>
      </c>
      <c r="AY735" s="24" t="s">
        <v>133</v>
      </c>
      <c r="BE735" s="200">
        <f t="shared" si="14"/>
        <v>0</v>
      </c>
      <c r="BF735" s="200">
        <f t="shared" si="15"/>
        <v>0</v>
      </c>
      <c r="BG735" s="200">
        <f t="shared" si="16"/>
        <v>0</v>
      </c>
      <c r="BH735" s="200">
        <f t="shared" si="17"/>
        <v>0</v>
      </c>
      <c r="BI735" s="200">
        <f t="shared" si="18"/>
        <v>0</v>
      </c>
      <c r="BJ735" s="24" t="s">
        <v>141</v>
      </c>
      <c r="BK735" s="200">
        <f t="shared" si="19"/>
        <v>0</v>
      </c>
      <c r="BL735" s="24" t="s">
        <v>1005</v>
      </c>
      <c r="BM735" s="24" t="s">
        <v>1018</v>
      </c>
    </row>
    <row r="736" spans="2:65" s="1" customFormat="1" ht="31.5" customHeight="1">
      <c r="B736" s="41"/>
      <c r="C736" s="189" t="s">
        <v>1019</v>
      </c>
      <c r="D736" s="189" t="s">
        <v>135</v>
      </c>
      <c r="E736" s="190" t="s">
        <v>1020</v>
      </c>
      <c r="F736" s="191" t="s">
        <v>1021</v>
      </c>
      <c r="G736" s="192" t="s">
        <v>595</v>
      </c>
      <c r="H736" s="193">
        <v>1</v>
      </c>
      <c r="I736" s="194"/>
      <c r="J736" s="195">
        <f t="shared" si="10"/>
        <v>0</v>
      </c>
      <c r="K736" s="191" t="s">
        <v>22</v>
      </c>
      <c r="L736" s="61"/>
      <c r="M736" s="196" t="s">
        <v>22</v>
      </c>
      <c r="N736" s="197" t="s">
        <v>44</v>
      </c>
      <c r="O736" s="42"/>
      <c r="P736" s="198">
        <f t="shared" si="11"/>
        <v>0</v>
      </c>
      <c r="Q736" s="198">
        <v>0</v>
      </c>
      <c r="R736" s="198">
        <f t="shared" si="12"/>
        <v>0</v>
      </c>
      <c r="S736" s="198">
        <v>0</v>
      </c>
      <c r="T736" s="199">
        <f t="shared" si="13"/>
        <v>0</v>
      </c>
      <c r="AR736" s="24" t="s">
        <v>1005</v>
      </c>
      <c r="AT736" s="24" t="s">
        <v>135</v>
      </c>
      <c r="AU736" s="24" t="s">
        <v>80</v>
      </c>
      <c r="AY736" s="24" t="s">
        <v>133</v>
      </c>
      <c r="BE736" s="200">
        <f t="shared" si="14"/>
        <v>0</v>
      </c>
      <c r="BF736" s="200">
        <f t="shared" si="15"/>
        <v>0</v>
      </c>
      <c r="BG736" s="200">
        <f t="shared" si="16"/>
        <v>0</v>
      </c>
      <c r="BH736" s="200">
        <f t="shared" si="17"/>
        <v>0</v>
      </c>
      <c r="BI736" s="200">
        <f t="shared" si="18"/>
        <v>0</v>
      </c>
      <c r="BJ736" s="24" t="s">
        <v>141</v>
      </c>
      <c r="BK736" s="200">
        <f t="shared" si="19"/>
        <v>0</v>
      </c>
      <c r="BL736" s="24" t="s">
        <v>1005</v>
      </c>
      <c r="BM736" s="24" t="s">
        <v>1022</v>
      </c>
    </row>
    <row r="737" spans="2:65" s="1" customFormat="1" ht="22.5" customHeight="1">
      <c r="B737" s="41"/>
      <c r="C737" s="189" t="s">
        <v>1023</v>
      </c>
      <c r="D737" s="189" t="s">
        <v>135</v>
      </c>
      <c r="E737" s="190" t="s">
        <v>1024</v>
      </c>
      <c r="F737" s="191" t="s">
        <v>1025</v>
      </c>
      <c r="G737" s="192" t="s">
        <v>595</v>
      </c>
      <c r="H737" s="193">
        <v>1</v>
      </c>
      <c r="I737" s="194"/>
      <c r="J737" s="195">
        <f t="shared" si="10"/>
        <v>0</v>
      </c>
      <c r="K737" s="191" t="s">
        <v>22</v>
      </c>
      <c r="L737" s="61"/>
      <c r="M737" s="196" t="s">
        <v>22</v>
      </c>
      <c r="N737" s="266" t="s">
        <v>44</v>
      </c>
      <c r="O737" s="267"/>
      <c r="P737" s="268">
        <f t="shared" si="11"/>
        <v>0</v>
      </c>
      <c r="Q737" s="268">
        <v>0</v>
      </c>
      <c r="R737" s="268">
        <f t="shared" si="12"/>
        <v>0</v>
      </c>
      <c r="S737" s="268">
        <v>0</v>
      </c>
      <c r="T737" s="269">
        <f t="shared" si="13"/>
        <v>0</v>
      </c>
      <c r="AR737" s="24" t="s">
        <v>1005</v>
      </c>
      <c r="AT737" s="24" t="s">
        <v>135</v>
      </c>
      <c r="AU737" s="24" t="s">
        <v>80</v>
      </c>
      <c r="AY737" s="24" t="s">
        <v>133</v>
      </c>
      <c r="BE737" s="200">
        <f t="shared" si="14"/>
        <v>0</v>
      </c>
      <c r="BF737" s="200">
        <f t="shared" si="15"/>
        <v>0</v>
      </c>
      <c r="BG737" s="200">
        <f t="shared" si="16"/>
        <v>0</v>
      </c>
      <c r="BH737" s="200">
        <f t="shared" si="17"/>
        <v>0</v>
      </c>
      <c r="BI737" s="200">
        <f t="shared" si="18"/>
        <v>0</v>
      </c>
      <c r="BJ737" s="24" t="s">
        <v>141</v>
      </c>
      <c r="BK737" s="200">
        <f t="shared" si="19"/>
        <v>0</v>
      </c>
      <c r="BL737" s="24" t="s">
        <v>1005</v>
      </c>
      <c r="BM737" s="24" t="s">
        <v>1026</v>
      </c>
    </row>
    <row r="738" spans="2:12" s="1" customFormat="1" ht="6.95" customHeight="1">
      <c r="B738" s="56"/>
      <c r="C738" s="57"/>
      <c r="D738" s="57"/>
      <c r="E738" s="57"/>
      <c r="F738" s="57"/>
      <c r="G738" s="57"/>
      <c r="H738" s="57"/>
      <c r="I738" s="135"/>
      <c r="J738" s="57"/>
      <c r="K738" s="57"/>
      <c r="L738" s="61"/>
    </row>
  </sheetData>
  <sheetProtection algorithmName="SHA-512" hashValue="J1PXPsMHaqH0KPGKTbCDTg4ncmpiEFiR13QLTSYib2BKUtd2ng5LylwRp3qgm3miVQdc+WTsMBsXlJA2Lw6cPg==" saltValue="m287JOA/IRMrgERNx2jIWw==" spinCount="100000" sheet="1" objects="1" scenarios="1" formatCells="0" formatColumns="0" formatRows="0" sort="0" autoFilter="0"/>
  <autoFilter ref="C97:K737"/>
  <mergeCells count="9">
    <mergeCell ref="E88:H88"/>
    <mergeCell ref="E90:H9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0" customWidth="1"/>
    <col min="2" max="2" width="1.66796875" style="270" customWidth="1"/>
    <col min="3" max="4" width="5" style="270" customWidth="1"/>
    <col min="5" max="5" width="11.66015625" style="270" customWidth="1"/>
    <col min="6" max="6" width="9.16015625" style="270" customWidth="1"/>
    <col min="7" max="7" width="5" style="270" customWidth="1"/>
    <col min="8" max="8" width="77.83203125" style="270" customWidth="1"/>
    <col min="9" max="10" width="20" style="270" customWidth="1"/>
    <col min="11" max="11" width="1.66796875" style="270" customWidth="1"/>
  </cols>
  <sheetData>
    <row r="1" ht="37.5" customHeight="1"/>
    <row r="2" spans="2:11" ht="7.5" customHeight="1">
      <c r="B2" s="271"/>
      <c r="C2" s="272"/>
      <c r="D2" s="272"/>
      <c r="E2" s="272"/>
      <c r="F2" s="272"/>
      <c r="G2" s="272"/>
      <c r="H2" s="272"/>
      <c r="I2" s="272"/>
      <c r="J2" s="272"/>
      <c r="K2" s="273"/>
    </row>
    <row r="3" spans="2:11" s="15" customFormat="1" ht="45" customHeight="1">
      <c r="B3" s="274"/>
      <c r="C3" s="395" t="s">
        <v>1027</v>
      </c>
      <c r="D3" s="395"/>
      <c r="E3" s="395"/>
      <c r="F3" s="395"/>
      <c r="G3" s="395"/>
      <c r="H3" s="395"/>
      <c r="I3" s="395"/>
      <c r="J3" s="395"/>
      <c r="K3" s="275"/>
    </row>
    <row r="4" spans="2:11" ht="25.5" customHeight="1">
      <c r="B4" s="276"/>
      <c r="C4" s="396" t="s">
        <v>1028</v>
      </c>
      <c r="D4" s="396"/>
      <c r="E4" s="396"/>
      <c r="F4" s="396"/>
      <c r="G4" s="396"/>
      <c r="H4" s="396"/>
      <c r="I4" s="396"/>
      <c r="J4" s="396"/>
      <c r="K4" s="277"/>
    </row>
    <row r="5" spans="2:11" ht="5.25" customHeight="1">
      <c r="B5" s="276"/>
      <c r="C5" s="278"/>
      <c r="D5" s="278"/>
      <c r="E5" s="278"/>
      <c r="F5" s="278"/>
      <c r="G5" s="278"/>
      <c r="H5" s="278"/>
      <c r="I5" s="278"/>
      <c r="J5" s="278"/>
      <c r="K5" s="277"/>
    </row>
    <row r="6" spans="2:11" ht="15" customHeight="1">
      <c r="B6" s="276"/>
      <c r="C6" s="394" t="s">
        <v>1029</v>
      </c>
      <c r="D6" s="394"/>
      <c r="E6" s="394"/>
      <c r="F6" s="394"/>
      <c r="G6" s="394"/>
      <c r="H6" s="394"/>
      <c r="I6" s="394"/>
      <c r="J6" s="394"/>
      <c r="K6" s="277"/>
    </row>
    <row r="7" spans="2:11" ht="15" customHeight="1">
      <c r="B7" s="280"/>
      <c r="C7" s="394" t="s">
        <v>1030</v>
      </c>
      <c r="D7" s="394"/>
      <c r="E7" s="394"/>
      <c r="F7" s="394"/>
      <c r="G7" s="394"/>
      <c r="H7" s="394"/>
      <c r="I7" s="394"/>
      <c r="J7" s="394"/>
      <c r="K7" s="277"/>
    </row>
    <row r="8" spans="2:11" ht="12.75" customHeight="1">
      <c r="B8" s="280"/>
      <c r="C8" s="279"/>
      <c r="D8" s="279"/>
      <c r="E8" s="279"/>
      <c r="F8" s="279"/>
      <c r="G8" s="279"/>
      <c r="H8" s="279"/>
      <c r="I8" s="279"/>
      <c r="J8" s="279"/>
      <c r="K8" s="277"/>
    </row>
    <row r="9" spans="2:11" ht="15" customHeight="1">
      <c r="B9" s="280"/>
      <c r="C9" s="394" t="s">
        <v>1031</v>
      </c>
      <c r="D9" s="394"/>
      <c r="E9" s="394"/>
      <c r="F9" s="394"/>
      <c r="G9" s="394"/>
      <c r="H9" s="394"/>
      <c r="I9" s="394"/>
      <c r="J9" s="394"/>
      <c r="K9" s="277"/>
    </row>
    <row r="10" spans="2:11" ht="15" customHeight="1">
      <c r="B10" s="280"/>
      <c r="C10" s="279"/>
      <c r="D10" s="394" t="s">
        <v>1032</v>
      </c>
      <c r="E10" s="394"/>
      <c r="F10" s="394"/>
      <c r="G10" s="394"/>
      <c r="H10" s="394"/>
      <c r="I10" s="394"/>
      <c r="J10" s="394"/>
      <c r="K10" s="277"/>
    </row>
    <row r="11" spans="2:11" ht="15" customHeight="1">
      <c r="B11" s="280"/>
      <c r="C11" s="281"/>
      <c r="D11" s="394" t="s">
        <v>1033</v>
      </c>
      <c r="E11" s="394"/>
      <c r="F11" s="394"/>
      <c r="G11" s="394"/>
      <c r="H11" s="394"/>
      <c r="I11" s="394"/>
      <c r="J11" s="394"/>
      <c r="K11" s="277"/>
    </row>
    <row r="12" spans="2:11" ht="12.75" customHeight="1">
      <c r="B12" s="280"/>
      <c r="C12" s="281"/>
      <c r="D12" s="281"/>
      <c r="E12" s="281"/>
      <c r="F12" s="281"/>
      <c r="G12" s="281"/>
      <c r="H12" s="281"/>
      <c r="I12" s="281"/>
      <c r="J12" s="281"/>
      <c r="K12" s="277"/>
    </row>
    <row r="13" spans="2:11" ht="15" customHeight="1">
      <c r="B13" s="280"/>
      <c r="C13" s="281"/>
      <c r="D13" s="394" t="s">
        <v>1034</v>
      </c>
      <c r="E13" s="394"/>
      <c r="F13" s="394"/>
      <c r="G13" s="394"/>
      <c r="H13" s="394"/>
      <c r="I13" s="394"/>
      <c r="J13" s="394"/>
      <c r="K13" s="277"/>
    </row>
    <row r="14" spans="2:11" ht="15" customHeight="1">
      <c r="B14" s="280"/>
      <c r="C14" s="281"/>
      <c r="D14" s="394" t="s">
        <v>1035</v>
      </c>
      <c r="E14" s="394"/>
      <c r="F14" s="394"/>
      <c r="G14" s="394"/>
      <c r="H14" s="394"/>
      <c r="I14" s="394"/>
      <c r="J14" s="394"/>
      <c r="K14" s="277"/>
    </row>
    <row r="15" spans="2:11" ht="15" customHeight="1">
      <c r="B15" s="280"/>
      <c r="C15" s="281"/>
      <c r="D15" s="394" t="s">
        <v>1036</v>
      </c>
      <c r="E15" s="394"/>
      <c r="F15" s="394"/>
      <c r="G15" s="394"/>
      <c r="H15" s="394"/>
      <c r="I15" s="394"/>
      <c r="J15" s="394"/>
      <c r="K15" s="277"/>
    </row>
    <row r="16" spans="2:11" ht="15" customHeight="1">
      <c r="B16" s="280"/>
      <c r="C16" s="281"/>
      <c r="D16" s="281"/>
      <c r="E16" s="282" t="s">
        <v>79</v>
      </c>
      <c r="F16" s="394" t="s">
        <v>1037</v>
      </c>
      <c r="G16" s="394"/>
      <c r="H16" s="394"/>
      <c r="I16" s="394"/>
      <c r="J16" s="394"/>
      <c r="K16" s="277"/>
    </row>
    <row r="17" spans="2:11" ht="15" customHeight="1">
      <c r="B17" s="280"/>
      <c r="C17" s="281"/>
      <c r="D17" s="281"/>
      <c r="E17" s="282" t="s">
        <v>1038</v>
      </c>
      <c r="F17" s="394" t="s">
        <v>1039</v>
      </c>
      <c r="G17" s="394"/>
      <c r="H17" s="394"/>
      <c r="I17" s="394"/>
      <c r="J17" s="394"/>
      <c r="K17" s="277"/>
    </row>
    <row r="18" spans="2:11" ht="15" customHeight="1">
      <c r="B18" s="280"/>
      <c r="C18" s="281"/>
      <c r="D18" s="281"/>
      <c r="E18" s="282" t="s">
        <v>1040</v>
      </c>
      <c r="F18" s="394" t="s">
        <v>1041</v>
      </c>
      <c r="G18" s="394"/>
      <c r="H18" s="394"/>
      <c r="I18" s="394"/>
      <c r="J18" s="394"/>
      <c r="K18" s="277"/>
    </row>
    <row r="19" spans="2:11" ht="15" customHeight="1">
      <c r="B19" s="280"/>
      <c r="C19" s="281"/>
      <c r="D19" s="281"/>
      <c r="E19" s="282" t="s">
        <v>1042</v>
      </c>
      <c r="F19" s="394" t="s">
        <v>1043</v>
      </c>
      <c r="G19" s="394"/>
      <c r="H19" s="394"/>
      <c r="I19" s="394"/>
      <c r="J19" s="394"/>
      <c r="K19" s="277"/>
    </row>
    <row r="20" spans="2:11" ht="15" customHeight="1">
      <c r="B20" s="280"/>
      <c r="C20" s="281"/>
      <c r="D20" s="281"/>
      <c r="E20" s="282" t="s">
        <v>1044</v>
      </c>
      <c r="F20" s="394" t="s">
        <v>1045</v>
      </c>
      <c r="G20" s="394"/>
      <c r="H20" s="394"/>
      <c r="I20" s="394"/>
      <c r="J20" s="394"/>
      <c r="K20" s="277"/>
    </row>
    <row r="21" spans="2:11" ht="15" customHeight="1">
      <c r="B21" s="280"/>
      <c r="C21" s="281"/>
      <c r="D21" s="281"/>
      <c r="E21" s="282" t="s">
        <v>1046</v>
      </c>
      <c r="F21" s="394" t="s">
        <v>1047</v>
      </c>
      <c r="G21" s="394"/>
      <c r="H21" s="394"/>
      <c r="I21" s="394"/>
      <c r="J21" s="394"/>
      <c r="K21" s="277"/>
    </row>
    <row r="22" spans="2:11" ht="12.75" customHeight="1">
      <c r="B22" s="280"/>
      <c r="C22" s="281"/>
      <c r="D22" s="281"/>
      <c r="E22" s="281"/>
      <c r="F22" s="281"/>
      <c r="G22" s="281"/>
      <c r="H22" s="281"/>
      <c r="I22" s="281"/>
      <c r="J22" s="281"/>
      <c r="K22" s="277"/>
    </row>
    <row r="23" spans="2:11" ht="15" customHeight="1">
      <c r="B23" s="280"/>
      <c r="C23" s="394" t="s">
        <v>1048</v>
      </c>
      <c r="D23" s="394"/>
      <c r="E23" s="394"/>
      <c r="F23" s="394"/>
      <c r="G23" s="394"/>
      <c r="H23" s="394"/>
      <c r="I23" s="394"/>
      <c r="J23" s="394"/>
      <c r="K23" s="277"/>
    </row>
    <row r="24" spans="2:11" ht="15" customHeight="1">
      <c r="B24" s="280"/>
      <c r="C24" s="394" t="s">
        <v>1049</v>
      </c>
      <c r="D24" s="394"/>
      <c r="E24" s="394"/>
      <c r="F24" s="394"/>
      <c r="G24" s="394"/>
      <c r="H24" s="394"/>
      <c r="I24" s="394"/>
      <c r="J24" s="394"/>
      <c r="K24" s="277"/>
    </row>
    <row r="25" spans="2:11" ht="15" customHeight="1">
      <c r="B25" s="280"/>
      <c r="C25" s="279"/>
      <c r="D25" s="394" t="s">
        <v>1050</v>
      </c>
      <c r="E25" s="394"/>
      <c r="F25" s="394"/>
      <c r="G25" s="394"/>
      <c r="H25" s="394"/>
      <c r="I25" s="394"/>
      <c r="J25" s="394"/>
      <c r="K25" s="277"/>
    </row>
    <row r="26" spans="2:11" ht="15" customHeight="1">
      <c r="B26" s="280"/>
      <c r="C26" s="281"/>
      <c r="D26" s="394" t="s">
        <v>1051</v>
      </c>
      <c r="E26" s="394"/>
      <c r="F26" s="394"/>
      <c r="G26" s="394"/>
      <c r="H26" s="394"/>
      <c r="I26" s="394"/>
      <c r="J26" s="394"/>
      <c r="K26" s="277"/>
    </row>
    <row r="27" spans="2:11" ht="12.75" customHeight="1">
      <c r="B27" s="280"/>
      <c r="C27" s="281"/>
      <c r="D27" s="281"/>
      <c r="E27" s="281"/>
      <c r="F27" s="281"/>
      <c r="G27" s="281"/>
      <c r="H27" s="281"/>
      <c r="I27" s="281"/>
      <c r="J27" s="281"/>
      <c r="K27" s="277"/>
    </row>
    <row r="28" spans="2:11" ht="15" customHeight="1">
      <c r="B28" s="280"/>
      <c r="C28" s="281"/>
      <c r="D28" s="394" t="s">
        <v>1052</v>
      </c>
      <c r="E28" s="394"/>
      <c r="F28" s="394"/>
      <c r="G28" s="394"/>
      <c r="H28" s="394"/>
      <c r="I28" s="394"/>
      <c r="J28" s="394"/>
      <c r="K28" s="277"/>
    </row>
    <row r="29" spans="2:11" ht="15" customHeight="1">
      <c r="B29" s="280"/>
      <c r="C29" s="281"/>
      <c r="D29" s="394" t="s">
        <v>1053</v>
      </c>
      <c r="E29" s="394"/>
      <c r="F29" s="394"/>
      <c r="G29" s="394"/>
      <c r="H29" s="394"/>
      <c r="I29" s="394"/>
      <c r="J29" s="394"/>
      <c r="K29" s="277"/>
    </row>
    <row r="30" spans="2:11" ht="12.75" customHeight="1">
      <c r="B30" s="280"/>
      <c r="C30" s="281"/>
      <c r="D30" s="281"/>
      <c r="E30" s="281"/>
      <c r="F30" s="281"/>
      <c r="G30" s="281"/>
      <c r="H30" s="281"/>
      <c r="I30" s="281"/>
      <c r="J30" s="281"/>
      <c r="K30" s="277"/>
    </row>
    <row r="31" spans="2:11" ht="15" customHeight="1">
      <c r="B31" s="280"/>
      <c r="C31" s="281"/>
      <c r="D31" s="394" t="s">
        <v>1054</v>
      </c>
      <c r="E31" s="394"/>
      <c r="F31" s="394"/>
      <c r="G31" s="394"/>
      <c r="H31" s="394"/>
      <c r="I31" s="394"/>
      <c r="J31" s="394"/>
      <c r="K31" s="277"/>
    </row>
    <row r="32" spans="2:11" ht="15" customHeight="1">
      <c r="B32" s="280"/>
      <c r="C32" s="281"/>
      <c r="D32" s="394" t="s">
        <v>1055</v>
      </c>
      <c r="E32" s="394"/>
      <c r="F32" s="394"/>
      <c r="G32" s="394"/>
      <c r="H32" s="394"/>
      <c r="I32" s="394"/>
      <c r="J32" s="394"/>
      <c r="K32" s="277"/>
    </row>
    <row r="33" spans="2:11" ht="15" customHeight="1">
      <c r="B33" s="280"/>
      <c r="C33" s="281"/>
      <c r="D33" s="394" t="s">
        <v>1056</v>
      </c>
      <c r="E33" s="394"/>
      <c r="F33" s="394"/>
      <c r="G33" s="394"/>
      <c r="H33" s="394"/>
      <c r="I33" s="394"/>
      <c r="J33" s="394"/>
      <c r="K33" s="277"/>
    </row>
    <row r="34" spans="2:11" ht="15" customHeight="1">
      <c r="B34" s="280"/>
      <c r="C34" s="281"/>
      <c r="D34" s="279"/>
      <c r="E34" s="283" t="s">
        <v>118</v>
      </c>
      <c r="F34" s="279"/>
      <c r="G34" s="394" t="s">
        <v>1057</v>
      </c>
      <c r="H34" s="394"/>
      <c r="I34" s="394"/>
      <c r="J34" s="394"/>
      <c r="K34" s="277"/>
    </row>
    <row r="35" spans="2:11" ht="30.75" customHeight="1">
      <c r="B35" s="280"/>
      <c r="C35" s="281"/>
      <c r="D35" s="279"/>
      <c r="E35" s="283" t="s">
        <v>1058</v>
      </c>
      <c r="F35" s="279"/>
      <c r="G35" s="394" t="s">
        <v>1059</v>
      </c>
      <c r="H35" s="394"/>
      <c r="I35" s="394"/>
      <c r="J35" s="394"/>
      <c r="K35" s="277"/>
    </row>
    <row r="36" spans="2:11" ht="15" customHeight="1">
      <c r="B36" s="280"/>
      <c r="C36" s="281"/>
      <c r="D36" s="279"/>
      <c r="E36" s="283" t="s">
        <v>53</v>
      </c>
      <c r="F36" s="279"/>
      <c r="G36" s="394" t="s">
        <v>1060</v>
      </c>
      <c r="H36" s="394"/>
      <c r="I36" s="394"/>
      <c r="J36" s="394"/>
      <c r="K36" s="277"/>
    </row>
    <row r="37" spans="2:11" ht="15" customHeight="1">
      <c r="B37" s="280"/>
      <c r="C37" s="281"/>
      <c r="D37" s="279"/>
      <c r="E37" s="283" t="s">
        <v>119</v>
      </c>
      <c r="F37" s="279"/>
      <c r="G37" s="394" t="s">
        <v>1061</v>
      </c>
      <c r="H37" s="394"/>
      <c r="I37" s="394"/>
      <c r="J37" s="394"/>
      <c r="K37" s="277"/>
    </row>
    <row r="38" spans="2:11" ht="15" customHeight="1">
      <c r="B38" s="280"/>
      <c r="C38" s="281"/>
      <c r="D38" s="279"/>
      <c r="E38" s="283" t="s">
        <v>120</v>
      </c>
      <c r="F38" s="279"/>
      <c r="G38" s="394" t="s">
        <v>1062</v>
      </c>
      <c r="H38" s="394"/>
      <c r="I38" s="394"/>
      <c r="J38" s="394"/>
      <c r="K38" s="277"/>
    </row>
    <row r="39" spans="2:11" ht="15" customHeight="1">
      <c r="B39" s="280"/>
      <c r="C39" s="281"/>
      <c r="D39" s="279"/>
      <c r="E39" s="283" t="s">
        <v>121</v>
      </c>
      <c r="F39" s="279"/>
      <c r="G39" s="394" t="s">
        <v>1063</v>
      </c>
      <c r="H39" s="394"/>
      <c r="I39" s="394"/>
      <c r="J39" s="394"/>
      <c r="K39" s="277"/>
    </row>
    <row r="40" spans="2:11" ht="15" customHeight="1">
      <c r="B40" s="280"/>
      <c r="C40" s="281"/>
      <c r="D40" s="279"/>
      <c r="E40" s="283" t="s">
        <v>1064</v>
      </c>
      <c r="F40" s="279"/>
      <c r="G40" s="394" t="s">
        <v>1065</v>
      </c>
      <c r="H40" s="394"/>
      <c r="I40" s="394"/>
      <c r="J40" s="394"/>
      <c r="K40" s="277"/>
    </row>
    <row r="41" spans="2:11" ht="15" customHeight="1">
      <c r="B41" s="280"/>
      <c r="C41" s="281"/>
      <c r="D41" s="279"/>
      <c r="E41" s="283"/>
      <c r="F41" s="279"/>
      <c r="G41" s="394" t="s">
        <v>1066</v>
      </c>
      <c r="H41" s="394"/>
      <c r="I41" s="394"/>
      <c r="J41" s="394"/>
      <c r="K41" s="277"/>
    </row>
    <row r="42" spans="2:11" ht="15" customHeight="1">
      <c r="B42" s="280"/>
      <c r="C42" s="281"/>
      <c r="D42" s="279"/>
      <c r="E42" s="283" t="s">
        <v>1067</v>
      </c>
      <c r="F42" s="279"/>
      <c r="G42" s="394" t="s">
        <v>1068</v>
      </c>
      <c r="H42" s="394"/>
      <c r="I42" s="394"/>
      <c r="J42" s="394"/>
      <c r="K42" s="277"/>
    </row>
    <row r="43" spans="2:11" ht="15" customHeight="1">
      <c r="B43" s="280"/>
      <c r="C43" s="281"/>
      <c r="D43" s="279"/>
      <c r="E43" s="283" t="s">
        <v>123</v>
      </c>
      <c r="F43" s="279"/>
      <c r="G43" s="394" t="s">
        <v>1069</v>
      </c>
      <c r="H43" s="394"/>
      <c r="I43" s="394"/>
      <c r="J43" s="394"/>
      <c r="K43" s="277"/>
    </row>
    <row r="44" spans="2:11" ht="12.75" customHeight="1">
      <c r="B44" s="280"/>
      <c r="C44" s="281"/>
      <c r="D44" s="279"/>
      <c r="E44" s="279"/>
      <c r="F44" s="279"/>
      <c r="G44" s="279"/>
      <c r="H44" s="279"/>
      <c r="I44" s="279"/>
      <c r="J44" s="279"/>
      <c r="K44" s="277"/>
    </row>
    <row r="45" spans="2:11" ht="15" customHeight="1">
      <c r="B45" s="280"/>
      <c r="C45" s="281"/>
      <c r="D45" s="394" t="s">
        <v>1070</v>
      </c>
      <c r="E45" s="394"/>
      <c r="F45" s="394"/>
      <c r="G45" s="394"/>
      <c r="H45" s="394"/>
      <c r="I45" s="394"/>
      <c r="J45" s="394"/>
      <c r="K45" s="277"/>
    </row>
    <row r="46" spans="2:11" ht="15" customHeight="1">
      <c r="B46" s="280"/>
      <c r="C46" s="281"/>
      <c r="D46" s="281"/>
      <c r="E46" s="394" t="s">
        <v>1071</v>
      </c>
      <c r="F46" s="394"/>
      <c r="G46" s="394"/>
      <c r="H46" s="394"/>
      <c r="I46" s="394"/>
      <c r="J46" s="394"/>
      <c r="K46" s="277"/>
    </row>
    <row r="47" spans="2:11" ht="15" customHeight="1">
      <c r="B47" s="280"/>
      <c r="C47" s="281"/>
      <c r="D47" s="281"/>
      <c r="E47" s="394" t="s">
        <v>1072</v>
      </c>
      <c r="F47" s="394"/>
      <c r="G47" s="394"/>
      <c r="H47" s="394"/>
      <c r="I47" s="394"/>
      <c r="J47" s="394"/>
      <c r="K47" s="277"/>
    </row>
    <row r="48" spans="2:11" ht="15" customHeight="1">
      <c r="B48" s="280"/>
      <c r="C48" s="281"/>
      <c r="D48" s="281"/>
      <c r="E48" s="394" t="s">
        <v>1073</v>
      </c>
      <c r="F48" s="394"/>
      <c r="G48" s="394"/>
      <c r="H48" s="394"/>
      <c r="I48" s="394"/>
      <c r="J48" s="394"/>
      <c r="K48" s="277"/>
    </row>
    <row r="49" spans="2:11" ht="15" customHeight="1">
      <c r="B49" s="280"/>
      <c r="C49" s="281"/>
      <c r="D49" s="394" t="s">
        <v>1074</v>
      </c>
      <c r="E49" s="394"/>
      <c r="F49" s="394"/>
      <c r="G49" s="394"/>
      <c r="H49" s="394"/>
      <c r="I49" s="394"/>
      <c r="J49" s="394"/>
      <c r="K49" s="277"/>
    </row>
    <row r="50" spans="2:11" ht="25.5" customHeight="1">
      <c r="B50" s="276"/>
      <c r="C50" s="396" t="s">
        <v>1075</v>
      </c>
      <c r="D50" s="396"/>
      <c r="E50" s="396"/>
      <c r="F50" s="396"/>
      <c r="G50" s="396"/>
      <c r="H50" s="396"/>
      <c r="I50" s="396"/>
      <c r="J50" s="396"/>
      <c r="K50" s="277"/>
    </row>
    <row r="51" spans="2:11" ht="5.25" customHeight="1">
      <c r="B51" s="276"/>
      <c r="C51" s="278"/>
      <c r="D51" s="278"/>
      <c r="E51" s="278"/>
      <c r="F51" s="278"/>
      <c r="G51" s="278"/>
      <c r="H51" s="278"/>
      <c r="I51" s="278"/>
      <c r="J51" s="278"/>
      <c r="K51" s="277"/>
    </row>
    <row r="52" spans="2:11" ht="15" customHeight="1">
      <c r="B52" s="276"/>
      <c r="C52" s="394" t="s">
        <v>1076</v>
      </c>
      <c r="D52" s="394"/>
      <c r="E52" s="394"/>
      <c r="F52" s="394"/>
      <c r="G52" s="394"/>
      <c r="H52" s="394"/>
      <c r="I52" s="394"/>
      <c r="J52" s="394"/>
      <c r="K52" s="277"/>
    </row>
    <row r="53" spans="2:11" ht="15" customHeight="1">
      <c r="B53" s="276"/>
      <c r="C53" s="394" t="s">
        <v>1077</v>
      </c>
      <c r="D53" s="394"/>
      <c r="E53" s="394"/>
      <c r="F53" s="394"/>
      <c r="G53" s="394"/>
      <c r="H53" s="394"/>
      <c r="I53" s="394"/>
      <c r="J53" s="394"/>
      <c r="K53" s="277"/>
    </row>
    <row r="54" spans="2:11" ht="12.75" customHeight="1">
      <c r="B54" s="276"/>
      <c r="C54" s="279"/>
      <c r="D54" s="279"/>
      <c r="E54" s="279"/>
      <c r="F54" s="279"/>
      <c r="G54" s="279"/>
      <c r="H54" s="279"/>
      <c r="I54" s="279"/>
      <c r="J54" s="279"/>
      <c r="K54" s="277"/>
    </row>
    <row r="55" spans="2:11" ht="15" customHeight="1">
      <c r="B55" s="276"/>
      <c r="C55" s="394" t="s">
        <v>1078</v>
      </c>
      <c r="D55" s="394"/>
      <c r="E55" s="394"/>
      <c r="F55" s="394"/>
      <c r="G55" s="394"/>
      <c r="H55" s="394"/>
      <c r="I55" s="394"/>
      <c r="J55" s="394"/>
      <c r="K55" s="277"/>
    </row>
    <row r="56" spans="2:11" ht="15" customHeight="1">
      <c r="B56" s="276"/>
      <c r="C56" s="281"/>
      <c r="D56" s="394" t="s">
        <v>1079</v>
      </c>
      <c r="E56" s="394"/>
      <c r="F56" s="394"/>
      <c r="G56" s="394"/>
      <c r="H56" s="394"/>
      <c r="I56" s="394"/>
      <c r="J56" s="394"/>
      <c r="K56" s="277"/>
    </row>
    <row r="57" spans="2:11" ht="15" customHeight="1">
      <c r="B57" s="276"/>
      <c r="C57" s="281"/>
      <c r="D57" s="394" t="s">
        <v>1080</v>
      </c>
      <c r="E57" s="394"/>
      <c r="F57" s="394"/>
      <c r="G57" s="394"/>
      <c r="H57" s="394"/>
      <c r="I57" s="394"/>
      <c r="J57" s="394"/>
      <c r="K57" s="277"/>
    </row>
    <row r="58" spans="2:11" ht="15" customHeight="1">
      <c r="B58" s="276"/>
      <c r="C58" s="281"/>
      <c r="D58" s="394" t="s">
        <v>1081</v>
      </c>
      <c r="E58" s="394"/>
      <c r="F58" s="394"/>
      <c r="G58" s="394"/>
      <c r="H58" s="394"/>
      <c r="I58" s="394"/>
      <c r="J58" s="394"/>
      <c r="K58" s="277"/>
    </row>
    <row r="59" spans="2:11" ht="15" customHeight="1">
      <c r="B59" s="276"/>
      <c r="C59" s="281"/>
      <c r="D59" s="394" t="s">
        <v>1082</v>
      </c>
      <c r="E59" s="394"/>
      <c r="F59" s="394"/>
      <c r="G59" s="394"/>
      <c r="H59" s="394"/>
      <c r="I59" s="394"/>
      <c r="J59" s="394"/>
      <c r="K59" s="277"/>
    </row>
    <row r="60" spans="2:11" ht="15" customHeight="1">
      <c r="B60" s="276"/>
      <c r="C60" s="281"/>
      <c r="D60" s="398" t="s">
        <v>1083</v>
      </c>
      <c r="E60" s="398"/>
      <c r="F60" s="398"/>
      <c r="G60" s="398"/>
      <c r="H60" s="398"/>
      <c r="I60" s="398"/>
      <c r="J60" s="398"/>
      <c r="K60" s="277"/>
    </row>
    <row r="61" spans="2:11" ht="15" customHeight="1">
      <c r="B61" s="276"/>
      <c r="C61" s="281"/>
      <c r="D61" s="394" t="s">
        <v>1084</v>
      </c>
      <c r="E61" s="394"/>
      <c r="F61" s="394"/>
      <c r="G61" s="394"/>
      <c r="H61" s="394"/>
      <c r="I61" s="394"/>
      <c r="J61" s="394"/>
      <c r="K61" s="277"/>
    </row>
    <row r="62" spans="2:11" ht="12.75" customHeight="1">
      <c r="B62" s="276"/>
      <c r="C62" s="281"/>
      <c r="D62" s="281"/>
      <c r="E62" s="284"/>
      <c r="F62" s="281"/>
      <c r="G62" s="281"/>
      <c r="H62" s="281"/>
      <c r="I62" s="281"/>
      <c r="J62" s="281"/>
      <c r="K62" s="277"/>
    </row>
    <row r="63" spans="2:11" ht="15" customHeight="1">
      <c r="B63" s="276"/>
      <c r="C63" s="281"/>
      <c r="D63" s="394" t="s">
        <v>1085</v>
      </c>
      <c r="E63" s="394"/>
      <c r="F63" s="394"/>
      <c r="G63" s="394"/>
      <c r="H63" s="394"/>
      <c r="I63" s="394"/>
      <c r="J63" s="394"/>
      <c r="K63" s="277"/>
    </row>
    <row r="64" spans="2:11" ht="15" customHeight="1">
      <c r="B64" s="276"/>
      <c r="C64" s="281"/>
      <c r="D64" s="398" t="s">
        <v>1086</v>
      </c>
      <c r="E64" s="398"/>
      <c r="F64" s="398"/>
      <c r="G64" s="398"/>
      <c r="H64" s="398"/>
      <c r="I64" s="398"/>
      <c r="J64" s="398"/>
      <c r="K64" s="277"/>
    </row>
    <row r="65" spans="2:11" ht="15" customHeight="1">
      <c r="B65" s="276"/>
      <c r="C65" s="281"/>
      <c r="D65" s="394" t="s">
        <v>1087</v>
      </c>
      <c r="E65" s="394"/>
      <c r="F65" s="394"/>
      <c r="G65" s="394"/>
      <c r="H65" s="394"/>
      <c r="I65" s="394"/>
      <c r="J65" s="394"/>
      <c r="K65" s="277"/>
    </row>
    <row r="66" spans="2:11" ht="15" customHeight="1">
      <c r="B66" s="276"/>
      <c r="C66" s="281"/>
      <c r="D66" s="394" t="s">
        <v>1088</v>
      </c>
      <c r="E66" s="394"/>
      <c r="F66" s="394"/>
      <c r="G66" s="394"/>
      <c r="H66" s="394"/>
      <c r="I66" s="394"/>
      <c r="J66" s="394"/>
      <c r="K66" s="277"/>
    </row>
    <row r="67" spans="2:11" ht="15" customHeight="1">
      <c r="B67" s="276"/>
      <c r="C67" s="281"/>
      <c r="D67" s="394" t="s">
        <v>1089</v>
      </c>
      <c r="E67" s="394"/>
      <c r="F67" s="394"/>
      <c r="G67" s="394"/>
      <c r="H67" s="394"/>
      <c r="I67" s="394"/>
      <c r="J67" s="394"/>
      <c r="K67" s="277"/>
    </row>
    <row r="68" spans="2:11" ht="15" customHeight="1">
      <c r="B68" s="276"/>
      <c r="C68" s="281"/>
      <c r="D68" s="394" t="s">
        <v>1090</v>
      </c>
      <c r="E68" s="394"/>
      <c r="F68" s="394"/>
      <c r="G68" s="394"/>
      <c r="H68" s="394"/>
      <c r="I68" s="394"/>
      <c r="J68" s="394"/>
      <c r="K68" s="277"/>
    </row>
    <row r="69" spans="2:11" ht="12.75" customHeight="1">
      <c r="B69" s="285"/>
      <c r="C69" s="286"/>
      <c r="D69" s="286"/>
      <c r="E69" s="286"/>
      <c r="F69" s="286"/>
      <c r="G69" s="286"/>
      <c r="H69" s="286"/>
      <c r="I69" s="286"/>
      <c r="J69" s="286"/>
      <c r="K69" s="287"/>
    </row>
    <row r="70" spans="2:11" ht="18.75" customHeight="1">
      <c r="B70" s="288"/>
      <c r="C70" s="288"/>
      <c r="D70" s="288"/>
      <c r="E70" s="288"/>
      <c r="F70" s="288"/>
      <c r="G70" s="288"/>
      <c r="H70" s="288"/>
      <c r="I70" s="288"/>
      <c r="J70" s="288"/>
      <c r="K70" s="289"/>
    </row>
    <row r="71" spans="2:11" ht="18.75" customHeight="1">
      <c r="B71" s="289"/>
      <c r="C71" s="289"/>
      <c r="D71" s="289"/>
      <c r="E71" s="289"/>
      <c r="F71" s="289"/>
      <c r="G71" s="289"/>
      <c r="H71" s="289"/>
      <c r="I71" s="289"/>
      <c r="J71" s="289"/>
      <c r="K71" s="289"/>
    </row>
    <row r="72" spans="2:11" ht="7.5" customHeight="1">
      <c r="B72" s="290"/>
      <c r="C72" s="291"/>
      <c r="D72" s="291"/>
      <c r="E72" s="291"/>
      <c r="F72" s="291"/>
      <c r="G72" s="291"/>
      <c r="H72" s="291"/>
      <c r="I72" s="291"/>
      <c r="J72" s="291"/>
      <c r="K72" s="292"/>
    </row>
    <row r="73" spans="2:11" ht="45" customHeight="1">
      <c r="B73" s="293"/>
      <c r="C73" s="399" t="s">
        <v>86</v>
      </c>
      <c r="D73" s="399"/>
      <c r="E73" s="399"/>
      <c r="F73" s="399"/>
      <c r="G73" s="399"/>
      <c r="H73" s="399"/>
      <c r="I73" s="399"/>
      <c r="J73" s="399"/>
      <c r="K73" s="294"/>
    </row>
    <row r="74" spans="2:11" ht="17.25" customHeight="1">
      <c r="B74" s="293"/>
      <c r="C74" s="295" t="s">
        <v>1091</v>
      </c>
      <c r="D74" s="295"/>
      <c r="E74" s="295"/>
      <c r="F74" s="295" t="s">
        <v>1092</v>
      </c>
      <c r="G74" s="296"/>
      <c r="H74" s="295" t="s">
        <v>119</v>
      </c>
      <c r="I74" s="295" t="s">
        <v>57</v>
      </c>
      <c r="J74" s="295" t="s">
        <v>1093</v>
      </c>
      <c r="K74" s="294"/>
    </row>
    <row r="75" spans="2:11" ht="17.25" customHeight="1">
      <c r="B75" s="293"/>
      <c r="C75" s="297" t="s">
        <v>1094</v>
      </c>
      <c r="D75" s="297"/>
      <c r="E75" s="297"/>
      <c r="F75" s="298" t="s">
        <v>1095</v>
      </c>
      <c r="G75" s="299"/>
      <c r="H75" s="297"/>
      <c r="I75" s="297"/>
      <c r="J75" s="297" t="s">
        <v>1096</v>
      </c>
      <c r="K75" s="294"/>
    </row>
    <row r="76" spans="2:11" ht="5.25" customHeight="1">
      <c r="B76" s="293"/>
      <c r="C76" s="300"/>
      <c r="D76" s="300"/>
      <c r="E76" s="300"/>
      <c r="F76" s="300"/>
      <c r="G76" s="301"/>
      <c r="H76" s="300"/>
      <c r="I76" s="300"/>
      <c r="J76" s="300"/>
      <c r="K76" s="294"/>
    </row>
    <row r="77" spans="2:11" ht="15" customHeight="1">
      <c r="B77" s="293"/>
      <c r="C77" s="283" t="s">
        <v>53</v>
      </c>
      <c r="D77" s="300"/>
      <c r="E77" s="300"/>
      <c r="F77" s="302" t="s">
        <v>1097</v>
      </c>
      <c r="G77" s="301"/>
      <c r="H77" s="283" t="s">
        <v>1098</v>
      </c>
      <c r="I77" s="283" t="s">
        <v>1099</v>
      </c>
      <c r="J77" s="283">
        <v>20</v>
      </c>
      <c r="K77" s="294"/>
    </row>
    <row r="78" spans="2:11" ht="15" customHeight="1">
      <c r="B78" s="293"/>
      <c r="C78" s="283" t="s">
        <v>1100</v>
      </c>
      <c r="D78" s="283"/>
      <c r="E78" s="283"/>
      <c r="F78" s="302" t="s">
        <v>1097</v>
      </c>
      <c r="G78" s="301"/>
      <c r="H78" s="283" t="s">
        <v>1101</v>
      </c>
      <c r="I78" s="283" t="s">
        <v>1099</v>
      </c>
      <c r="J78" s="283">
        <v>120</v>
      </c>
      <c r="K78" s="294"/>
    </row>
    <row r="79" spans="2:11" ht="15" customHeight="1">
      <c r="B79" s="303"/>
      <c r="C79" s="283" t="s">
        <v>1102</v>
      </c>
      <c r="D79" s="283"/>
      <c r="E79" s="283"/>
      <c r="F79" s="302" t="s">
        <v>1103</v>
      </c>
      <c r="G79" s="301"/>
      <c r="H79" s="283" t="s">
        <v>1104</v>
      </c>
      <c r="I79" s="283" t="s">
        <v>1099</v>
      </c>
      <c r="J79" s="283">
        <v>50</v>
      </c>
      <c r="K79" s="294"/>
    </row>
    <row r="80" spans="2:11" ht="15" customHeight="1">
      <c r="B80" s="303"/>
      <c r="C80" s="283" t="s">
        <v>1105</v>
      </c>
      <c r="D80" s="283"/>
      <c r="E80" s="283"/>
      <c r="F80" s="302" t="s">
        <v>1097</v>
      </c>
      <c r="G80" s="301"/>
      <c r="H80" s="283" t="s">
        <v>1106</v>
      </c>
      <c r="I80" s="283" t="s">
        <v>1107</v>
      </c>
      <c r="J80" s="283"/>
      <c r="K80" s="294"/>
    </row>
    <row r="81" spans="2:11" ht="15" customHeight="1">
      <c r="B81" s="303"/>
      <c r="C81" s="304" t="s">
        <v>1108</v>
      </c>
      <c r="D81" s="304"/>
      <c r="E81" s="304"/>
      <c r="F81" s="305" t="s">
        <v>1103</v>
      </c>
      <c r="G81" s="304"/>
      <c r="H81" s="304" t="s">
        <v>1109</v>
      </c>
      <c r="I81" s="304" t="s">
        <v>1099</v>
      </c>
      <c r="J81" s="304">
        <v>15</v>
      </c>
      <c r="K81" s="294"/>
    </row>
    <row r="82" spans="2:11" ht="15" customHeight="1">
      <c r="B82" s="303"/>
      <c r="C82" s="304" t="s">
        <v>1110</v>
      </c>
      <c r="D82" s="304"/>
      <c r="E82" s="304"/>
      <c r="F82" s="305" t="s">
        <v>1103</v>
      </c>
      <c r="G82" s="304"/>
      <c r="H82" s="304" t="s">
        <v>1111</v>
      </c>
      <c r="I82" s="304" t="s">
        <v>1099</v>
      </c>
      <c r="J82" s="304">
        <v>15</v>
      </c>
      <c r="K82" s="294"/>
    </row>
    <row r="83" spans="2:11" ht="15" customHeight="1">
      <c r="B83" s="303"/>
      <c r="C83" s="304" t="s">
        <v>1112</v>
      </c>
      <c r="D83" s="304"/>
      <c r="E83" s="304"/>
      <c r="F83" s="305" t="s">
        <v>1103</v>
      </c>
      <c r="G83" s="304"/>
      <c r="H83" s="304" t="s">
        <v>1113</v>
      </c>
      <c r="I83" s="304" t="s">
        <v>1099</v>
      </c>
      <c r="J83" s="304">
        <v>20</v>
      </c>
      <c r="K83" s="294"/>
    </row>
    <row r="84" spans="2:11" ht="15" customHeight="1">
      <c r="B84" s="303"/>
      <c r="C84" s="304" t="s">
        <v>1114</v>
      </c>
      <c r="D84" s="304"/>
      <c r="E84" s="304"/>
      <c r="F84" s="305" t="s">
        <v>1103</v>
      </c>
      <c r="G84" s="304"/>
      <c r="H84" s="304" t="s">
        <v>1115</v>
      </c>
      <c r="I84" s="304" t="s">
        <v>1099</v>
      </c>
      <c r="J84" s="304">
        <v>20</v>
      </c>
      <c r="K84" s="294"/>
    </row>
    <row r="85" spans="2:11" ht="15" customHeight="1">
      <c r="B85" s="303"/>
      <c r="C85" s="283" t="s">
        <v>1116</v>
      </c>
      <c r="D85" s="283"/>
      <c r="E85" s="283"/>
      <c r="F85" s="302" t="s">
        <v>1103</v>
      </c>
      <c r="G85" s="301"/>
      <c r="H85" s="283" t="s">
        <v>1117</v>
      </c>
      <c r="I85" s="283" t="s">
        <v>1099</v>
      </c>
      <c r="J85" s="283">
        <v>50</v>
      </c>
      <c r="K85" s="294"/>
    </row>
    <row r="86" spans="2:11" ht="15" customHeight="1">
      <c r="B86" s="303"/>
      <c r="C86" s="283" t="s">
        <v>1118</v>
      </c>
      <c r="D86" s="283"/>
      <c r="E86" s="283"/>
      <c r="F86" s="302" t="s">
        <v>1103</v>
      </c>
      <c r="G86" s="301"/>
      <c r="H86" s="283" t="s">
        <v>1119</v>
      </c>
      <c r="I86" s="283" t="s">
        <v>1099</v>
      </c>
      <c r="J86" s="283">
        <v>20</v>
      </c>
      <c r="K86" s="294"/>
    </row>
    <row r="87" spans="2:11" ht="15" customHeight="1">
      <c r="B87" s="303"/>
      <c r="C87" s="283" t="s">
        <v>1120</v>
      </c>
      <c r="D87" s="283"/>
      <c r="E87" s="283"/>
      <c r="F87" s="302" t="s">
        <v>1103</v>
      </c>
      <c r="G87" s="301"/>
      <c r="H87" s="283" t="s">
        <v>1121</v>
      </c>
      <c r="I87" s="283" t="s">
        <v>1099</v>
      </c>
      <c r="J87" s="283">
        <v>20</v>
      </c>
      <c r="K87" s="294"/>
    </row>
    <row r="88" spans="2:11" ht="15" customHeight="1">
      <c r="B88" s="303"/>
      <c r="C88" s="283" t="s">
        <v>1122</v>
      </c>
      <c r="D88" s="283"/>
      <c r="E88" s="283"/>
      <c r="F88" s="302" t="s">
        <v>1103</v>
      </c>
      <c r="G88" s="301"/>
      <c r="H88" s="283" t="s">
        <v>1123</v>
      </c>
      <c r="I88" s="283" t="s">
        <v>1099</v>
      </c>
      <c r="J88" s="283">
        <v>50</v>
      </c>
      <c r="K88" s="294"/>
    </row>
    <row r="89" spans="2:11" ht="15" customHeight="1">
      <c r="B89" s="303"/>
      <c r="C89" s="283" t="s">
        <v>1124</v>
      </c>
      <c r="D89" s="283"/>
      <c r="E89" s="283"/>
      <c r="F89" s="302" t="s">
        <v>1103</v>
      </c>
      <c r="G89" s="301"/>
      <c r="H89" s="283" t="s">
        <v>1124</v>
      </c>
      <c r="I89" s="283" t="s">
        <v>1099</v>
      </c>
      <c r="J89" s="283">
        <v>50</v>
      </c>
      <c r="K89" s="294"/>
    </row>
    <row r="90" spans="2:11" ht="15" customHeight="1">
      <c r="B90" s="303"/>
      <c r="C90" s="283" t="s">
        <v>124</v>
      </c>
      <c r="D90" s="283"/>
      <c r="E90" s="283"/>
      <c r="F90" s="302" t="s">
        <v>1103</v>
      </c>
      <c r="G90" s="301"/>
      <c r="H90" s="283" t="s">
        <v>1125</v>
      </c>
      <c r="I90" s="283" t="s">
        <v>1099</v>
      </c>
      <c r="J90" s="283">
        <v>255</v>
      </c>
      <c r="K90" s="294"/>
    </row>
    <row r="91" spans="2:11" ht="15" customHeight="1">
      <c r="B91" s="303"/>
      <c r="C91" s="283" t="s">
        <v>1126</v>
      </c>
      <c r="D91" s="283"/>
      <c r="E91" s="283"/>
      <c r="F91" s="302" t="s">
        <v>1097</v>
      </c>
      <c r="G91" s="301"/>
      <c r="H91" s="283" t="s">
        <v>1127</v>
      </c>
      <c r="I91" s="283" t="s">
        <v>1128</v>
      </c>
      <c r="J91" s="283"/>
      <c r="K91" s="294"/>
    </row>
    <row r="92" spans="2:11" ht="15" customHeight="1">
      <c r="B92" s="303"/>
      <c r="C92" s="283" t="s">
        <v>1129</v>
      </c>
      <c r="D92" s="283"/>
      <c r="E92" s="283"/>
      <c r="F92" s="302" t="s">
        <v>1097</v>
      </c>
      <c r="G92" s="301"/>
      <c r="H92" s="283" t="s">
        <v>1130</v>
      </c>
      <c r="I92" s="283" t="s">
        <v>1131</v>
      </c>
      <c r="J92" s="283"/>
      <c r="K92" s="294"/>
    </row>
    <row r="93" spans="2:11" ht="15" customHeight="1">
      <c r="B93" s="303"/>
      <c r="C93" s="283" t="s">
        <v>1132</v>
      </c>
      <c r="D93" s="283"/>
      <c r="E93" s="283"/>
      <c r="F93" s="302" t="s">
        <v>1097</v>
      </c>
      <c r="G93" s="301"/>
      <c r="H93" s="283" t="s">
        <v>1132</v>
      </c>
      <c r="I93" s="283" t="s">
        <v>1131</v>
      </c>
      <c r="J93" s="283"/>
      <c r="K93" s="294"/>
    </row>
    <row r="94" spans="2:11" ht="15" customHeight="1">
      <c r="B94" s="303"/>
      <c r="C94" s="283" t="s">
        <v>38</v>
      </c>
      <c r="D94" s="283"/>
      <c r="E94" s="283"/>
      <c r="F94" s="302" t="s">
        <v>1097</v>
      </c>
      <c r="G94" s="301"/>
      <c r="H94" s="283" t="s">
        <v>1133</v>
      </c>
      <c r="I94" s="283" t="s">
        <v>1131</v>
      </c>
      <c r="J94" s="283"/>
      <c r="K94" s="294"/>
    </row>
    <row r="95" spans="2:11" ht="15" customHeight="1">
      <c r="B95" s="303"/>
      <c r="C95" s="283" t="s">
        <v>48</v>
      </c>
      <c r="D95" s="283"/>
      <c r="E95" s="283"/>
      <c r="F95" s="302" t="s">
        <v>1097</v>
      </c>
      <c r="G95" s="301"/>
      <c r="H95" s="283" t="s">
        <v>1134</v>
      </c>
      <c r="I95" s="283" t="s">
        <v>1131</v>
      </c>
      <c r="J95" s="283"/>
      <c r="K95" s="294"/>
    </row>
    <row r="96" spans="2:11" ht="15" customHeight="1">
      <c r="B96" s="306"/>
      <c r="C96" s="307"/>
      <c r="D96" s="307"/>
      <c r="E96" s="307"/>
      <c r="F96" s="307"/>
      <c r="G96" s="307"/>
      <c r="H96" s="307"/>
      <c r="I96" s="307"/>
      <c r="J96" s="307"/>
      <c r="K96" s="308"/>
    </row>
    <row r="97" spans="2:11" ht="18.75" customHeight="1">
      <c r="B97" s="309"/>
      <c r="C97" s="310"/>
      <c r="D97" s="310"/>
      <c r="E97" s="310"/>
      <c r="F97" s="310"/>
      <c r="G97" s="310"/>
      <c r="H97" s="310"/>
      <c r="I97" s="310"/>
      <c r="J97" s="310"/>
      <c r="K97" s="309"/>
    </row>
    <row r="98" spans="2:11" ht="18.75" customHeight="1">
      <c r="B98" s="289"/>
      <c r="C98" s="289"/>
      <c r="D98" s="289"/>
      <c r="E98" s="289"/>
      <c r="F98" s="289"/>
      <c r="G98" s="289"/>
      <c r="H98" s="289"/>
      <c r="I98" s="289"/>
      <c r="J98" s="289"/>
      <c r="K98" s="289"/>
    </row>
    <row r="99" spans="2:11" ht="7.5" customHeight="1">
      <c r="B99" s="290"/>
      <c r="C99" s="291"/>
      <c r="D99" s="291"/>
      <c r="E99" s="291"/>
      <c r="F99" s="291"/>
      <c r="G99" s="291"/>
      <c r="H99" s="291"/>
      <c r="I99" s="291"/>
      <c r="J99" s="291"/>
      <c r="K99" s="292"/>
    </row>
    <row r="100" spans="2:11" ht="45" customHeight="1">
      <c r="B100" s="293"/>
      <c r="C100" s="399" t="s">
        <v>1135</v>
      </c>
      <c r="D100" s="399"/>
      <c r="E100" s="399"/>
      <c r="F100" s="399"/>
      <c r="G100" s="399"/>
      <c r="H100" s="399"/>
      <c r="I100" s="399"/>
      <c r="J100" s="399"/>
      <c r="K100" s="294"/>
    </row>
    <row r="101" spans="2:11" ht="17.25" customHeight="1">
      <c r="B101" s="293"/>
      <c r="C101" s="295" t="s">
        <v>1091</v>
      </c>
      <c r="D101" s="295"/>
      <c r="E101" s="295"/>
      <c r="F101" s="295" t="s">
        <v>1092</v>
      </c>
      <c r="G101" s="296"/>
      <c r="H101" s="295" t="s">
        <v>119</v>
      </c>
      <c r="I101" s="295" t="s">
        <v>57</v>
      </c>
      <c r="J101" s="295" t="s">
        <v>1093</v>
      </c>
      <c r="K101" s="294"/>
    </row>
    <row r="102" spans="2:11" ht="17.25" customHeight="1">
      <c r="B102" s="293"/>
      <c r="C102" s="297" t="s">
        <v>1094</v>
      </c>
      <c r="D102" s="297"/>
      <c r="E102" s="297"/>
      <c r="F102" s="298" t="s">
        <v>1095</v>
      </c>
      <c r="G102" s="299"/>
      <c r="H102" s="297"/>
      <c r="I102" s="297"/>
      <c r="J102" s="297" t="s">
        <v>1096</v>
      </c>
      <c r="K102" s="294"/>
    </row>
    <row r="103" spans="2:11" ht="5.25" customHeight="1">
      <c r="B103" s="293"/>
      <c r="C103" s="295"/>
      <c r="D103" s="295"/>
      <c r="E103" s="295"/>
      <c r="F103" s="295"/>
      <c r="G103" s="311"/>
      <c r="H103" s="295"/>
      <c r="I103" s="295"/>
      <c r="J103" s="295"/>
      <c r="K103" s="294"/>
    </row>
    <row r="104" spans="2:11" ht="15" customHeight="1">
      <c r="B104" s="293"/>
      <c r="C104" s="283" t="s">
        <v>53</v>
      </c>
      <c r="D104" s="300"/>
      <c r="E104" s="300"/>
      <c r="F104" s="302" t="s">
        <v>1097</v>
      </c>
      <c r="G104" s="311"/>
      <c r="H104" s="283" t="s">
        <v>1136</v>
      </c>
      <c r="I104" s="283" t="s">
        <v>1099</v>
      </c>
      <c r="J104" s="283">
        <v>20</v>
      </c>
      <c r="K104" s="294"/>
    </row>
    <row r="105" spans="2:11" ht="15" customHeight="1">
      <c r="B105" s="293"/>
      <c r="C105" s="283" t="s">
        <v>1100</v>
      </c>
      <c r="D105" s="283"/>
      <c r="E105" s="283"/>
      <c r="F105" s="302" t="s">
        <v>1097</v>
      </c>
      <c r="G105" s="283"/>
      <c r="H105" s="283" t="s">
        <v>1136</v>
      </c>
      <c r="I105" s="283" t="s">
        <v>1099</v>
      </c>
      <c r="J105" s="283">
        <v>120</v>
      </c>
      <c r="K105" s="294"/>
    </row>
    <row r="106" spans="2:11" ht="15" customHeight="1">
      <c r="B106" s="303"/>
      <c r="C106" s="283" t="s">
        <v>1102</v>
      </c>
      <c r="D106" s="283"/>
      <c r="E106" s="283"/>
      <c r="F106" s="302" t="s">
        <v>1103</v>
      </c>
      <c r="G106" s="283"/>
      <c r="H106" s="283" t="s">
        <v>1136</v>
      </c>
      <c r="I106" s="283" t="s">
        <v>1099</v>
      </c>
      <c r="J106" s="283">
        <v>50</v>
      </c>
      <c r="K106" s="294"/>
    </row>
    <row r="107" spans="2:11" ht="15" customHeight="1">
      <c r="B107" s="303"/>
      <c r="C107" s="283" t="s">
        <v>1105</v>
      </c>
      <c r="D107" s="283"/>
      <c r="E107" s="283"/>
      <c r="F107" s="302" t="s">
        <v>1097</v>
      </c>
      <c r="G107" s="283"/>
      <c r="H107" s="283" t="s">
        <v>1136</v>
      </c>
      <c r="I107" s="283" t="s">
        <v>1107</v>
      </c>
      <c r="J107" s="283"/>
      <c r="K107" s="294"/>
    </row>
    <row r="108" spans="2:11" ht="15" customHeight="1">
      <c r="B108" s="303"/>
      <c r="C108" s="283" t="s">
        <v>1116</v>
      </c>
      <c r="D108" s="283"/>
      <c r="E108" s="283"/>
      <c r="F108" s="302" t="s">
        <v>1103</v>
      </c>
      <c r="G108" s="283"/>
      <c r="H108" s="283" t="s">
        <v>1136</v>
      </c>
      <c r="I108" s="283" t="s">
        <v>1099</v>
      </c>
      <c r="J108" s="283">
        <v>50</v>
      </c>
      <c r="K108" s="294"/>
    </row>
    <row r="109" spans="2:11" ht="15" customHeight="1">
      <c r="B109" s="303"/>
      <c r="C109" s="283" t="s">
        <v>1124</v>
      </c>
      <c r="D109" s="283"/>
      <c r="E109" s="283"/>
      <c r="F109" s="302" t="s">
        <v>1103</v>
      </c>
      <c r="G109" s="283"/>
      <c r="H109" s="283" t="s">
        <v>1136</v>
      </c>
      <c r="I109" s="283" t="s">
        <v>1099</v>
      </c>
      <c r="J109" s="283">
        <v>50</v>
      </c>
      <c r="K109" s="294"/>
    </row>
    <row r="110" spans="2:11" ht="15" customHeight="1">
      <c r="B110" s="303"/>
      <c r="C110" s="283" t="s">
        <v>1122</v>
      </c>
      <c r="D110" s="283"/>
      <c r="E110" s="283"/>
      <c r="F110" s="302" t="s">
        <v>1103</v>
      </c>
      <c r="G110" s="283"/>
      <c r="H110" s="283" t="s">
        <v>1136</v>
      </c>
      <c r="I110" s="283" t="s">
        <v>1099</v>
      </c>
      <c r="J110" s="283">
        <v>50</v>
      </c>
      <c r="K110" s="294"/>
    </row>
    <row r="111" spans="2:11" ht="15" customHeight="1">
      <c r="B111" s="303"/>
      <c r="C111" s="283" t="s">
        <v>53</v>
      </c>
      <c r="D111" s="283"/>
      <c r="E111" s="283"/>
      <c r="F111" s="302" t="s">
        <v>1097</v>
      </c>
      <c r="G111" s="283"/>
      <c r="H111" s="283" t="s">
        <v>1137</v>
      </c>
      <c r="I111" s="283" t="s">
        <v>1099</v>
      </c>
      <c r="J111" s="283">
        <v>20</v>
      </c>
      <c r="K111" s="294"/>
    </row>
    <row r="112" spans="2:11" ht="15" customHeight="1">
      <c r="B112" s="303"/>
      <c r="C112" s="283" t="s">
        <v>1138</v>
      </c>
      <c r="D112" s="283"/>
      <c r="E112" s="283"/>
      <c r="F112" s="302" t="s">
        <v>1097</v>
      </c>
      <c r="G112" s="283"/>
      <c r="H112" s="283" t="s">
        <v>1139</v>
      </c>
      <c r="I112" s="283" t="s">
        <v>1099</v>
      </c>
      <c r="J112" s="283">
        <v>120</v>
      </c>
      <c r="K112" s="294"/>
    </row>
    <row r="113" spans="2:11" ht="15" customHeight="1">
      <c r="B113" s="303"/>
      <c r="C113" s="283" t="s">
        <v>38</v>
      </c>
      <c r="D113" s="283"/>
      <c r="E113" s="283"/>
      <c r="F113" s="302" t="s">
        <v>1097</v>
      </c>
      <c r="G113" s="283"/>
      <c r="H113" s="283" t="s">
        <v>1140</v>
      </c>
      <c r="I113" s="283" t="s">
        <v>1131</v>
      </c>
      <c r="J113" s="283"/>
      <c r="K113" s="294"/>
    </row>
    <row r="114" spans="2:11" ht="15" customHeight="1">
      <c r="B114" s="303"/>
      <c r="C114" s="283" t="s">
        <v>48</v>
      </c>
      <c r="D114" s="283"/>
      <c r="E114" s="283"/>
      <c r="F114" s="302" t="s">
        <v>1097</v>
      </c>
      <c r="G114" s="283"/>
      <c r="H114" s="283" t="s">
        <v>1141</v>
      </c>
      <c r="I114" s="283" t="s">
        <v>1131</v>
      </c>
      <c r="J114" s="283"/>
      <c r="K114" s="294"/>
    </row>
    <row r="115" spans="2:11" ht="15" customHeight="1">
      <c r="B115" s="303"/>
      <c r="C115" s="283" t="s">
        <v>57</v>
      </c>
      <c r="D115" s="283"/>
      <c r="E115" s="283"/>
      <c r="F115" s="302" t="s">
        <v>1097</v>
      </c>
      <c r="G115" s="283"/>
      <c r="H115" s="283" t="s">
        <v>1142</v>
      </c>
      <c r="I115" s="283" t="s">
        <v>1143</v>
      </c>
      <c r="J115" s="283"/>
      <c r="K115" s="294"/>
    </row>
    <row r="116" spans="2:11" ht="15" customHeight="1">
      <c r="B116" s="306"/>
      <c r="C116" s="312"/>
      <c r="D116" s="312"/>
      <c r="E116" s="312"/>
      <c r="F116" s="312"/>
      <c r="G116" s="312"/>
      <c r="H116" s="312"/>
      <c r="I116" s="312"/>
      <c r="J116" s="312"/>
      <c r="K116" s="308"/>
    </row>
    <row r="117" spans="2:11" ht="18.75" customHeight="1">
      <c r="B117" s="313"/>
      <c r="C117" s="279"/>
      <c r="D117" s="279"/>
      <c r="E117" s="279"/>
      <c r="F117" s="314"/>
      <c r="G117" s="279"/>
      <c r="H117" s="279"/>
      <c r="I117" s="279"/>
      <c r="J117" s="279"/>
      <c r="K117" s="313"/>
    </row>
    <row r="118" spans="2:11" ht="18.75" customHeight="1">
      <c r="B118" s="289"/>
      <c r="C118" s="289"/>
      <c r="D118" s="289"/>
      <c r="E118" s="289"/>
      <c r="F118" s="289"/>
      <c r="G118" s="289"/>
      <c r="H118" s="289"/>
      <c r="I118" s="289"/>
      <c r="J118" s="289"/>
      <c r="K118" s="289"/>
    </row>
    <row r="119" spans="2:11" ht="7.5" customHeight="1">
      <c r="B119" s="315"/>
      <c r="C119" s="316"/>
      <c r="D119" s="316"/>
      <c r="E119" s="316"/>
      <c r="F119" s="316"/>
      <c r="G119" s="316"/>
      <c r="H119" s="316"/>
      <c r="I119" s="316"/>
      <c r="J119" s="316"/>
      <c r="K119" s="317"/>
    </row>
    <row r="120" spans="2:11" ht="45" customHeight="1">
      <c r="B120" s="318"/>
      <c r="C120" s="395" t="s">
        <v>1144</v>
      </c>
      <c r="D120" s="395"/>
      <c r="E120" s="395"/>
      <c r="F120" s="395"/>
      <c r="G120" s="395"/>
      <c r="H120" s="395"/>
      <c r="I120" s="395"/>
      <c r="J120" s="395"/>
      <c r="K120" s="319"/>
    </row>
    <row r="121" spans="2:11" ht="17.25" customHeight="1">
      <c r="B121" s="320"/>
      <c r="C121" s="295" t="s">
        <v>1091</v>
      </c>
      <c r="D121" s="295"/>
      <c r="E121" s="295"/>
      <c r="F121" s="295" t="s">
        <v>1092</v>
      </c>
      <c r="G121" s="296"/>
      <c r="H121" s="295" t="s">
        <v>119</v>
      </c>
      <c r="I121" s="295" t="s">
        <v>57</v>
      </c>
      <c r="J121" s="295" t="s">
        <v>1093</v>
      </c>
      <c r="K121" s="321"/>
    </row>
    <row r="122" spans="2:11" ht="17.25" customHeight="1">
      <c r="B122" s="320"/>
      <c r="C122" s="297" t="s">
        <v>1094</v>
      </c>
      <c r="D122" s="297"/>
      <c r="E122" s="297"/>
      <c r="F122" s="298" t="s">
        <v>1095</v>
      </c>
      <c r="G122" s="299"/>
      <c r="H122" s="297"/>
      <c r="I122" s="297"/>
      <c r="J122" s="297" t="s">
        <v>1096</v>
      </c>
      <c r="K122" s="321"/>
    </row>
    <row r="123" spans="2:11" ht="5.25" customHeight="1">
      <c r="B123" s="322"/>
      <c r="C123" s="300"/>
      <c r="D123" s="300"/>
      <c r="E123" s="300"/>
      <c r="F123" s="300"/>
      <c r="G123" s="283"/>
      <c r="H123" s="300"/>
      <c r="I123" s="300"/>
      <c r="J123" s="300"/>
      <c r="K123" s="323"/>
    </row>
    <row r="124" spans="2:11" ht="15" customHeight="1">
      <c r="B124" s="322"/>
      <c r="C124" s="283" t="s">
        <v>1100</v>
      </c>
      <c r="D124" s="300"/>
      <c r="E124" s="300"/>
      <c r="F124" s="302" t="s">
        <v>1097</v>
      </c>
      <c r="G124" s="283"/>
      <c r="H124" s="283" t="s">
        <v>1136</v>
      </c>
      <c r="I124" s="283" t="s">
        <v>1099</v>
      </c>
      <c r="J124" s="283">
        <v>120</v>
      </c>
      <c r="K124" s="324"/>
    </row>
    <row r="125" spans="2:11" ht="15" customHeight="1">
      <c r="B125" s="322"/>
      <c r="C125" s="283" t="s">
        <v>1145</v>
      </c>
      <c r="D125" s="283"/>
      <c r="E125" s="283"/>
      <c r="F125" s="302" t="s">
        <v>1097</v>
      </c>
      <c r="G125" s="283"/>
      <c r="H125" s="283" t="s">
        <v>1146</v>
      </c>
      <c r="I125" s="283" t="s">
        <v>1099</v>
      </c>
      <c r="J125" s="283" t="s">
        <v>1147</v>
      </c>
      <c r="K125" s="324"/>
    </row>
    <row r="126" spans="2:11" ht="15" customHeight="1">
      <c r="B126" s="322"/>
      <c r="C126" s="283" t="s">
        <v>1046</v>
      </c>
      <c r="D126" s="283"/>
      <c r="E126" s="283"/>
      <c r="F126" s="302" t="s">
        <v>1097</v>
      </c>
      <c r="G126" s="283"/>
      <c r="H126" s="283" t="s">
        <v>1148</v>
      </c>
      <c r="I126" s="283" t="s">
        <v>1099</v>
      </c>
      <c r="J126" s="283" t="s">
        <v>1147</v>
      </c>
      <c r="K126" s="324"/>
    </row>
    <row r="127" spans="2:11" ht="15" customHeight="1">
      <c r="B127" s="322"/>
      <c r="C127" s="283" t="s">
        <v>1108</v>
      </c>
      <c r="D127" s="283"/>
      <c r="E127" s="283"/>
      <c r="F127" s="302" t="s">
        <v>1103</v>
      </c>
      <c r="G127" s="283"/>
      <c r="H127" s="283" t="s">
        <v>1109</v>
      </c>
      <c r="I127" s="283" t="s">
        <v>1099</v>
      </c>
      <c r="J127" s="283">
        <v>15</v>
      </c>
      <c r="K127" s="324"/>
    </row>
    <row r="128" spans="2:11" ht="15" customHeight="1">
      <c r="B128" s="322"/>
      <c r="C128" s="304" t="s">
        <v>1110</v>
      </c>
      <c r="D128" s="304"/>
      <c r="E128" s="304"/>
      <c r="F128" s="305" t="s">
        <v>1103</v>
      </c>
      <c r="G128" s="304"/>
      <c r="H128" s="304" t="s">
        <v>1111</v>
      </c>
      <c r="I128" s="304" t="s">
        <v>1099</v>
      </c>
      <c r="J128" s="304">
        <v>15</v>
      </c>
      <c r="K128" s="324"/>
    </row>
    <row r="129" spans="2:11" ht="15" customHeight="1">
      <c r="B129" s="322"/>
      <c r="C129" s="304" t="s">
        <v>1112</v>
      </c>
      <c r="D129" s="304"/>
      <c r="E129" s="304"/>
      <c r="F129" s="305" t="s">
        <v>1103</v>
      </c>
      <c r="G129" s="304"/>
      <c r="H129" s="304" t="s">
        <v>1113</v>
      </c>
      <c r="I129" s="304" t="s">
        <v>1099</v>
      </c>
      <c r="J129" s="304">
        <v>20</v>
      </c>
      <c r="K129" s="324"/>
    </row>
    <row r="130" spans="2:11" ht="15" customHeight="1">
      <c r="B130" s="322"/>
      <c r="C130" s="304" t="s">
        <v>1114</v>
      </c>
      <c r="D130" s="304"/>
      <c r="E130" s="304"/>
      <c r="F130" s="305" t="s">
        <v>1103</v>
      </c>
      <c r="G130" s="304"/>
      <c r="H130" s="304" t="s">
        <v>1115</v>
      </c>
      <c r="I130" s="304" t="s">
        <v>1099</v>
      </c>
      <c r="J130" s="304">
        <v>20</v>
      </c>
      <c r="K130" s="324"/>
    </row>
    <row r="131" spans="2:11" ht="15" customHeight="1">
      <c r="B131" s="322"/>
      <c r="C131" s="283" t="s">
        <v>1102</v>
      </c>
      <c r="D131" s="283"/>
      <c r="E131" s="283"/>
      <c r="F131" s="302" t="s">
        <v>1103</v>
      </c>
      <c r="G131" s="283"/>
      <c r="H131" s="283" t="s">
        <v>1136</v>
      </c>
      <c r="I131" s="283" t="s">
        <v>1099</v>
      </c>
      <c r="J131" s="283">
        <v>50</v>
      </c>
      <c r="K131" s="324"/>
    </row>
    <row r="132" spans="2:11" ht="15" customHeight="1">
      <c r="B132" s="322"/>
      <c r="C132" s="283" t="s">
        <v>1116</v>
      </c>
      <c r="D132" s="283"/>
      <c r="E132" s="283"/>
      <c r="F132" s="302" t="s">
        <v>1103</v>
      </c>
      <c r="G132" s="283"/>
      <c r="H132" s="283" t="s">
        <v>1136</v>
      </c>
      <c r="I132" s="283" t="s">
        <v>1099</v>
      </c>
      <c r="J132" s="283">
        <v>50</v>
      </c>
      <c r="K132" s="324"/>
    </row>
    <row r="133" spans="2:11" ht="15" customHeight="1">
      <c r="B133" s="322"/>
      <c r="C133" s="283" t="s">
        <v>1122</v>
      </c>
      <c r="D133" s="283"/>
      <c r="E133" s="283"/>
      <c r="F133" s="302" t="s">
        <v>1103</v>
      </c>
      <c r="G133" s="283"/>
      <c r="H133" s="283" t="s">
        <v>1136</v>
      </c>
      <c r="I133" s="283" t="s">
        <v>1099</v>
      </c>
      <c r="J133" s="283">
        <v>50</v>
      </c>
      <c r="K133" s="324"/>
    </row>
    <row r="134" spans="2:11" ht="15" customHeight="1">
      <c r="B134" s="322"/>
      <c r="C134" s="283" t="s">
        <v>1124</v>
      </c>
      <c r="D134" s="283"/>
      <c r="E134" s="283"/>
      <c r="F134" s="302" t="s">
        <v>1103</v>
      </c>
      <c r="G134" s="283"/>
      <c r="H134" s="283" t="s">
        <v>1136</v>
      </c>
      <c r="I134" s="283" t="s">
        <v>1099</v>
      </c>
      <c r="J134" s="283">
        <v>50</v>
      </c>
      <c r="K134" s="324"/>
    </row>
    <row r="135" spans="2:11" ht="15" customHeight="1">
      <c r="B135" s="322"/>
      <c r="C135" s="283" t="s">
        <v>124</v>
      </c>
      <c r="D135" s="283"/>
      <c r="E135" s="283"/>
      <c r="F135" s="302" t="s">
        <v>1103</v>
      </c>
      <c r="G135" s="283"/>
      <c r="H135" s="283" t="s">
        <v>1149</v>
      </c>
      <c r="I135" s="283" t="s">
        <v>1099</v>
      </c>
      <c r="J135" s="283">
        <v>255</v>
      </c>
      <c r="K135" s="324"/>
    </row>
    <row r="136" spans="2:11" ht="15" customHeight="1">
      <c r="B136" s="322"/>
      <c r="C136" s="283" t="s">
        <v>1126</v>
      </c>
      <c r="D136" s="283"/>
      <c r="E136" s="283"/>
      <c r="F136" s="302" t="s">
        <v>1097</v>
      </c>
      <c r="G136" s="283"/>
      <c r="H136" s="283" t="s">
        <v>1150</v>
      </c>
      <c r="I136" s="283" t="s">
        <v>1128</v>
      </c>
      <c r="J136" s="283"/>
      <c r="K136" s="324"/>
    </row>
    <row r="137" spans="2:11" ht="15" customHeight="1">
      <c r="B137" s="322"/>
      <c r="C137" s="283" t="s">
        <v>1129</v>
      </c>
      <c r="D137" s="283"/>
      <c r="E137" s="283"/>
      <c r="F137" s="302" t="s">
        <v>1097</v>
      </c>
      <c r="G137" s="283"/>
      <c r="H137" s="283" t="s">
        <v>1151</v>
      </c>
      <c r="I137" s="283" t="s">
        <v>1131</v>
      </c>
      <c r="J137" s="283"/>
      <c r="K137" s="324"/>
    </row>
    <row r="138" spans="2:11" ht="15" customHeight="1">
      <c r="B138" s="322"/>
      <c r="C138" s="283" t="s">
        <v>1132</v>
      </c>
      <c r="D138" s="283"/>
      <c r="E138" s="283"/>
      <c r="F138" s="302" t="s">
        <v>1097</v>
      </c>
      <c r="G138" s="283"/>
      <c r="H138" s="283" t="s">
        <v>1132</v>
      </c>
      <c r="I138" s="283" t="s">
        <v>1131</v>
      </c>
      <c r="J138" s="283"/>
      <c r="K138" s="324"/>
    </row>
    <row r="139" spans="2:11" ht="15" customHeight="1">
      <c r="B139" s="322"/>
      <c r="C139" s="283" t="s">
        <v>38</v>
      </c>
      <c r="D139" s="283"/>
      <c r="E139" s="283"/>
      <c r="F139" s="302" t="s">
        <v>1097</v>
      </c>
      <c r="G139" s="283"/>
      <c r="H139" s="283" t="s">
        <v>1152</v>
      </c>
      <c r="I139" s="283" t="s">
        <v>1131</v>
      </c>
      <c r="J139" s="283"/>
      <c r="K139" s="324"/>
    </row>
    <row r="140" spans="2:11" ht="15" customHeight="1">
      <c r="B140" s="322"/>
      <c r="C140" s="283" t="s">
        <v>1153</v>
      </c>
      <c r="D140" s="283"/>
      <c r="E140" s="283"/>
      <c r="F140" s="302" t="s">
        <v>1097</v>
      </c>
      <c r="G140" s="283"/>
      <c r="H140" s="283" t="s">
        <v>1154</v>
      </c>
      <c r="I140" s="283" t="s">
        <v>1131</v>
      </c>
      <c r="J140" s="283"/>
      <c r="K140" s="324"/>
    </row>
    <row r="141" spans="2:11" ht="15" customHeight="1">
      <c r="B141" s="325"/>
      <c r="C141" s="326"/>
      <c r="D141" s="326"/>
      <c r="E141" s="326"/>
      <c r="F141" s="326"/>
      <c r="G141" s="326"/>
      <c r="H141" s="326"/>
      <c r="I141" s="326"/>
      <c r="J141" s="326"/>
      <c r="K141" s="327"/>
    </row>
    <row r="142" spans="2:11" ht="18.75" customHeight="1">
      <c r="B142" s="279"/>
      <c r="C142" s="279"/>
      <c r="D142" s="279"/>
      <c r="E142" s="279"/>
      <c r="F142" s="314"/>
      <c r="G142" s="279"/>
      <c r="H142" s="279"/>
      <c r="I142" s="279"/>
      <c r="J142" s="279"/>
      <c r="K142" s="279"/>
    </row>
    <row r="143" spans="2:11" ht="18.75" customHeight="1">
      <c r="B143" s="289"/>
      <c r="C143" s="289"/>
      <c r="D143" s="289"/>
      <c r="E143" s="289"/>
      <c r="F143" s="289"/>
      <c r="G143" s="289"/>
      <c r="H143" s="289"/>
      <c r="I143" s="289"/>
      <c r="J143" s="289"/>
      <c r="K143" s="289"/>
    </row>
    <row r="144" spans="2:11" ht="7.5" customHeight="1">
      <c r="B144" s="290"/>
      <c r="C144" s="291"/>
      <c r="D144" s="291"/>
      <c r="E144" s="291"/>
      <c r="F144" s="291"/>
      <c r="G144" s="291"/>
      <c r="H144" s="291"/>
      <c r="I144" s="291"/>
      <c r="J144" s="291"/>
      <c r="K144" s="292"/>
    </row>
    <row r="145" spans="2:11" ht="45" customHeight="1">
      <c r="B145" s="293"/>
      <c r="C145" s="399" t="s">
        <v>1155</v>
      </c>
      <c r="D145" s="399"/>
      <c r="E145" s="399"/>
      <c r="F145" s="399"/>
      <c r="G145" s="399"/>
      <c r="H145" s="399"/>
      <c r="I145" s="399"/>
      <c r="J145" s="399"/>
      <c r="K145" s="294"/>
    </row>
    <row r="146" spans="2:11" ht="17.25" customHeight="1">
      <c r="B146" s="293"/>
      <c r="C146" s="295" t="s">
        <v>1091</v>
      </c>
      <c r="D146" s="295"/>
      <c r="E146" s="295"/>
      <c r="F146" s="295" t="s">
        <v>1092</v>
      </c>
      <c r="G146" s="296"/>
      <c r="H146" s="295" t="s">
        <v>119</v>
      </c>
      <c r="I146" s="295" t="s">
        <v>57</v>
      </c>
      <c r="J146" s="295" t="s">
        <v>1093</v>
      </c>
      <c r="K146" s="294"/>
    </row>
    <row r="147" spans="2:11" ht="17.25" customHeight="1">
      <c r="B147" s="293"/>
      <c r="C147" s="297" t="s">
        <v>1094</v>
      </c>
      <c r="D147" s="297"/>
      <c r="E147" s="297"/>
      <c r="F147" s="298" t="s">
        <v>1095</v>
      </c>
      <c r="G147" s="299"/>
      <c r="H147" s="297"/>
      <c r="I147" s="297"/>
      <c r="J147" s="297" t="s">
        <v>1096</v>
      </c>
      <c r="K147" s="294"/>
    </row>
    <row r="148" spans="2:11" ht="5.25" customHeight="1">
      <c r="B148" s="303"/>
      <c r="C148" s="300"/>
      <c r="D148" s="300"/>
      <c r="E148" s="300"/>
      <c r="F148" s="300"/>
      <c r="G148" s="301"/>
      <c r="H148" s="300"/>
      <c r="I148" s="300"/>
      <c r="J148" s="300"/>
      <c r="K148" s="324"/>
    </row>
    <row r="149" spans="2:11" ht="15" customHeight="1">
      <c r="B149" s="303"/>
      <c r="C149" s="328" t="s">
        <v>1100</v>
      </c>
      <c r="D149" s="283"/>
      <c r="E149" s="283"/>
      <c r="F149" s="329" t="s">
        <v>1097</v>
      </c>
      <c r="G149" s="283"/>
      <c r="H149" s="328" t="s">
        <v>1136</v>
      </c>
      <c r="I149" s="328" t="s">
        <v>1099</v>
      </c>
      <c r="J149" s="328">
        <v>120</v>
      </c>
      <c r="K149" s="324"/>
    </row>
    <row r="150" spans="2:11" ht="15" customHeight="1">
      <c r="B150" s="303"/>
      <c r="C150" s="328" t="s">
        <v>1145</v>
      </c>
      <c r="D150" s="283"/>
      <c r="E150" s="283"/>
      <c r="F150" s="329" t="s">
        <v>1097</v>
      </c>
      <c r="G150" s="283"/>
      <c r="H150" s="328" t="s">
        <v>1156</v>
      </c>
      <c r="I150" s="328" t="s">
        <v>1099</v>
      </c>
      <c r="J150" s="328" t="s">
        <v>1147</v>
      </c>
      <c r="K150" s="324"/>
    </row>
    <row r="151" spans="2:11" ht="15" customHeight="1">
      <c r="B151" s="303"/>
      <c r="C151" s="328" t="s">
        <v>1046</v>
      </c>
      <c r="D151" s="283"/>
      <c r="E151" s="283"/>
      <c r="F151" s="329" t="s">
        <v>1097</v>
      </c>
      <c r="G151" s="283"/>
      <c r="H151" s="328" t="s">
        <v>1157</v>
      </c>
      <c r="I151" s="328" t="s">
        <v>1099</v>
      </c>
      <c r="J151" s="328" t="s">
        <v>1147</v>
      </c>
      <c r="K151" s="324"/>
    </row>
    <row r="152" spans="2:11" ht="15" customHeight="1">
      <c r="B152" s="303"/>
      <c r="C152" s="328" t="s">
        <v>1102</v>
      </c>
      <c r="D152" s="283"/>
      <c r="E152" s="283"/>
      <c r="F152" s="329" t="s">
        <v>1103</v>
      </c>
      <c r="G152" s="283"/>
      <c r="H152" s="328" t="s">
        <v>1136</v>
      </c>
      <c r="I152" s="328" t="s">
        <v>1099</v>
      </c>
      <c r="J152" s="328">
        <v>50</v>
      </c>
      <c r="K152" s="324"/>
    </row>
    <row r="153" spans="2:11" ht="15" customHeight="1">
      <c r="B153" s="303"/>
      <c r="C153" s="328" t="s">
        <v>1105</v>
      </c>
      <c r="D153" s="283"/>
      <c r="E153" s="283"/>
      <c r="F153" s="329" t="s">
        <v>1097</v>
      </c>
      <c r="G153" s="283"/>
      <c r="H153" s="328" t="s">
        <v>1136</v>
      </c>
      <c r="I153" s="328" t="s">
        <v>1107</v>
      </c>
      <c r="J153" s="328"/>
      <c r="K153" s="324"/>
    </row>
    <row r="154" spans="2:11" ht="15" customHeight="1">
      <c r="B154" s="303"/>
      <c r="C154" s="328" t="s">
        <v>1116</v>
      </c>
      <c r="D154" s="283"/>
      <c r="E154" s="283"/>
      <c r="F154" s="329" t="s">
        <v>1103</v>
      </c>
      <c r="G154" s="283"/>
      <c r="H154" s="328" t="s">
        <v>1136</v>
      </c>
      <c r="I154" s="328" t="s">
        <v>1099</v>
      </c>
      <c r="J154" s="328">
        <v>50</v>
      </c>
      <c r="K154" s="324"/>
    </row>
    <row r="155" spans="2:11" ht="15" customHeight="1">
      <c r="B155" s="303"/>
      <c r="C155" s="328" t="s">
        <v>1124</v>
      </c>
      <c r="D155" s="283"/>
      <c r="E155" s="283"/>
      <c r="F155" s="329" t="s">
        <v>1103</v>
      </c>
      <c r="G155" s="283"/>
      <c r="H155" s="328" t="s">
        <v>1136</v>
      </c>
      <c r="I155" s="328" t="s">
        <v>1099</v>
      </c>
      <c r="J155" s="328">
        <v>50</v>
      </c>
      <c r="K155" s="324"/>
    </row>
    <row r="156" spans="2:11" ht="15" customHeight="1">
      <c r="B156" s="303"/>
      <c r="C156" s="328" t="s">
        <v>1122</v>
      </c>
      <c r="D156" s="283"/>
      <c r="E156" s="283"/>
      <c r="F156" s="329" t="s">
        <v>1103</v>
      </c>
      <c r="G156" s="283"/>
      <c r="H156" s="328" t="s">
        <v>1136</v>
      </c>
      <c r="I156" s="328" t="s">
        <v>1099</v>
      </c>
      <c r="J156" s="328">
        <v>50</v>
      </c>
      <c r="K156" s="324"/>
    </row>
    <row r="157" spans="2:11" ht="15" customHeight="1">
      <c r="B157" s="303"/>
      <c r="C157" s="328" t="s">
        <v>91</v>
      </c>
      <c r="D157" s="283"/>
      <c r="E157" s="283"/>
      <c r="F157" s="329" t="s">
        <v>1097</v>
      </c>
      <c r="G157" s="283"/>
      <c r="H157" s="328" t="s">
        <v>1158</v>
      </c>
      <c r="I157" s="328" t="s">
        <v>1099</v>
      </c>
      <c r="J157" s="328" t="s">
        <v>1159</v>
      </c>
      <c r="K157" s="324"/>
    </row>
    <row r="158" spans="2:11" ht="15" customHeight="1">
      <c r="B158" s="303"/>
      <c r="C158" s="328" t="s">
        <v>1160</v>
      </c>
      <c r="D158" s="283"/>
      <c r="E158" s="283"/>
      <c r="F158" s="329" t="s">
        <v>1097</v>
      </c>
      <c r="G158" s="283"/>
      <c r="H158" s="328" t="s">
        <v>1161</v>
      </c>
      <c r="I158" s="328" t="s">
        <v>1131</v>
      </c>
      <c r="J158" s="328"/>
      <c r="K158" s="324"/>
    </row>
    <row r="159" spans="2:11" ht="15" customHeight="1">
      <c r="B159" s="330"/>
      <c r="C159" s="312"/>
      <c r="D159" s="312"/>
      <c r="E159" s="312"/>
      <c r="F159" s="312"/>
      <c r="G159" s="312"/>
      <c r="H159" s="312"/>
      <c r="I159" s="312"/>
      <c r="J159" s="312"/>
      <c r="K159" s="331"/>
    </row>
    <row r="160" spans="2:11" ht="18.75" customHeight="1">
      <c r="B160" s="279"/>
      <c r="C160" s="283"/>
      <c r="D160" s="283"/>
      <c r="E160" s="283"/>
      <c r="F160" s="302"/>
      <c r="G160" s="283"/>
      <c r="H160" s="283"/>
      <c r="I160" s="283"/>
      <c r="J160" s="283"/>
      <c r="K160" s="279"/>
    </row>
    <row r="161" spans="2:11" ht="18.75" customHeight="1">
      <c r="B161" s="289"/>
      <c r="C161" s="289"/>
      <c r="D161" s="289"/>
      <c r="E161" s="289"/>
      <c r="F161" s="289"/>
      <c r="G161" s="289"/>
      <c r="H161" s="289"/>
      <c r="I161" s="289"/>
      <c r="J161" s="289"/>
      <c r="K161" s="289"/>
    </row>
    <row r="162" spans="2:11" ht="7.5" customHeight="1">
      <c r="B162" s="271"/>
      <c r="C162" s="272"/>
      <c r="D162" s="272"/>
      <c r="E162" s="272"/>
      <c r="F162" s="272"/>
      <c r="G162" s="272"/>
      <c r="H162" s="272"/>
      <c r="I162" s="272"/>
      <c r="J162" s="272"/>
      <c r="K162" s="273"/>
    </row>
    <row r="163" spans="2:11" ht="45" customHeight="1">
      <c r="B163" s="274"/>
      <c r="C163" s="395" t="s">
        <v>1162</v>
      </c>
      <c r="D163" s="395"/>
      <c r="E163" s="395"/>
      <c r="F163" s="395"/>
      <c r="G163" s="395"/>
      <c r="H163" s="395"/>
      <c r="I163" s="395"/>
      <c r="J163" s="395"/>
      <c r="K163" s="275"/>
    </row>
    <row r="164" spans="2:11" ht="17.25" customHeight="1">
      <c r="B164" s="274"/>
      <c r="C164" s="295" t="s">
        <v>1091</v>
      </c>
      <c r="D164" s="295"/>
      <c r="E164" s="295"/>
      <c r="F164" s="295" t="s">
        <v>1092</v>
      </c>
      <c r="G164" s="332"/>
      <c r="H164" s="333" t="s">
        <v>119</v>
      </c>
      <c r="I164" s="333" t="s">
        <v>57</v>
      </c>
      <c r="J164" s="295" t="s">
        <v>1093</v>
      </c>
      <c r="K164" s="275"/>
    </row>
    <row r="165" spans="2:11" ht="17.25" customHeight="1">
      <c r="B165" s="276"/>
      <c r="C165" s="297" t="s">
        <v>1094</v>
      </c>
      <c r="D165" s="297"/>
      <c r="E165" s="297"/>
      <c r="F165" s="298" t="s">
        <v>1095</v>
      </c>
      <c r="G165" s="334"/>
      <c r="H165" s="335"/>
      <c r="I165" s="335"/>
      <c r="J165" s="297" t="s">
        <v>1096</v>
      </c>
      <c r="K165" s="277"/>
    </row>
    <row r="166" spans="2:11" ht="5.25" customHeight="1">
      <c r="B166" s="303"/>
      <c r="C166" s="300"/>
      <c r="D166" s="300"/>
      <c r="E166" s="300"/>
      <c r="F166" s="300"/>
      <c r="G166" s="301"/>
      <c r="H166" s="300"/>
      <c r="I166" s="300"/>
      <c r="J166" s="300"/>
      <c r="K166" s="324"/>
    </row>
    <row r="167" spans="2:11" ht="15" customHeight="1">
      <c r="B167" s="303"/>
      <c r="C167" s="283" t="s">
        <v>1100</v>
      </c>
      <c r="D167" s="283"/>
      <c r="E167" s="283"/>
      <c r="F167" s="302" t="s">
        <v>1097</v>
      </c>
      <c r="G167" s="283"/>
      <c r="H167" s="283" t="s">
        <v>1136</v>
      </c>
      <c r="I167" s="283" t="s">
        <v>1099</v>
      </c>
      <c r="J167" s="283">
        <v>120</v>
      </c>
      <c r="K167" s="324"/>
    </row>
    <row r="168" spans="2:11" ht="15" customHeight="1">
      <c r="B168" s="303"/>
      <c r="C168" s="283" t="s">
        <v>1145</v>
      </c>
      <c r="D168" s="283"/>
      <c r="E168" s="283"/>
      <c r="F168" s="302" t="s">
        <v>1097</v>
      </c>
      <c r="G168" s="283"/>
      <c r="H168" s="283" t="s">
        <v>1146</v>
      </c>
      <c r="I168" s="283" t="s">
        <v>1099</v>
      </c>
      <c r="J168" s="283" t="s">
        <v>1147</v>
      </c>
      <c r="K168" s="324"/>
    </row>
    <row r="169" spans="2:11" ht="15" customHeight="1">
      <c r="B169" s="303"/>
      <c r="C169" s="283" t="s">
        <v>1046</v>
      </c>
      <c r="D169" s="283"/>
      <c r="E169" s="283"/>
      <c r="F169" s="302" t="s">
        <v>1097</v>
      </c>
      <c r="G169" s="283"/>
      <c r="H169" s="283" t="s">
        <v>1163</v>
      </c>
      <c r="I169" s="283" t="s">
        <v>1099</v>
      </c>
      <c r="J169" s="283" t="s">
        <v>1147</v>
      </c>
      <c r="K169" s="324"/>
    </row>
    <row r="170" spans="2:11" ht="15" customHeight="1">
      <c r="B170" s="303"/>
      <c r="C170" s="283" t="s">
        <v>1102</v>
      </c>
      <c r="D170" s="283"/>
      <c r="E170" s="283"/>
      <c r="F170" s="302" t="s">
        <v>1103</v>
      </c>
      <c r="G170" s="283"/>
      <c r="H170" s="283" t="s">
        <v>1163</v>
      </c>
      <c r="I170" s="283" t="s">
        <v>1099</v>
      </c>
      <c r="J170" s="283">
        <v>50</v>
      </c>
      <c r="K170" s="324"/>
    </row>
    <row r="171" spans="2:11" ht="15" customHeight="1">
      <c r="B171" s="303"/>
      <c r="C171" s="283" t="s">
        <v>1105</v>
      </c>
      <c r="D171" s="283"/>
      <c r="E171" s="283"/>
      <c r="F171" s="302" t="s">
        <v>1097</v>
      </c>
      <c r="G171" s="283"/>
      <c r="H171" s="283" t="s">
        <v>1163</v>
      </c>
      <c r="I171" s="283" t="s">
        <v>1107</v>
      </c>
      <c r="J171" s="283"/>
      <c r="K171" s="324"/>
    </row>
    <row r="172" spans="2:11" ht="15" customHeight="1">
      <c r="B172" s="303"/>
      <c r="C172" s="283" t="s">
        <v>1116</v>
      </c>
      <c r="D172" s="283"/>
      <c r="E172" s="283"/>
      <c r="F172" s="302" t="s">
        <v>1103</v>
      </c>
      <c r="G172" s="283"/>
      <c r="H172" s="283" t="s">
        <v>1163</v>
      </c>
      <c r="I172" s="283" t="s">
        <v>1099</v>
      </c>
      <c r="J172" s="283">
        <v>50</v>
      </c>
      <c r="K172" s="324"/>
    </row>
    <row r="173" spans="2:11" ht="15" customHeight="1">
      <c r="B173" s="303"/>
      <c r="C173" s="283" t="s">
        <v>1124</v>
      </c>
      <c r="D173" s="283"/>
      <c r="E173" s="283"/>
      <c r="F173" s="302" t="s">
        <v>1103</v>
      </c>
      <c r="G173" s="283"/>
      <c r="H173" s="283" t="s">
        <v>1163</v>
      </c>
      <c r="I173" s="283" t="s">
        <v>1099</v>
      </c>
      <c r="J173" s="283">
        <v>50</v>
      </c>
      <c r="K173" s="324"/>
    </row>
    <row r="174" spans="2:11" ht="15" customHeight="1">
      <c r="B174" s="303"/>
      <c r="C174" s="283" t="s">
        <v>1122</v>
      </c>
      <c r="D174" s="283"/>
      <c r="E174" s="283"/>
      <c r="F174" s="302" t="s">
        <v>1103</v>
      </c>
      <c r="G174" s="283"/>
      <c r="H174" s="283" t="s">
        <v>1163</v>
      </c>
      <c r="I174" s="283" t="s">
        <v>1099</v>
      </c>
      <c r="J174" s="283">
        <v>50</v>
      </c>
      <c r="K174" s="324"/>
    </row>
    <row r="175" spans="2:11" ht="15" customHeight="1">
      <c r="B175" s="303"/>
      <c r="C175" s="283" t="s">
        <v>118</v>
      </c>
      <c r="D175" s="283"/>
      <c r="E175" s="283"/>
      <c r="F175" s="302" t="s">
        <v>1097</v>
      </c>
      <c r="G175" s="283"/>
      <c r="H175" s="283" t="s">
        <v>1164</v>
      </c>
      <c r="I175" s="283" t="s">
        <v>1165</v>
      </c>
      <c r="J175" s="283"/>
      <c r="K175" s="324"/>
    </row>
    <row r="176" spans="2:11" ht="15" customHeight="1">
      <c r="B176" s="303"/>
      <c r="C176" s="283" t="s">
        <v>57</v>
      </c>
      <c r="D176" s="283"/>
      <c r="E176" s="283"/>
      <c r="F176" s="302" t="s">
        <v>1097</v>
      </c>
      <c r="G176" s="283"/>
      <c r="H176" s="283" t="s">
        <v>1166</v>
      </c>
      <c r="I176" s="283" t="s">
        <v>1167</v>
      </c>
      <c r="J176" s="283">
        <v>1</v>
      </c>
      <c r="K176" s="324"/>
    </row>
    <row r="177" spans="2:11" ht="15" customHeight="1">
      <c r="B177" s="303"/>
      <c r="C177" s="283" t="s">
        <v>53</v>
      </c>
      <c r="D177" s="283"/>
      <c r="E177" s="283"/>
      <c r="F177" s="302" t="s">
        <v>1097</v>
      </c>
      <c r="G177" s="283"/>
      <c r="H177" s="283" t="s">
        <v>1168</v>
      </c>
      <c r="I177" s="283" t="s">
        <v>1099</v>
      </c>
      <c r="J177" s="283">
        <v>20</v>
      </c>
      <c r="K177" s="324"/>
    </row>
    <row r="178" spans="2:11" ht="15" customHeight="1">
      <c r="B178" s="303"/>
      <c r="C178" s="283" t="s">
        <v>119</v>
      </c>
      <c r="D178" s="283"/>
      <c r="E178" s="283"/>
      <c r="F178" s="302" t="s">
        <v>1097</v>
      </c>
      <c r="G178" s="283"/>
      <c r="H178" s="283" t="s">
        <v>1169</v>
      </c>
      <c r="I178" s="283" t="s">
        <v>1099</v>
      </c>
      <c r="J178" s="283">
        <v>255</v>
      </c>
      <c r="K178" s="324"/>
    </row>
    <row r="179" spans="2:11" ht="15" customHeight="1">
      <c r="B179" s="303"/>
      <c r="C179" s="283" t="s">
        <v>120</v>
      </c>
      <c r="D179" s="283"/>
      <c r="E179" s="283"/>
      <c r="F179" s="302" t="s">
        <v>1097</v>
      </c>
      <c r="G179" s="283"/>
      <c r="H179" s="283" t="s">
        <v>1062</v>
      </c>
      <c r="I179" s="283" t="s">
        <v>1099</v>
      </c>
      <c r="J179" s="283">
        <v>10</v>
      </c>
      <c r="K179" s="324"/>
    </row>
    <row r="180" spans="2:11" ht="15" customHeight="1">
      <c r="B180" s="303"/>
      <c r="C180" s="283" t="s">
        <v>121</v>
      </c>
      <c r="D180" s="283"/>
      <c r="E180" s="283"/>
      <c r="F180" s="302" t="s">
        <v>1097</v>
      </c>
      <c r="G180" s="283"/>
      <c r="H180" s="283" t="s">
        <v>1170</v>
      </c>
      <c r="I180" s="283" t="s">
        <v>1131</v>
      </c>
      <c r="J180" s="283"/>
      <c r="K180" s="324"/>
    </row>
    <row r="181" spans="2:11" ht="15" customHeight="1">
      <c r="B181" s="303"/>
      <c r="C181" s="283" t="s">
        <v>1171</v>
      </c>
      <c r="D181" s="283"/>
      <c r="E181" s="283"/>
      <c r="F181" s="302" t="s">
        <v>1097</v>
      </c>
      <c r="G181" s="283"/>
      <c r="H181" s="283" t="s">
        <v>1172</v>
      </c>
      <c r="I181" s="283" t="s">
        <v>1131</v>
      </c>
      <c r="J181" s="283"/>
      <c r="K181" s="324"/>
    </row>
    <row r="182" spans="2:11" ht="15" customHeight="1">
      <c r="B182" s="303"/>
      <c r="C182" s="283" t="s">
        <v>1160</v>
      </c>
      <c r="D182" s="283"/>
      <c r="E182" s="283"/>
      <c r="F182" s="302" t="s">
        <v>1097</v>
      </c>
      <c r="G182" s="283"/>
      <c r="H182" s="283" t="s">
        <v>1173</v>
      </c>
      <c r="I182" s="283" t="s">
        <v>1131</v>
      </c>
      <c r="J182" s="283"/>
      <c r="K182" s="324"/>
    </row>
    <row r="183" spans="2:11" ht="15" customHeight="1">
      <c r="B183" s="303"/>
      <c r="C183" s="283" t="s">
        <v>123</v>
      </c>
      <c r="D183" s="283"/>
      <c r="E183" s="283"/>
      <c r="F183" s="302" t="s">
        <v>1103</v>
      </c>
      <c r="G183" s="283"/>
      <c r="H183" s="283" t="s">
        <v>1174</v>
      </c>
      <c r="I183" s="283" t="s">
        <v>1099</v>
      </c>
      <c r="J183" s="283">
        <v>50</v>
      </c>
      <c r="K183" s="324"/>
    </row>
    <row r="184" spans="2:11" ht="15" customHeight="1">
      <c r="B184" s="303"/>
      <c r="C184" s="283" t="s">
        <v>1175</v>
      </c>
      <c r="D184" s="283"/>
      <c r="E184" s="283"/>
      <c r="F184" s="302" t="s">
        <v>1103</v>
      </c>
      <c r="G184" s="283"/>
      <c r="H184" s="283" t="s">
        <v>1176</v>
      </c>
      <c r="I184" s="283" t="s">
        <v>1177</v>
      </c>
      <c r="J184" s="283"/>
      <c r="K184" s="324"/>
    </row>
    <row r="185" spans="2:11" ht="15" customHeight="1">
      <c r="B185" s="303"/>
      <c r="C185" s="283" t="s">
        <v>1178</v>
      </c>
      <c r="D185" s="283"/>
      <c r="E185" s="283"/>
      <c r="F185" s="302" t="s">
        <v>1103</v>
      </c>
      <c r="G185" s="283"/>
      <c r="H185" s="283" t="s">
        <v>1179</v>
      </c>
      <c r="I185" s="283" t="s">
        <v>1177</v>
      </c>
      <c r="J185" s="283"/>
      <c r="K185" s="324"/>
    </row>
    <row r="186" spans="2:11" ht="15" customHeight="1">
      <c r="B186" s="303"/>
      <c r="C186" s="283" t="s">
        <v>1180</v>
      </c>
      <c r="D186" s="283"/>
      <c r="E186" s="283"/>
      <c r="F186" s="302" t="s">
        <v>1103</v>
      </c>
      <c r="G186" s="283"/>
      <c r="H186" s="283" t="s">
        <v>1181</v>
      </c>
      <c r="I186" s="283" t="s">
        <v>1177</v>
      </c>
      <c r="J186" s="283"/>
      <c r="K186" s="324"/>
    </row>
    <row r="187" spans="2:11" ht="15" customHeight="1">
      <c r="B187" s="303"/>
      <c r="C187" s="336" t="s">
        <v>1182</v>
      </c>
      <c r="D187" s="283"/>
      <c r="E187" s="283"/>
      <c r="F187" s="302" t="s">
        <v>1103</v>
      </c>
      <c r="G187" s="283"/>
      <c r="H187" s="283" t="s">
        <v>1183</v>
      </c>
      <c r="I187" s="283" t="s">
        <v>1184</v>
      </c>
      <c r="J187" s="337" t="s">
        <v>1185</v>
      </c>
      <c r="K187" s="324"/>
    </row>
    <row r="188" spans="2:11" ht="15" customHeight="1">
      <c r="B188" s="303"/>
      <c r="C188" s="288" t="s">
        <v>42</v>
      </c>
      <c r="D188" s="283"/>
      <c r="E188" s="283"/>
      <c r="F188" s="302" t="s">
        <v>1097</v>
      </c>
      <c r="G188" s="283"/>
      <c r="H188" s="279" t="s">
        <v>1186</v>
      </c>
      <c r="I188" s="283" t="s">
        <v>1187</v>
      </c>
      <c r="J188" s="283"/>
      <c r="K188" s="324"/>
    </row>
    <row r="189" spans="2:11" ht="15" customHeight="1">
      <c r="B189" s="303"/>
      <c r="C189" s="288" t="s">
        <v>1188</v>
      </c>
      <c r="D189" s="283"/>
      <c r="E189" s="283"/>
      <c r="F189" s="302" t="s">
        <v>1097</v>
      </c>
      <c r="G189" s="283"/>
      <c r="H189" s="283" t="s">
        <v>1189</v>
      </c>
      <c r="I189" s="283" t="s">
        <v>1131</v>
      </c>
      <c r="J189" s="283"/>
      <c r="K189" s="324"/>
    </row>
    <row r="190" spans="2:11" ht="15" customHeight="1">
      <c r="B190" s="303"/>
      <c r="C190" s="288" t="s">
        <v>1190</v>
      </c>
      <c r="D190" s="283"/>
      <c r="E190" s="283"/>
      <c r="F190" s="302" t="s">
        <v>1097</v>
      </c>
      <c r="G190" s="283"/>
      <c r="H190" s="283" t="s">
        <v>1191</v>
      </c>
      <c r="I190" s="283" t="s">
        <v>1131</v>
      </c>
      <c r="J190" s="283"/>
      <c r="K190" s="324"/>
    </row>
    <row r="191" spans="2:11" ht="15" customHeight="1">
      <c r="B191" s="303"/>
      <c r="C191" s="288" t="s">
        <v>1192</v>
      </c>
      <c r="D191" s="283"/>
      <c r="E191" s="283"/>
      <c r="F191" s="302" t="s">
        <v>1103</v>
      </c>
      <c r="G191" s="283"/>
      <c r="H191" s="283" t="s">
        <v>1193</v>
      </c>
      <c r="I191" s="283" t="s">
        <v>1131</v>
      </c>
      <c r="J191" s="283"/>
      <c r="K191" s="324"/>
    </row>
    <row r="192" spans="2:11" ht="15" customHeight="1">
      <c r="B192" s="330"/>
      <c r="C192" s="338"/>
      <c r="D192" s="312"/>
      <c r="E192" s="312"/>
      <c r="F192" s="312"/>
      <c r="G192" s="312"/>
      <c r="H192" s="312"/>
      <c r="I192" s="312"/>
      <c r="J192" s="312"/>
      <c r="K192" s="331"/>
    </row>
    <row r="193" spans="2:11" ht="18.75" customHeight="1">
      <c r="B193" s="279"/>
      <c r="C193" s="283"/>
      <c r="D193" s="283"/>
      <c r="E193" s="283"/>
      <c r="F193" s="302"/>
      <c r="G193" s="283"/>
      <c r="H193" s="283"/>
      <c r="I193" s="283"/>
      <c r="J193" s="283"/>
      <c r="K193" s="279"/>
    </row>
    <row r="194" spans="2:11" ht="18.75" customHeight="1">
      <c r="B194" s="279"/>
      <c r="C194" s="283"/>
      <c r="D194" s="283"/>
      <c r="E194" s="283"/>
      <c r="F194" s="302"/>
      <c r="G194" s="283"/>
      <c r="H194" s="283"/>
      <c r="I194" s="283"/>
      <c r="J194" s="283"/>
      <c r="K194" s="279"/>
    </row>
    <row r="195" spans="2:11" ht="18.75" customHeight="1">
      <c r="B195" s="289"/>
      <c r="C195" s="289"/>
      <c r="D195" s="289"/>
      <c r="E195" s="289"/>
      <c r="F195" s="289"/>
      <c r="G195" s="289"/>
      <c r="H195" s="289"/>
      <c r="I195" s="289"/>
      <c r="J195" s="289"/>
      <c r="K195" s="289"/>
    </row>
    <row r="196" spans="2:11" ht="13.5">
      <c r="B196" s="271"/>
      <c r="C196" s="272"/>
      <c r="D196" s="272"/>
      <c r="E196" s="272"/>
      <c r="F196" s="272"/>
      <c r="G196" s="272"/>
      <c r="H196" s="272"/>
      <c r="I196" s="272"/>
      <c r="J196" s="272"/>
      <c r="K196" s="273"/>
    </row>
    <row r="197" spans="2:11" ht="21">
      <c r="B197" s="274"/>
      <c r="C197" s="395" t="s">
        <v>1194</v>
      </c>
      <c r="D197" s="395"/>
      <c r="E197" s="395"/>
      <c r="F197" s="395"/>
      <c r="G197" s="395"/>
      <c r="H197" s="395"/>
      <c r="I197" s="395"/>
      <c r="J197" s="395"/>
      <c r="K197" s="275"/>
    </row>
    <row r="198" spans="2:11" ht="25.5" customHeight="1">
      <c r="B198" s="274"/>
      <c r="C198" s="339" t="s">
        <v>1195</v>
      </c>
      <c r="D198" s="339"/>
      <c r="E198" s="339"/>
      <c r="F198" s="339" t="s">
        <v>1196</v>
      </c>
      <c r="G198" s="340"/>
      <c r="H198" s="400" t="s">
        <v>1197</v>
      </c>
      <c r="I198" s="400"/>
      <c r="J198" s="400"/>
      <c r="K198" s="275"/>
    </row>
    <row r="199" spans="2:11" ht="5.25" customHeight="1">
      <c r="B199" s="303"/>
      <c r="C199" s="300"/>
      <c r="D199" s="300"/>
      <c r="E199" s="300"/>
      <c r="F199" s="300"/>
      <c r="G199" s="283"/>
      <c r="H199" s="300"/>
      <c r="I199" s="300"/>
      <c r="J199" s="300"/>
      <c r="K199" s="324"/>
    </row>
    <row r="200" spans="2:11" ht="15" customHeight="1">
      <c r="B200" s="303"/>
      <c r="C200" s="283" t="s">
        <v>1187</v>
      </c>
      <c r="D200" s="283"/>
      <c r="E200" s="283"/>
      <c r="F200" s="302" t="s">
        <v>43</v>
      </c>
      <c r="G200" s="283"/>
      <c r="H200" s="397" t="s">
        <v>1198</v>
      </c>
      <c r="I200" s="397"/>
      <c r="J200" s="397"/>
      <c r="K200" s="324"/>
    </row>
    <row r="201" spans="2:11" ht="15" customHeight="1">
      <c r="B201" s="303"/>
      <c r="C201" s="309"/>
      <c r="D201" s="283"/>
      <c r="E201" s="283"/>
      <c r="F201" s="302" t="s">
        <v>44</v>
      </c>
      <c r="G201" s="283"/>
      <c r="H201" s="397" t="s">
        <v>1199</v>
      </c>
      <c r="I201" s="397"/>
      <c r="J201" s="397"/>
      <c r="K201" s="324"/>
    </row>
    <row r="202" spans="2:11" ht="15" customHeight="1">
      <c r="B202" s="303"/>
      <c r="C202" s="309"/>
      <c r="D202" s="283"/>
      <c r="E202" s="283"/>
      <c r="F202" s="302" t="s">
        <v>47</v>
      </c>
      <c r="G202" s="283"/>
      <c r="H202" s="397" t="s">
        <v>1200</v>
      </c>
      <c r="I202" s="397"/>
      <c r="J202" s="397"/>
      <c r="K202" s="324"/>
    </row>
    <row r="203" spans="2:11" ht="15" customHeight="1">
      <c r="B203" s="303"/>
      <c r="C203" s="283"/>
      <c r="D203" s="283"/>
      <c r="E203" s="283"/>
      <c r="F203" s="302" t="s">
        <v>45</v>
      </c>
      <c r="G203" s="283"/>
      <c r="H203" s="397" t="s">
        <v>1201</v>
      </c>
      <c r="I203" s="397"/>
      <c r="J203" s="397"/>
      <c r="K203" s="324"/>
    </row>
    <row r="204" spans="2:11" ht="15" customHeight="1">
      <c r="B204" s="303"/>
      <c r="C204" s="283"/>
      <c r="D204" s="283"/>
      <c r="E204" s="283"/>
      <c r="F204" s="302" t="s">
        <v>46</v>
      </c>
      <c r="G204" s="283"/>
      <c r="H204" s="397" t="s">
        <v>1202</v>
      </c>
      <c r="I204" s="397"/>
      <c r="J204" s="397"/>
      <c r="K204" s="324"/>
    </row>
    <row r="205" spans="2:11" ht="15" customHeight="1">
      <c r="B205" s="303"/>
      <c r="C205" s="283"/>
      <c r="D205" s="283"/>
      <c r="E205" s="283"/>
      <c r="F205" s="302"/>
      <c r="G205" s="283"/>
      <c r="H205" s="283"/>
      <c r="I205" s="283"/>
      <c r="J205" s="283"/>
      <c r="K205" s="324"/>
    </row>
    <row r="206" spans="2:11" ht="15" customHeight="1">
      <c r="B206" s="303"/>
      <c r="C206" s="283" t="s">
        <v>1143</v>
      </c>
      <c r="D206" s="283"/>
      <c r="E206" s="283"/>
      <c r="F206" s="302" t="s">
        <v>79</v>
      </c>
      <c r="G206" s="283"/>
      <c r="H206" s="397" t="s">
        <v>1203</v>
      </c>
      <c r="I206" s="397"/>
      <c r="J206" s="397"/>
      <c r="K206" s="324"/>
    </row>
    <row r="207" spans="2:11" ht="15" customHeight="1">
      <c r="B207" s="303"/>
      <c r="C207" s="309"/>
      <c r="D207" s="283"/>
      <c r="E207" s="283"/>
      <c r="F207" s="302" t="s">
        <v>1040</v>
      </c>
      <c r="G207" s="283"/>
      <c r="H207" s="397" t="s">
        <v>1041</v>
      </c>
      <c r="I207" s="397"/>
      <c r="J207" s="397"/>
      <c r="K207" s="324"/>
    </row>
    <row r="208" spans="2:11" ht="15" customHeight="1">
      <c r="B208" s="303"/>
      <c r="C208" s="283"/>
      <c r="D208" s="283"/>
      <c r="E208" s="283"/>
      <c r="F208" s="302" t="s">
        <v>1038</v>
      </c>
      <c r="G208" s="283"/>
      <c r="H208" s="397" t="s">
        <v>1204</v>
      </c>
      <c r="I208" s="397"/>
      <c r="J208" s="397"/>
      <c r="K208" s="324"/>
    </row>
    <row r="209" spans="2:11" ht="15" customHeight="1">
      <c r="B209" s="341"/>
      <c r="C209" s="309"/>
      <c r="D209" s="309"/>
      <c r="E209" s="309"/>
      <c r="F209" s="302" t="s">
        <v>1042</v>
      </c>
      <c r="G209" s="288"/>
      <c r="H209" s="401" t="s">
        <v>1043</v>
      </c>
      <c r="I209" s="401"/>
      <c r="J209" s="401"/>
      <c r="K209" s="342"/>
    </row>
    <row r="210" spans="2:11" ht="15" customHeight="1">
      <c r="B210" s="341"/>
      <c r="C210" s="309"/>
      <c r="D210" s="309"/>
      <c r="E210" s="309"/>
      <c r="F210" s="302" t="s">
        <v>1044</v>
      </c>
      <c r="G210" s="288"/>
      <c r="H210" s="401" t="s">
        <v>1205</v>
      </c>
      <c r="I210" s="401"/>
      <c r="J210" s="401"/>
      <c r="K210" s="342"/>
    </row>
    <row r="211" spans="2:11" ht="15" customHeight="1">
      <c r="B211" s="341"/>
      <c r="C211" s="309"/>
      <c r="D211" s="309"/>
      <c r="E211" s="309"/>
      <c r="F211" s="343"/>
      <c r="G211" s="288"/>
      <c r="H211" s="344"/>
      <c r="I211" s="344"/>
      <c r="J211" s="344"/>
      <c r="K211" s="342"/>
    </row>
    <row r="212" spans="2:11" ht="15" customHeight="1">
      <c r="B212" s="341"/>
      <c r="C212" s="283" t="s">
        <v>1167</v>
      </c>
      <c r="D212" s="309"/>
      <c r="E212" s="309"/>
      <c r="F212" s="302">
        <v>1</v>
      </c>
      <c r="G212" s="288"/>
      <c r="H212" s="401" t="s">
        <v>1206</v>
      </c>
      <c r="I212" s="401"/>
      <c r="J212" s="401"/>
      <c r="K212" s="342"/>
    </row>
    <row r="213" spans="2:11" ht="15" customHeight="1">
      <c r="B213" s="341"/>
      <c r="C213" s="309"/>
      <c r="D213" s="309"/>
      <c r="E213" s="309"/>
      <c r="F213" s="302">
        <v>2</v>
      </c>
      <c r="G213" s="288"/>
      <c r="H213" s="401" t="s">
        <v>1207</v>
      </c>
      <c r="I213" s="401"/>
      <c r="J213" s="401"/>
      <c r="K213" s="342"/>
    </row>
    <row r="214" spans="2:11" ht="15" customHeight="1">
      <c r="B214" s="341"/>
      <c r="C214" s="309"/>
      <c r="D214" s="309"/>
      <c r="E214" s="309"/>
      <c r="F214" s="302">
        <v>3</v>
      </c>
      <c r="G214" s="288"/>
      <c r="H214" s="401" t="s">
        <v>1208</v>
      </c>
      <c r="I214" s="401"/>
      <c r="J214" s="401"/>
      <c r="K214" s="342"/>
    </row>
    <row r="215" spans="2:11" ht="15" customHeight="1">
      <c r="B215" s="341"/>
      <c r="C215" s="309"/>
      <c r="D215" s="309"/>
      <c r="E215" s="309"/>
      <c r="F215" s="302">
        <v>4</v>
      </c>
      <c r="G215" s="288"/>
      <c r="H215" s="401" t="s">
        <v>1209</v>
      </c>
      <c r="I215" s="401"/>
      <c r="J215" s="401"/>
      <c r="K215" s="342"/>
    </row>
    <row r="216" spans="2:11" ht="12.75" customHeight="1">
      <c r="B216" s="345"/>
      <c r="C216" s="346"/>
      <c r="D216" s="346"/>
      <c r="E216" s="346"/>
      <c r="F216" s="346"/>
      <c r="G216" s="346"/>
      <c r="H216" s="346"/>
      <c r="I216" s="346"/>
      <c r="J216" s="346"/>
      <c r="K216" s="347"/>
    </row>
  </sheetData>
  <sheetProtection algorithmName="SHA-512" hashValue="3Hn3GNgpxKsPQnlVCB1+TEKEH0f6SdGdnCUrsLeFxUWIHZHlme1b0DyHIX6dLqLkt7oIe/+pMCOu9AydzlSIxw==" saltValue="KAVk64JZPPXr2EZBlok/jg==" spinCount="100000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DESKTOP-66LSVAL\uživatel</dc:creator>
  <cp:keywords/>
  <dc:description/>
  <cp:lastModifiedBy>Uživatel systému Windows</cp:lastModifiedBy>
  <dcterms:created xsi:type="dcterms:W3CDTF">2018-02-25T12:29:09Z</dcterms:created>
  <dcterms:modified xsi:type="dcterms:W3CDTF">2018-02-25T12:30:08Z</dcterms:modified>
  <cp:category/>
  <cp:version/>
  <cp:contentType/>
  <cp:contentStatus/>
</cp:coreProperties>
</file>