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MŠ_Krnov/Rozpočet/"/>
    </mc:Choice>
  </mc:AlternateContent>
  <xr:revisionPtr revIDLastSave="0" documentId="8_{0159C558-397B-407E-B645-AB3FBF9ABDF2}" xr6:coauthVersionLast="40" xr6:coauthVersionMax="40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2 Pol'!$A$1:$W$62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H40" i="1" s="1"/>
  <c r="I40" i="1" s="1"/>
  <c r="G39" i="1"/>
  <c r="H39" i="1" s="1"/>
  <c r="H42" i="1" s="1"/>
  <c r="F39" i="1"/>
  <c r="G52" i="12"/>
  <c r="G9" i="12"/>
  <c r="I9" i="12"/>
  <c r="I8" i="12" s="1"/>
  <c r="K9" i="12"/>
  <c r="M9" i="12"/>
  <c r="O9" i="12"/>
  <c r="Q9" i="12"/>
  <c r="Q8" i="12" s="1"/>
  <c r="V9" i="12"/>
  <c r="G10" i="12"/>
  <c r="G8" i="12" s="1"/>
  <c r="I10" i="12"/>
  <c r="K10" i="12"/>
  <c r="K8" i="12" s="1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K18" i="12"/>
  <c r="K17" i="12" s="1"/>
  <c r="O18" i="12"/>
  <c r="O17" i="12" s="1"/>
  <c r="Q18" i="12"/>
  <c r="V18" i="12"/>
  <c r="V17" i="12" s="1"/>
  <c r="G19" i="12"/>
  <c r="I19" i="12"/>
  <c r="I17" i="12" s="1"/>
  <c r="K19" i="12"/>
  <c r="M19" i="12"/>
  <c r="O19" i="12"/>
  <c r="Q19" i="12"/>
  <c r="Q17" i="12" s="1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7" i="12"/>
  <c r="I37" i="12"/>
  <c r="I36" i="12" s="1"/>
  <c r="K37" i="12"/>
  <c r="M37" i="12"/>
  <c r="O37" i="12"/>
  <c r="Q37" i="12"/>
  <c r="Q36" i="12" s="1"/>
  <c r="V37" i="12"/>
  <c r="G38" i="12"/>
  <c r="M38" i="12" s="1"/>
  <c r="I38" i="12"/>
  <c r="K38" i="12"/>
  <c r="K36" i="12" s="1"/>
  <c r="O38" i="12"/>
  <c r="Q38" i="12"/>
  <c r="V38" i="12"/>
  <c r="V36" i="12" s="1"/>
  <c r="G39" i="12"/>
  <c r="I39" i="12"/>
  <c r="K39" i="12"/>
  <c r="M39" i="12"/>
  <c r="O39" i="12"/>
  <c r="Q39" i="12"/>
  <c r="V39" i="12"/>
  <c r="G40" i="12"/>
  <c r="G36" i="12" s="1"/>
  <c r="I40" i="12"/>
  <c r="K40" i="12"/>
  <c r="O40" i="12"/>
  <c r="O36" i="12" s="1"/>
  <c r="Q40" i="12"/>
  <c r="V40" i="12"/>
  <c r="G42" i="12"/>
  <c r="M42" i="12" s="1"/>
  <c r="M41" i="12" s="1"/>
  <c r="I42" i="12"/>
  <c r="K42" i="12"/>
  <c r="K41" i="12" s="1"/>
  <c r="O42" i="12"/>
  <c r="O41" i="12" s="1"/>
  <c r="Q42" i="12"/>
  <c r="V42" i="12"/>
  <c r="V41" i="12" s="1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I41" i="12" s="1"/>
  <c r="K45" i="12"/>
  <c r="M45" i="12"/>
  <c r="O45" i="12"/>
  <c r="Q45" i="12"/>
  <c r="Q41" i="12" s="1"/>
  <c r="V45" i="12"/>
  <c r="G46" i="12"/>
  <c r="M46" i="12" s="1"/>
  <c r="I46" i="12"/>
  <c r="K46" i="12"/>
  <c r="O46" i="12"/>
  <c r="Q46" i="12"/>
  <c r="V46" i="12"/>
  <c r="G48" i="12"/>
  <c r="G47" i="12" s="1"/>
  <c r="I48" i="12"/>
  <c r="K48" i="12"/>
  <c r="K47" i="12" s="1"/>
  <c r="O48" i="12"/>
  <c r="O47" i="12" s="1"/>
  <c r="Q48" i="12"/>
  <c r="V48" i="12"/>
  <c r="V47" i="12" s="1"/>
  <c r="G49" i="12"/>
  <c r="I49" i="12"/>
  <c r="I47" i="12" s="1"/>
  <c r="K49" i="12"/>
  <c r="M49" i="12"/>
  <c r="O49" i="12"/>
  <c r="Q49" i="12"/>
  <c r="Q47" i="12" s="1"/>
  <c r="V49" i="12"/>
  <c r="G50" i="12"/>
  <c r="M50" i="12" s="1"/>
  <c r="I50" i="12"/>
  <c r="K50" i="12"/>
  <c r="O50" i="12"/>
  <c r="Q50" i="12"/>
  <c r="V50" i="12"/>
  <c r="AE52" i="12"/>
  <c r="AF52" i="12"/>
  <c r="I20" i="1"/>
  <c r="I19" i="1"/>
  <c r="I18" i="1"/>
  <c r="I17" i="1"/>
  <c r="I16" i="1"/>
  <c r="I54" i="1"/>
  <c r="J53" i="1" s="1"/>
  <c r="F42" i="1"/>
  <c r="G23" i="1" s="1"/>
  <c r="G42" i="1"/>
  <c r="G25" i="1" s="1"/>
  <c r="A25" i="1" s="1"/>
  <c r="A26" i="1" s="1"/>
  <c r="G26" i="1" s="1"/>
  <c r="H41" i="1"/>
  <c r="I41" i="1" s="1"/>
  <c r="J49" i="1" l="1"/>
  <c r="J50" i="1"/>
  <c r="J52" i="1"/>
  <c r="J51" i="1"/>
  <c r="A23" i="1"/>
  <c r="A24" i="1" s="1"/>
  <c r="G24" i="1" s="1"/>
  <c r="A27" i="1" s="1"/>
  <c r="A29" i="1" s="1"/>
  <c r="G29" i="1" s="1"/>
  <c r="G27" i="1" s="1"/>
  <c r="G28" i="1"/>
  <c r="M17" i="12"/>
  <c r="M48" i="12"/>
  <c r="M47" i="12" s="1"/>
  <c r="G41" i="12"/>
  <c r="M40" i="12"/>
  <c r="M36" i="12" s="1"/>
  <c r="G17" i="12"/>
  <c r="M10" i="12"/>
  <c r="M8" i="12" s="1"/>
  <c r="I39" i="1"/>
  <c r="I42" i="1" s="1"/>
  <c r="J39" i="1" s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4" i="1" l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F07F23FD-F468-40C2-9675-0DEE1240DC2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7B790A6-D6E1-4E1C-8F64-2C885C6B5A7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<sst xmlns="http://schemas.openxmlformats.org/spreadsheetml/2006/main" count="395" uniqueCount="198">
  <si>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</si>
  <si>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</si>
  <si>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</si>
  <si>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</si>
  <si>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</si>
  <si>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</si>
  <si>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</si>
  <si>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</si>
  <si>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</si>
  <si>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</si>
  <si>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</si>
  <si>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</si>
  <si>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</si>
  <si>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</si>
  <si>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</si>
  <si>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</si>
  <si>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</si>
  <si>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</si>
  <si>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</si>
  <si>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</si>
  <si>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</si>
  <si>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</si>
  <si>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</si>
  <si>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</si>
  <si>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</si>
  <si>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</si>
  <si>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</si>
  <si>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</si>
  <si>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</si>
  <si>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</si>
  <si>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</si>
  <si>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</si>
  <si>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</si>
  <si>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</si>
  <si>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</si>
  <si>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</si>
  <si>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</si>
  <si>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</si>
  <si>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</si>
  <si>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</si>
  <si>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</si>
  <si>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</si>
  <si>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</si>
  <si>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</si>
  <si>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ZTI</t>
  </si>
  <si>
    <t>SO-01</t>
  </si>
  <si>
    <t>D.1.4 Technika prostředí staveb</t>
  </si>
  <si>
    <t>Objekt:</t>
  </si>
  <si>
    <t>Rozpočet:</t>
  </si>
  <si>
    <t>Štefek Ladislav</t>
  </si>
  <si>
    <t>3/2018/Ba</t>
  </si>
  <si>
    <t>Modernizace kuchyně MŠna ulici K.Čapka , parc.č. 5999/1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</si>
  <si>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</si>
  <si>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</si>
  <si>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</si>
  <si>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</si>
  <si>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</si>
  <si>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</si>
  <si>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</si>
  <si>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</si>
  <si>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</si>
  <si>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</si>
  <si>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</si>
  <si>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</si>
  <si>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</si>
  <si>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</si>
  <si>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</si>
  <si>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</si>
  <si>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</si>
  <si>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</si>
  <si>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</si>
  <si>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</si>
  <si>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</si>
  <si>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</si>
  <si>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</si>
  <si>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</si>
  <si>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</si>
  <si>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</si>
  <si>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</si>
  <si>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</si>
  <si>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</si>
  <si>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</si>
  <si>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</si>
  <si>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</si>
  <si>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</si>
  <si>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</si>
  <si>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</si>
  <si>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</si>
  <si>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</si>
  <si>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</si>
  <si>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</si>
  <si>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</si>
  <si>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</si>
  <si>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</si>
  <si>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</si>
  <si>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</si>
  <si>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</si>
  <si>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</si>
  <si>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</si>
  <si>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</si>
  <si>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</si>
  <si>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</si>
  <si>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</si>
  <si>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</si>
  <si>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721176101R00</t>
  </si>
  <si>
    <t>Potrubí HT připojovací D 32 x 1,8 mm</t>
  </si>
  <si>
    <t>m</t>
  </si>
  <si>
    <t>RTS 19/ I</t>
  </si>
  <si>
    <t>POL1_</t>
  </si>
  <si>
    <t>721176102R00</t>
  </si>
  <si>
    <t>Potrubí HT připojovací D 40 x 1,8 mm</t>
  </si>
  <si>
    <t>721176113R00</t>
  </si>
  <si>
    <t>Potrubí HT odpadní  D 50 x 1,8 mm</t>
  </si>
  <si>
    <t>721176125R00</t>
  </si>
  <si>
    <t>Potrubí HT svodné  v zemi D 110 x 2,7 mm</t>
  </si>
  <si>
    <t>721194105R00</t>
  </si>
  <si>
    <t>Vyvedení odpadních výpustek D 50 x 1,8</t>
  </si>
  <si>
    <t>kus</t>
  </si>
  <si>
    <t>721194109R00</t>
  </si>
  <si>
    <t>Vyvedení odpadních výpustek D 110 x 2,3</t>
  </si>
  <si>
    <t>721290111R00</t>
  </si>
  <si>
    <t>Zkouška těsnosti kanalizace vodou DN 125</t>
  </si>
  <si>
    <t>998721201R00</t>
  </si>
  <si>
    <t>Přesun hmot pro vnitřní kanalizaci, výšky do 6 m</t>
  </si>
  <si>
    <t>POL7_</t>
  </si>
  <si>
    <t>722172311R00</t>
  </si>
  <si>
    <t>Potrubí z PPR,  D 20x2,8 mm, vč.zed.výpom.</t>
  </si>
  <si>
    <t>722172312R00</t>
  </si>
  <si>
    <t>Potrubí z PPR, studená, D 25x3,5 mm, vč.zed.výpom.</t>
  </si>
  <si>
    <t>722172313R00</t>
  </si>
  <si>
    <t>Potrubí z PPR, studená, D 32x4,4 mm, vč.zed.výpom.</t>
  </si>
  <si>
    <t>722181212RT7</t>
  </si>
  <si>
    <t>Izolace návleková MIRELON PRO tl. stěny 9 mm, vnitřní průměr 22 mm</t>
  </si>
  <si>
    <t>722181212RT8</t>
  </si>
  <si>
    <t>Izolace návleková MIRELON PRO tl. stěny 9 mm, vnitřní průměr 25 mm</t>
  </si>
  <si>
    <t>722181212RU1</t>
  </si>
  <si>
    <t>Izolace návleková MIRELON PRO tl. stěny 9 mm, vnitřní průměr 32 mm</t>
  </si>
  <si>
    <t>722181213RT7</t>
  </si>
  <si>
    <t>Izolace návleková MIRELON PRO tl. stěny 13 mm, vnitřní průměr 22 mm</t>
  </si>
  <si>
    <t>722181213RT8</t>
  </si>
  <si>
    <t>Izolace návleková MIRELON PRO tl. stěny 13 mm, vnitřní průměr 25 mm</t>
  </si>
  <si>
    <t>722190401R00</t>
  </si>
  <si>
    <t>Vyvedení a upevnění výpustek DN 15</t>
  </si>
  <si>
    <t>722190402R00</t>
  </si>
  <si>
    <t>Vyvedení a upevnění výpustek DN 20</t>
  </si>
  <si>
    <t>722220111R00</t>
  </si>
  <si>
    <t>Nástěnka K 247, pro výtokový ventil G 1/2</t>
  </si>
  <si>
    <t>722220112R00</t>
  </si>
  <si>
    <t>Nástěnka K 247, pro výtokový ventil G 3/4</t>
  </si>
  <si>
    <t>722235143R00</t>
  </si>
  <si>
    <t>Kohout vod.kul.s odvodn.vnitř.-vnitř.z. IVAR DN 25, před změkčovač</t>
  </si>
  <si>
    <t>722235643R00</t>
  </si>
  <si>
    <t>Klapka vod.zpětná vodorovná CLAPET FIV.08406 DN 25, před změkčovač</t>
  </si>
  <si>
    <t>722236513R00</t>
  </si>
  <si>
    <t>Filtr vod.,vel.oka 0,4mm,vnitřní závity HERZ DN 25</t>
  </si>
  <si>
    <t>722280106R00</t>
  </si>
  <si>
    <t>Tlaková zkouška vodovodního potrubí DN 32</t>
  </si>
  <si>
    <t>722290234R00</t>
  </si>
  <si>
    <t>Proplach a dezinfekce vodovod.potrubí DN 80</t>
  </si>
  <si>
    <t>998722201R00</t>
  </si>
  <si>
    <t>Přesun hmot pro vnitřní vodovod, výšky do 6 m</t>
  </si>
  <si>
    <t>725814105R00</t>
  </si>
  <si>
    <t>Ventil rohový s filtrem IVAR.70872 DN 15 x DN 10</t>
  </si>
  <si>
    <t>soubor</t>
  </si>
  <si>
    <t>725814123R00</t>
  </si>
  <si>
    <t>Ventil rohový bez zpět. kl. IVAR.08101 DN15 x DN20</t>
  </si>
  <si>
    <t>725829201RT1</t>
  </si>
  <si>
    <t>Montáž baterie umyv.a dřezové nástěnné chromové, včetně dodávky pákové baterie</t>
  </si>
  <si>
    <t>725334301V</t>
  </si>
  <si>
    <t>Zápachová uzávěrka pro klimatizační jednotku</t>
  </si>
  <si>
    <t>Vlastní</t>
  </si>
  <si>
    <t>Indiv</t>
  </si>
  <si>
    <t>799721864V</t>
  </si>
  <si>
    <t>Stavební výpomoci (průrazy, drážky pro potrubí, hrubé zapravení)</t>
  </si>
  <si>
    <t xml:space="preserve">hod   </t>
  </si>
  <si>
    <t>799721866V</t>
  </si>
  <si>
    <t>Vyřezání podlahy, odstranění hydroizolace</t>
  </si>
  <si>
    <t xml:space="preserve">m2    </t>
  </si>
  <si>
    <t>799721870V</t>
  </si>
  <si>
    <t>Výkop, obsyp, hutnění</t>
  </si>
  <si>
    <t xml:space="preserve">m3    </t>
  </si>
  <si>
    <t>799721871V</t>
  </si>
  <si>
    <t>Uvedení podlahy do původního stavu</t>
  </si>
  <si>
    <t>799730370V</t>
  </si>
  <si>
    <t>Pomocný montážní materiá , těsnící,spojovací</t>
  </si>
  <si>
    <t>kg</t>
  </si>
  <si>
    <t>005121 R</t>
  </si>
  <si>
    <t>Zařízení staveniště</t>
  </si>
  <si>
    <t>Soubor</t>
  </si>
  <si>
    <t>POL99_2</t>
  </si>
  <si>
    <t>005122010R</t>
  </si>
  <si>
    <t xml:space="preserve">Provoz objednatele 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</si>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</sst>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algorithmName="SHA-512" hashValue="NxlZpTWXjFoATYU5yA7ZbkqB8YQtw5bcBoIneILWwOTKCWAxVugk29v0qWC/tRPj+93DxxFC+jfT0fuELdqj4g==" saltValue="Xeb1KzYZ7rNVh8onxJjhd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382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52</v>
      </c>
      <c r="E5" s="24"/>
      <c r="F5" s="24"/>
      <c r="G5" s="24"/>
      <c r="H5" s="26" t="s">
        <v>42</v>
      </c>
      <c r="I5" s="121" t="s">
        <v>56</v>
      </c>
      <c r="J5" s="10"/>
    </row>
    <row r="6" spans="1:15" ht="15.75" customHeight="1" x14ac:dyDescent="0.2">
      <c r="A6" s="3"/>
      <c r="B6" s="37"/>
      <c r="C6" s="24"/>
      <c r="D6" s="121" t="s">
        <v>53</v>
      </c>
      <c r="E6" s="24"/>
      <c r="F6" s="24"/>
      <c r="G6" s="24"/>
      <c r="H6" s="26" t="s">
        <v>36</v>
      </c>
      <c r="I6" s="121" t="s">
        <v>57</v>
      </c>
      <c r="J6" s="10"/>
    </row>
    <row r="7" spans="1:15" ht="15.75" customHeight="1" x14ac:dyDescent="0.2">
      <c r="A7" s="3"/>
      <c r="B7" s="38"/>
      <c r="C7" s="25"/>
      <c r="D7" s="102" t="s">
        <v>55</v>
      </c>
      <c r="E7" s="122" t="s">
        <v>54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58</v>
      </c>
      <c r="E8" s="4"/>
      <c r="F8" s="4"/>
      <c r="G8" s="41"/>
      <c r="H8" s="26" t="s">
        <v>42</v>
      </c>
      <c r="I8" s="121" t="s">
        <v>62</v>
      </c>
      <c r="J8" s="10"/>
    </row>
    <row r="9" spans="1:15" ht="15.75" hidden="1" customHeight="1" x14ac:dyDescent="0.2">
      <c r="A9" s="3"/>
      <c r="B9" s="3"/>
      <c r="C9" s="4"/>
      <c r="D9" s="103" t="s">
        <v>59</v>
      </c>
      <c r="E9" s="4"/>
      <c r="F9" s="4"/>
      <c r="G9" s="41"/>
      <c r="H9" s="26" t="s">
        <v>36</v>
      </c>
      <c r="I9" s="30"/>
      <c r="J9" s="10"/>
    </row>
    <row r="10" spans="1:15" ht="15.75" hidden="1" customHeight="1" x14ac:dyDescent="0.2">
      <c r="A10" s="3"/>
      <c r="B10" s="47"/>
      <c r="C10" s="25"/>
      <c r="D10" s="124" t="s">
        <v>61</v>
      </c>
      <c r="E10" s="123" t="s">
        <v>60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 t="s">
        <v>49</v>
      </c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SUMIF(F49:F53,A16,I49:I53)+SUMIF(F49:F53,"PSU",I49:I53)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SUMIF(F49:F53,A17,I49:I53)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SUMIF(F49:F53,A18,I49:I53)</f>
        <v>0</v>
      </c>
      <c r="J18" s="82"/>
    </row>
    <row r="19" spans="1:10" ht="23.25" customHeight="1" x14ac:dyDescent="0.2">
      <c r="A19" s="193" t="s">
        <v>76</v>
      </c>
      <c r="B19" s="52" t="s">
        <v>29</v>
      </c>
      <c r="C19" s="53"/>
      <c r="D19" s="54"/>
      <c r="E19" s="80"/>
      <c r="F19" s="81"/>
      <c r="G19" s="80"/>
      <c r="H19" s="81"/>
      <c r="I19" s="80">
        <f>SUMIF(F49:F53,A19,I49:I53)</f>
        <v>0</v>
      </c>
      <c r="J19" s="82"/>
    </row>
    <row r="20" spans="1:10" ht="23.25" customHeight="1" x14ac:dyDescent="0.2">
      <c r="A20" s="193" t="s">
        <v>77</v>
      </c>
      <c r="B20" s="52" t="s">
        <v>30</v>
      </c>
      <c r="C20" s="53"/>
      <c r="D20" s="54"/>
      <c r="E20" s="80"/>
      <c r="F20" s="81"/>
      <c r="G20" s="80"/>
      <c r="H20" s="81"/>
      <c r="I20" s="80">
        <f>SUMIF(F49:F53,A20,I49:I53)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43486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63</v>
      </c>
      <c r="C39" s="146"/>
      <c r="D39" s="147"/>
      <c r="E39" s="147"/>
      <c r="F39" s="148">
        <f>'SO-01 2 Pol'!AE52</f>
        <v>0</v>
      </c>
      <c r="G39" s="149">
        <f>'SO-01 2 Pol'!AF52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'SO-01 2 Pol'!AE52</f>
        <v>0</v>
      </c>
      <c r="G40" s="156">
        <f>'SO-01 2 Pol'!AF52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'SO-01 2 Pol'!AE52</f>
        <v>0</v>
      </c>
      <c r="G41" s="150">
        <f>'SO-01 2 Pol'!AF52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66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67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68</v>
      </c>
      <c r="C49" s="183" t="s">
        <v>69</v>
      </c>
      <c r="D49" s="184"/>
      <c r="E49" s="184"/>
      <c r="F49" s="189" t="s">
        <v>27</v>
      </c>
      <c r="G49" s="190"/>
      <c r="H49" s="190"/>
      <c r="I49" s="190">
        <f>'SO-01 2 Pol'!G8</f>
        <v>0</v>
      </c>
      <c r="J49" s="187" t="str">
        <f>IF(I54=0,"",I49/I54*100)</f>
        <v/>
      </c>
    </row>
    <row r="50" spans="1:10" ht="25.5" customHeight="1" x14ac:dyDescent="0.2">
      <c r="A50" s="177"/>
      <c r="B50" s="182" t="s">
        <v>70</v>
      </c>
      <c r="C50" s="183" t="s">
        <v>71</v>
      </c>
      <c r="D50" s="184"/>
      <c r="E50" s="184"/>
      <c r="F50" s="189" t="s">
        <v>27</v>
      </c>
      <c r="G50" s="190"/>
      <c r="H50" s="190"/>
      <c r="I50" s="190">
        <f>'SO-01 2 Pol'!G17</f>
        <v>0</v>
      </c>
      <c r="J50" s="187" t="str">
        <f>IF(I54=0,"",I50/I54*100)</f>
        <v/>
      </c>
    </row>
    <row r="51" spans="1:10" ht="25.5" customHeight="1" x14ac:dyDescent="0.2">
      <c r="A51" s="177"/>
      <c r="B51" s="182" t="s">
        <v>72</v>
      </c>
      <c r="C51" s="183" t="s">
        <v>73</v>
      </c>
      <c r="D51" s="184"/>
      <c r="E51" s="184"/>
      <c r="F51" s="189" t="s">
        <v>27</v>
      </c>
      <c r="G51" s="190"/>
      <c r="H51" s="190"/>
      <c r="I51" s="190">
        <f>'SO-01 2 Pol'!G36</f>
        <v>0</v>
      </c>
      <c r="J51" s="187" t="str">
        <f>IF(I54=0,"",I51/I54*100)</f>
        <v/>
      </c>
    </row>
    <row r="52" spans="1:10" ht="25.5" customHeight="1" x14ac:dyDescent="0.2">
      <c r="A52" s="177"/>
      <c r="B52" s="182" t="s">
        <v>74</v>
      </c>
      <c r="C52" s="183" t="s">
        <v>75</v>
      </c>
      <c r="D52" s="184"/>
      <c r="E52" s="184"/>
      <c r="F52" s="189" t="s">
        <v>27</v>
      </c>
      <c r="G52" s="190"/>
      <c r="H52" s="190"/>
      <c r="I52" s="190">
        <f>'SO-01 2 Pol'!G41</f>
        <v>0</v>
      </c>
      <c r="J52" s="187" t="str">
        <f>IF(I54=0,"",I52/I54*100)</f>
        <v/>
      </c>
    </row>
    <row r="53" spans="1:10" ht="25.5" customHeight="1" x14ac:dyDescent="0.2">
      <c r="A53" s="177"/>
      <c r="B53" s="182" t="s">
        <v>76</v>
      </c>
      <c r="C53" s="183" t="s">
        <v>29</v>
      </c>
      <c r="D53" s="184"/>
      <c r="E53" s="184"/>
      <c r="F53" s="189" t="s">
        <v>76</v>
      </c>
      <c r="G53" s="190"/>
      <c r="H53" s="190"/>
      <c r="I53" s="190">
        <f>'SO-01 2 Pol'!G47</f>
        <v>0</v>
      </c>
      <c r="J53" s="187" t="str">
        <f>IF(I54=0,"",I53/I54*100)</f>
        <v/>
      </c>
    </row>
    <row r="54" spans="1:10" ht="25.5" customHeight="1" x14ac:dyDescent="0.2">
      <c r="A54" s="178"/>
      <c r="B54" s="185" t="s">
        <v>1</v>
      </c>
      <c r="C54" s="185"/>
      <c r="D54" s="186"/>
      <c r="E54" s="186"/>
      <c r="F54" s="191"/>
      <c r="G54" s="192"/>
      <c r="H54" s="192"/>
      <c r="I54" s="192">
        <f>SUM(I49:I53)</f>
        <v>0</v>
      </c>
      <c r="J54" s="188">
        <f>SUM(J49:J53)</f>
        <v>0</v>
      </c>
    </row>
    <row r="55" spans="1:10" x14ac:dyDescent="0.2">
      <c r="F55" s="133"/>
      <c r="G55" s="132"/>
      <c r="H55" s="133"/>
      <c r="I55" s="132"/>
      <c r="J55" s="134"/>
    </row>
    <row r="56" spans="1:10" x14ac:dyDescent="0.2">
      <c r="F56" s="133"/>
      <c r="G56" s="132"/>
      <c r="H56" s="133"/>
      <c r="I56" s="132"/>
      <c r="J56" s="134"/>
    </row>
    <row r="57" spans="1:10" x14ac:dyDescent="0.2">
      <c r="F57" s="133"/>
      <c r="G57" s="132"/>
      <c r="H57" s="133"/>
      <c r="I57" s="132"/>
      <c r="J57" s="134"/>
    </row>
  </sheetData>
  <sheetProtection algorithmName="SHA-512" hashValue="9SCx7jXEFgCy2R5k64JM+kh+NpjHayMG5/LUbO4od2JGwdu2EyANEsg8h57AgR8HtZzxJUmKCdtK4Yi1yntEXA==" saltValue="Xp0pv5ku5i4MMenQXjEtO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algorithmName="SHA-512" hashValue="VVtqVsAqxrm3PeYOSyP0AhA9szb4oi5CwjD5OcLeVWS1HBCKXWkdEri3jiJEWaelBc7MAB+oCLqmkll8D83E1A==" saltValue="+VnhWovhgLCBODPYcc4r+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76CC4-91DE-404B-ADB6-E234850A5D8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78</v>
      </c>
    </row>
    <row r="2" spans="1:60" ht="24.95" customHeight="1" x14ac:dyDescent="0.2">
      <c r="A2" s="196" t="s">
        <v>8</v>
      </c>
      <c r="B2" s="72" t="s">
        <v>50</v>
      </c>
      <c r="C2" s="199" t="s">
        <v>51</v>
      </c>
      <c r="D2" s="197"/>
      <c r="E2" s="197"/>
      <c r="F2" s="197"/>
      <c r="G2" s="198"/>
      <c r="AG2" t="s">
        <v>79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79</v>
      </c>
      <c r="AG3" t="s">
        <v>80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81</v>
      </c>
    </row>
    <row r="5" spans="1:60" x14ac:dyDescent="0.2">
      <c r="D5" s="194"/>
    </row>
    <row r="6" spans="1:60" ht="38.25" x14ac:dyDescent="0.2">
      <c r="A6" s="206" t="s">
        <v>82</v>
      </c>
      <c r="B6" s="208" t="s">
        <v>83</v>
      </c>
      <c r="C6" s="208" t="s">
        <v>84</v>
      </c>
      <c r="D6" s="207" t="s">
        <v>85</v>
      </c>
      <c r="E6" s="206" t="s">
        <v>86</v>
      </c>
      <c r="F6" s="205" t="s">
        <v>87</v>
      </c>
      <c r="G6" s="206" t="s">
        <v>31</v>
      </c>
      <c r="H6" s="209" t="s">
        <v>32</v>
      </c>
      <c r="I6" s="209" t="s">
        <v>88</v>
      </c>
      <c r="J6" s="209" t="s">
        <v>33</v>
      </c>
      <c r="K6" s="209" t="s">
        <v>89</v>
      </c>
      <c r="L6" s="209" t="s">
        <v>90</v>
      </c>
      <c r="M6" s="209" t="s">
        <v>91</v>
      </c>
      <c r="N6" s="209" t="s">
        <v>92</v>
      </c>
      <c r="O6" s="209" t="s">
        <v>93</v>
      </c>
      <c r="P6" s="209" t="s">
        <v>94</v>
      </c>
      <c r="Q6" s="209" t="s">
        <v>95</v>
      </c>
      <c r="R6" s="209" t="s">
        <v>96</v>
      </c>
      <c r="S6" s="209" t="s">
        <v>97</v>
      </c>
      <c r="T6" s="209" t="s">
        <v>98</v>
      </c>
      <c r="U6" s="209" t="s">
        <v>99</v>
      </c>
      <c r="V6" s="209" t="s">
        <v>100</v>
      </c>
      <c r="W6" s="209" t="s">
        <v>101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33" t="s">
        <v>102</v>
      </c>
      <c r="B8" s="234" t="s">
        <v>68</v>
      </c>
      <c r="C8" s="255" t="s">
        <v>69</v>
      </c>
      <c r="D8" s="235"/>
      <c r="E8" s="236"/>
      <c r="F8" s="237"/>
      <c r="G8" s="237">
        <f>SUMIF(AG9:AG16,"&lt;&gt;NOR",G9:G16)</f>
        <v>0</v>
      </c>
      <c r="H8" s="237"/>
      <c r="I8" s="237">
        <f>SUM(I9:I16)</f>
        <v>0</v>
      </c>
      <c r="J8" s="237"/>
      <c r="K8" s="237">
        <f>SUM(K9:K16)</f>
        <v>0</v>
      </c>
      <c r="L8" s="237"/>
      <c r="M8" s="237">
        <f>SUM(M9:M16)</f>
        <v>0</v>
      </c>
      <c r="N8" s="237"/>
      <c r="O8" s="237">
        <f>SUM(O9:O16)</f>
        <v>0.03</v>
      </c>
      <c r="P8" s="237"/>
      <c r="Q8" s="237">
        <f>SUM(Q9:Q16)</f>
        <v>0</v>
      </c>
      <c r="R8" s="237"/>
      <c r="S8" s="237"/>
      <c r="T8" s="238"/>
      <c r="U8" s="232"/>
      <c r="V8" s="232">
        <f>SUM(V9:V16)</f>
        <v>26.560000000000002</v>
      </c>
      <c r="W8" s="232"/>
      <c r="AG8" t="s">
        <v>103</v>
      </c>
    </row>
    <row r="9" spans="1:60" outlineLevel="1" x14ac:dyDescent="0.2">
      <c r="A9" s="246">
        <v>1</v>
      </c>
      <c r="B9" s="247" t="s">
        <v>104</v>
      </c>
      <c r="C9" s="256" t="s">
        <v>105</v>
      </c>
      <c r="D9" s="248" t="s">
        <v>106</v>
      </c>
      <c r="E9" s="249">
        <v>6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51">
        <v>3.4000000000000002E-4</v>
      </c>
      <c r="O9" s="251">
        <f>ROUND(E9*N9,2)</f>
        <v>0</v>
      </c>
      <c r="P9" s="251">
        <v>0</v>
      </c>
      <c r="Q9" s="251">
        <f>ROUND(E9*P9,2)</f>
        <v>0</v>
      </c>
      <c r="R9" s="251"/>
      <c r="S9" s="251" t="s">
        <v>107</v>
      </c>
      <c r="T9" s="252" t="s">
        <v>107</v>
      </c>
      <c r="U9" s="230">
        <v>0.32</v>
      </c>
      <c r="V9" s="230">
        <f>ROUND(E9*U9,2)</f>
        <v>1.92</v>
      </c>
      <c r="W9" s="230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6">
        <v>2</v>
      </c>
      <c r="B10" s="247" t="s">
        <v>109</v>
      </c>
      <c r="C10" s="256" t="s">
        <v>110</v>
      </c>
      <c r="D10" s="248" t="s">
        <v>106</v>
      </c>
      <c r="E10" s="249">
        <v>2</v>
      </c>
      <c r="F10" s="250"/>
      <c r="G10" s="251">
        <f>ROUND(E10*F10,2)</f>
        <v>0</v>
      </c>
      <c r="H10" s="250"/>
      <c r="I10" s="251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51">
        <v>3.8000000000000002E-4</v>
      </c>
      <c r="O10" s="251">
        <f>ROUND(E10*N10,2)</f>
        <v>0</v>
      </c>
      <c r="P10" s="251">
        <v>0</v>
      </c>
      <c r="Q10" s="251">
        <f>ROUND(E10*P10,2)</f>
        <v>0</v>
      </c>
      <c r="R10" s="251"/>
      <c r="S10" s="251" t="s">
        <v>107</v>
      </c>
      <c r="T10" s="252" t="s">
        <v>107</v>
      </c>
      <c r="U10" s="230">
        <v>0.32</v>
      </c>
      <c r="V10" s="230">
        <f>ROUND(E10*U10,2)</f>
        <v>0.64</v>
      </c>
      <c r="W10" s="230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108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6">
        <v>3</v>
      </c>
      <c r="B11" s="247" t="s">
        <v>111</v>
      </c>
      <c r="C11" s="256" t="s">
        <v>112</v>
      </c>
      <c r="D11" s="248" t="s">
        <v>106</v>
      </c>
      <c r="E11" s="249">
        <v>15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51">
        <v>5.2000000000000006E-4</v>
      </c>
      <c r="O11" s="251">
        <f>ROUND(E11*N11,2)</f>
        <v>0.01</v>
      </c>
      <c r="P11" s="251">
        <v>0</v>
      </c>
      <c r="Q11" s="251">
        <f>ROUND(E11*P11,2)</f>
        <v>0</v>
      </c>
      <c r="R11" s="251"/>
      <c r="S11" s="251" t="s">
        <v>107</v>
      </c>
      <c r="T11" s="252" t="s">
        <v>107</v>
      </c>
      <c r="U11" s="230">
        <v>0.52900000000000003</v>
      </c>
      <c r="V11" s="230">
        <f>ROUND(E11*U11,2)</f>
        <v>7.94</v>
      </c>
      <c r="W11" s="230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6">
        <v>4</v>
      </c>
      <c r="B12" s="247" t="s">
        <v>113</v>
      </c>
      <c r="C12" s="256" t="s">
        <v>114</v>
      </c>
      <c r="D12" s="248" t="s">
        <v>106</v>
      </c>
      <c r="E12" s="249">
        <v>16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51">
        <v>1.4400000000000001E-3</v>
      </c>
      <c r="O12" s="251">
        <f>ROUND(E12*N12,2)</f>
        <v>0.02</v>
      </c>
      <c r="P12" s="251">
        <v>0</v>
      </c>
      <c r="Q12" s="251">
        <f>ROUND(E12*P12,2)</f>
        <v>0</v>
      </c>
      <c r="R12" s="251"/>
      <c r="S12" s="251" t="s">
        <v>107</v>
      </c>
      <c r="T12" s="252" t="s">
        <v>107</v>
      </c>
      <c r="U12" s="230">
        <v>0.8</v>
      </c>
      <c r="V12" s="230">
        <f>ROUND(E12*U12,2)</f>
        <v>12.8</v>
      </c>
      <c r="W12" s="230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108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6">
        <v>5</v>
      </c>
      <c r="B13" s="247" t="s">
        <v>115</v>
      </c>
      <c r="C13" s="256" t="s">
        <v>116</v>
      </c>
      <c r="D13" s="248" t="s">
        <v>117</v>
      </c>
      <c r="E13" s="249">
        <v>5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51">
        <v>0</v>
      </c>
      <c r="O13" s="251">
        <f>ROUND(E13*N13,2)</f>
        <v>0</v>
      </c>
      <c r="P13" s="251">
        <v>0</v>
      </c>
      <c r="Q13" s="251">
        <f>ROUND(E13*P13,2)</f>
        <v>0</v>
      </c>
      <c r="R13" s="251"/>
      <c r="S13" s="251" t="s">
        <v>107</v>
      </c>
      <c r="T13" s="252" t="s">
        <v>107</v>
      </c>
      <c r="U13" s="230">
        <v>0.17400000000000002</v>
      </c>
      <c r="V13" s="230">
        <f>ROUND(E13*U13,2)</f>
        <v>0.87</v>
      </c>
      <c r="W13" s="230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108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6">
        <v>6</v>
      </c>
      <c r="B14" s="247" t="s">
        <v>118</v>
      </c>
      <c r="C14" s="256" t="s">
        <v>119</v>
      </c>
      <c r="D14" s="248" t="s">
        <v>117</v>
      </c>
      <c r="E14" s="249">
        <v>2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51">
        <v>0</v>
      </c>
      <c r="O14" s="251">
        <f>ROUND(E14*N14,2)</f>
        <v>0</v>
      </c>
      <c r="P14" s="251">
        <v>0</v>
      </c>
      <c r="Q14" s="251">
        <f>ROUND(E14*P14,2)</f>
        <v>0</v>
      </c>
      <c r="R14" s="251"/>
      <c r="S14" s="251" t="s">
        <v>107</v>
      </c>
      <c r="T14" s="252" t="s">
        <v>107</v>
      </c>
      <c r="U14" s="230">
        <v>0.25900000000000001</v>
      </c>
      <c r="V14" s="230">
        <f>ROUND(E14*U14,2)</f>
        <v>0.52</v>
      </c>
      <c r="W14" s="230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108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9">
        <v>7</v>
      </c>
      <c r="B15" s="240" t="s">
        <v>120</v>
      </c>
      <c r="C15" s="257" t="s">
        <v>121</v>
      </c>
      <c r="D15" s="241" t="s">
        <v>106</v>
      </c>
      <c r="E15" s="242">
        <v>39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4"/>
      <c r="S15" s="244" t="s">
        <v>107</v>
      </c>
      <c r="T15" s="245" t="s">
        <v>107</v>
      </c>
      <c r="U15" s="230">
        <v>4.8000000000000001E-2</v>
      </c>
      <c r="V15" s="230">
        <f>ROUND(E15*U15,2)</f>
        <v>1.87</v>
      </c>
      <c r="W15" s="230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108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7">
        <v>8</v>
      </c>
      <c r="B16" s="228" t="s">
        <v>122</v>
      </c>
      <c r="C16" s="258" t="s">
        <v>123</v>
      </c>
      <c r="D16" s="229" t="s">
        <v>0</v>
      </c>
      <c r="E16" s="253"/>
      <c r="F16" s="231"/>
      <c r="G16" s="230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107</v>
      </c>
      <c r="T16" s="230" t="s">
        <v>107</v>
      </c>
      <c r="U16" s="230">
        <v>0</v>
      </c>
      <c r="V16" s="230">
        <f>ROUND(E16*U16,2)</f>
        <v>0</v>
      </c>
      <c r="W16" s="230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124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">
      <c r="A17" s="233" t="s">
        <v>102</v>
      </c>
      <c r="B17" s="234" t="s">
        <v>70</v>
      </c>
      <c r="C17" s="255" t="s">
        <v>71</v>
      </c>
      <c r="D17" s="235"/>
      <c r="E17" s="236"/>
      <c r="F17" s="237"/>
      <c r="G17" s="237">
        <f>SUMIF(AG18:AG35,"&lt;&gt;NOR",G18:G35)</f>
        <v>0</v>
      </c>
      <c r="H17" s="237"/>
      <c r="I17" s="237">
        <f>SUM(I18:I35)</f>
        <v>0</v>
      </c>
      <c r="J17" s="237"/>
      <c r="K17" s="237">
        <f>SUM(K18:K35)</f>
        <v>0</v>
      </c>
      <c r="L17" s="237"/>
      <c r="M17" s="237">
        <f>SUM(M18:M35)</f>
        <v>0</v>
      </c>
      <c r="N17" s="237"/>
      <c r="O17" s="237">
        <f>SUM(O18:O35)</f>
        <v>0.32</v>
      </c>
      <c r="P17" s="237"/>
      <c r="Q17" s="237">
        <f>SUM(Q18:Q35)</f>
        <v>0</v>
      </c>
      <c r="R17" s="237"/>
      <c r="S17" s="237"/>
      <c r="T17" s="238"/>
      <c r="U17" s="232"/>
      <c r="V17" s="232">
        <f>SUM(V18:V35)</f>
        <v>72.410000000000011</v>
      </c>
      <c r="W17" s="232"/>
      <c r="AG17" t="s">
        <v>103</v>
      </c>
    </row>
    <row r="18" spans="1:60" outlineLevel="1" x14ac:dyDescent="0.2">
      <c r="A18" s="246">
        <v>9</v>
      </c>
      <c r="B18" s="247" t="s">
        <v>125</v>
      </c>
      <c r="C18" s="256" t="s">
        <v>126</v>
      </c>
      <c r="D18" s="248" t="s">
        <v>106</v>
      </c>
      <c r="E18" s="249">
        <v>30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51">
        <v>3.9900000000000005E-3</v>
      </c>
      <c r="O18" s="251">
        <f>ROUND(E18*N18,2)</f>
        <v>0.12</v>
      </c>
      <c r="P18" s="251">
        <v>0</v>
      </c>
      <c r="Q18" s="251">
        <f>ROUND(E18*P18,2)</f>
        <v>0</v>
      </c>
      <c r="R18" s="251"/>
      <c r="S18" s="251" t="s">
        <v>107</v>
      </c>
      <c r="T18" s="252" t="s">
        <v>107</v>
      </c>
      <c r="U18" s="230">
        <v>0.54290000000000005</v>
      </c>
      <c r="V18" s="230">
        <f>ROUND(E18*U18,2)</f>
        <v>16.29</v>
      </c>
      <c r="W18" s="230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108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6">
        <v>10</v>
      </c>
      <c r="B19" s="247" t="s">
        <v>127</v>
      </c>
      <c r="C19" s="256" t="s">
        <v>128</v>
      </c>
      <c r="D19" s="248" t="s">
        <v>106</v>
      </c>
      <c r="E19" s="249">
        <v>25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51">
        <v>5.1800000000000006E-3</v>
      </c>
      <c r="O19" s="251">
        <f>ROUND(E19*N19,2)</f>
        <v>0.13</v>
      </c>
      <c r="P19" s="251">
        <v>0</v>
      </c>
      <c r="Q19" s="251">
        <f>ROUND(E19*P19,2)</f>
        <v>0</v>
      </c>
      <c r="R19" s="251"/>
      <c r="S19" s="251" t="s">
        <v>107</v>
      </c>
      <c r="T19" s="252" t="s">
        <v>107</v>
      </c>
      <c r="U19" s="230">
        <v>0.63430000000000009</v>
      </c>
      <c r="V19" s="230">
        <f>ROUND(E19*U19,2)</f>
        <v>15.86</v>
      </c>
      <c r="W19" s="230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108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6">
        <v>11</v>
      </c>
      <c r="B20" s="247" t="s">
        <v>129</v>
      </c>
      <c r="C20" s="256" t="s">
        <v>130</v>
      </c>
      <c r="D20" s="248" t="s">
        <v>106</v>
      </c>
      <c r="E20" s="249">
        <v>10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51">
        <v>5.3500000000000006E-3</v>
      </c>
      <c r="O20" s="251">
        <f>ROUND(E20*N20,2)</f>
        <v>0.05</v>
      </c>
      <c r="P20" s="251">
        <v>0</v>
      </c>
      <c r="Q20" s="251">
        <f>ROUND(E20*P20,2)</f>
        <v>0</v>
      </c>
      <c r="R20" s="251"/>
      <c r="S20" s="251" t="s">
        <v>107</v>
      </c>
      <c r="T20" s="252" t="s">
        <v>107</v>
      </c>
      <c r="U20" s="230">
        <v>0.68280000000000007</v>
      </c>
      <c r="V20" s="230">
        <f>ROUND(E20*U20,2)</f>
        <v>6.83</v>
      </c>
      <c r="W20" s="230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108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46">
        <v>12</v>
      </c>
      <c r="B21" s="247" t="s">
        <v>131</v>
      </c>
      <c r="C21" s="256" t="s">
        <v>132</v>
      </c>
      <c r="D21" s="248" t="s">
        <v>106</v>
      </c>
      <c r="E21" s="249">
        <v>15</v>
      </c>
      <c r="F21" s="250"/>
      <c r="G21" s="251">
        <f>ROUND(E21*F21,2)</f>
        <v>0</v>
      </c>
      <c r="H21" s="250"/>
      <c r="I21" s="251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51">
        <v>3.0000000000000001E-5</v>
      </c>
      <c r="O21" s="251">
        <f>ROUND(E21*N21,2)</f>
        <v>0</v>
      </c>
      <c r="P21" s="251">
        <v>0</v>
      </c>
      <c r="Q21" s="251">
        <f>ROUND(E21*P21,2)</f>
        <v>0</v>
      </c>
      <c r="R21" s="251"/>
      <c r="S21" s="251" t="s">
        <v>107</v>
      </c>
      <c r="T21" s="252" t="s">
        <v>107</v>
      </c>
      <c r="U21" s="230">
        <v>0.129</v>
      </c>
      <c r="V21" s="230">
        <f>ROUND(E21*U21,2)</f>
        <v>1.94</v>
      </c>
      <c r="W21" s="230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108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46">
        <v>13</v>
      </c>
      <c r="B22" s="247" t="s">
        <v>133</v>
      </c>
      <c r="C22" s="256" t="s">
        <v>134</v>
      </c>
      <c r="D22" s="248" t="s">
        <v>106</v>
      </c>
      <c r="E22" s="249">
        <v>13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51">
        <v>6.0000000000000002E-5</v>
      </c>
      <c r="O22" s="251">
        <f>ROUND(E22*N22,2)</f>
        <v>0</v>
      </c>
      <c r="P22" s="251">
        <v>0</v>
      </c>
      <c r="Q22" s="251">
        <f>ROUND(E22*P22,2)</f>
        <v>0</v>
      </c>
      <c r="R22" s="251"/>
      <c r="S22" s="251" t="s">
        <v>107</v>
      </c>
      <c r="T22" s="252" t="s">
        <v>107</v>
      </c>
      <c r="U22" s="230">
        <v>0.129</v>
      </c>
      <c r="V22" s="230">
        <f>ROUND(E22*U22,2)</f>
        <v>1.68</v>
      </c>
      <c r="W22" s="230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108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46">
        <v>14</v>
      </c>
      <c r="B23" s="247" t="s">
        <v>135</v>
      </c>
      <c r="C23" s="256" t="s">
        <v>136</v>
      </c>
      <c r="D23" s="248" t="s">
        <v>106</v>
      </c>
      <c r="E23" s="249">
        <v>10</v>
      </c>
      <c r="F23" s="250"/>
      <c r="G23" s="251">
        <f>ROUND(E23*F23,2)</f>
        <v>0</v>
      </c>
      <c r="H23" s="250"/>
      <c r="I23" s="251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51">
        <v>5.0000000000000002E-5</v>
      </c>
      <c r="O23" s="251">
        <f>ROUND(E23*N23,2)</f>
        <v>0</v>
      </c>
      <c r="P23" s="251">
        <v>0</v>
      </c>
      <c r="Q23" s="251">
        <f>ROUND(E23*P23,2)</f>
        <v>0</v>
      </c>
      <c r="R23" s="251"/>
      <c r="S23" s="251" t="s">
        <v>107</v>
      </c>
      <c r="T23" s="252" t="s">
        <v>107</v>
      </c>
      <c r="U23" s="230">
        <v>0.14200000000000002</v>
      </c>
      <c r="V23" s="230">
        <f>ROUND(E23*U23,2)</f>
        <v>1.42</v>
      </c>
      <c r="W23" s="230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108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46">
        <v>15</v>
      </c>
      <c r="B24" s="247" t="s">
        <v>137</v>
      </c>
      <c r="C24" s="256" t="s">
        <v>138</v>
      </c>
      <c r="D24" s="248" t="s">
        <v>106</v>
      </c>
      <c r="E24" s="249">
        <v>15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51">
        <v>4.0000000000000003E-5</v>
      </c>
      <c r="O24" s="251">
        <f>ROUND(E24*N24,2)</f>
        <v>0</v>
      </c>
      <c r="P24" s="251">
        <v>0</v>
      </c>
      <c r="Q24" s="251">
        <f>ROUND(E24*P24,2)</f>
        <v>0</v>
      </c>
      <c r="R24" s="251"/>
      <c r="S24" s="251" t="s">
        <v>107</v>
      </c>
      <c r="T24" s="252" t="s">
        <v>107</v>
      </c>
      <c r="U24" s="230">
        <v>0.129</v>
      </c>
      <c r="V24" s="230">
        <f>ROUND(E24*U24,2)</f>
        <v>1.94</v>
      </c>
      <c r="W24" s="230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108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46">
        <v>16</v>
      </c>
      <c r="B25" s="247" t="s">
        <v>139</v>
      </c>
      <c r="C25" s="256" t="s">
        <v>140</v>
      </c>
      <c r="D25" s="248" t="s">
        <v>106</v>
      </c>
      <c r="E25" s="249">
        <v>12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51">
        <v>6.0000000000000002E-5</v>
      </c>
      <c r="O25" s="251">
        <f>ROUND(E25*N25,2)</f>
        <v>0</v>
      </c>
      <c r="P25" s="251">
        <v>0</v>
      </c>
      <c r="Q25" s="251">
        <f>ROUND(E25*P25,2)</f>
        <v>0</v>
      </c>
      <c r="R25" s="251"/>
      <c r="S25" s="251" t="s">
        <v>107</v>
      </c>
      <c r="T25" s="252" t="s">
        <v>107</v>
      </c>
      <c r="U25" s="230">
        <v>0.129</v>
      </c>
      <c r="V25" s="230">
        <f>ROUND(E25*U25,2)</f>
        <v>1.55</v>
      </c>
      <c r="W25" s="230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108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6">
        <v>17</v>
      </c>
      <c r="B26" s="247" t="s">
        <v>141</v>
      </c>
      <c r="C26" s="256" t="s">
        <v>142</v>
      </c>
      <c r="D26" s="248" t="s">
        <v>117</v>
      </c>
      <c r="E26" s="249">
        <v>11</v>
      </c>
      <c r="F26" s="250"/>
      <c r="G26" s="251">
        <f>ROUND(E26*F26,2)</f>
        <v>0</v>
      </c>
      <c r="H26" s="250"/>
      <c r="I26" s="251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51">
        <v>0</v>
      </c>
      <c r="O26" s="251">
        <f>ROUND(E26*N26,2)</f>
        <v>0</v>
      </c>
      <c r="P26" s="251">
        <v>0</v>
      </c>
      <c r="Q26" s="251">
        <f>ROUND(E26*P26,2)</f>
        <v>0</v>
      </c>
      <c r="R26" s="251"/>
      <c r="S26" s="251" t="s">
        <v>107</v>
      </c>
      <c r="T26" s="252" t="s">
        <v>107</v>
      </c>
      <c r="U26" s="230">
        <v>0.42500000000000004</v>
      </c>
      <c r="V26" s="230">
        <f>ROUND(E26*U26,2)</f>
        <v>4.68</v>
      </c>
      <c r="W26" s="230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108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6">
        <v>18</v>
      </c>
      <c r="B27" s="247" t="s">
        <v>143</v>
      </c>
      <c r="C27" s="256" t="s">
        <v>144</v>
      </c>
      <c r="D27" s="248" t="s">
        <v>117</v>
      </c>
      <c r="E27" s="249">
        <v>14</v>
      </c>
      <c r="F27" s="250"/>
      <c r="G27" s="251">
        <f>ROUND(E27*F27,2)</f>
        <v>0</v>
      </c>
      <c r="H27" s="250"/>
      <c r="I27" s="251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51">
        <v>0</v>
      </c>
      <c r="O27" s="251">
        <f>ROUND(E27*N27,2)</f>
        <v>0</v>
      </c>
      <c r="P27" s="251">
        <v>0</v>
      </c>
      <c r="Q27" s="251">
        <f>ROUND(E27*P27,2)</f>
        <v>0</v>
      </c>
      <c r="R27" s="251"/>
      <c r="S27" s="251" t="s">
        <v>107</v>
      </c>
      <c r="T27" s="252" t="s">
        <v>107</v>
      </c>
      <c r="U27" s="230">
        <v>0.42500000000000004</v>
      </c>
      <c r="V27" s="230">
        <f>ROUND(E27*U27,2)</f>
        <v>5.95</v>
      </c>
      <c r="W27" s="230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108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6">
        <v>19</v>
      </c>
      <c r="B28" s="247" t="s">
        <v>145</v>
      </c>
      <c r="C28" s="256" t="s">
        <v>146</v>
      </c>
      <c r="D28" s="248" t="s">
        <v>117</v>
      </c>
      <c r="E28" s="249">
        <v>11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51">
        <v>6.3000000000000003E-4</v>
      </c>
      <c r="O28" s="251">
        <f>ROUND(E28*N28,2)</f>
        <v>0.01</v>
      </c>
      <c r="P28" s="251">
        <v>0</v>
      </c>
      <c r="Q28" s="251">
        <f>ROUND(E28*P28,2)</f>
        <v>0</v>
      </c>
      <c r="R28" s="251"/>
      <c r="S28" s="251" t="s">
        <v>107</v>
      </c>
      <c r="T28" s="252" t="s">
        <v>107</v>
      </c>
      <c r="U28" s="230">
        <v>0.27200000000000002</v>
      </c>
      <c r="V28" s="230">
        <f>ROUND(E28*U28,2)</f>
        <v>2.99</v>
      </c>
      <c r="W28" s="230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108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6">
        <v>20</v>
      </c>
      <c r="B29" s="247" t="s">
        <v>147</v>
      </c>
      <c r="C29" s="256" t="s">
        <v>148</v>
      </c>
      <c r="D29" s="248" t="s">
        <v>117</v>
      </c>
      <c r="E29" s="249">
        <v>14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51">
        <v>7.400000000000001E-4</v>
      </c>
      <c r="O29" s="251">
        <f>ROUND(E29*N29,2)</f>
        <v>0.01</v>
      </c>
      <c r="P29" s="251">
        <v>0</v>
      </c>
      <c r="Q29" s="251">
        <f>ROUND(E29*P29,2)</f>
        <v>0</v>
      </c>
      <c r="R29" s="251"/>
      <c r="S29" s="251" t="s">
        <v>107</v>
      </c>
      <c r="T29" s="252" t="s">
        <v>107</v>
      </c>
      <c r="U29" s="230">
        <v>0.30200000000000005</v>
      </c>
      <c r="V29" s="230">
        <f>ROUND(E29*U29,2)</f>
        <v>4.2300000000000004</v>
      </c>
      <c r="W29" s="230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108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46">
        <v>21</v>
      </c>
      <c r="B30" s="247" t="s">
        <v>149</v>
      </c>
      <c r="C30" s="256" t="s">
        <v>150</v>
      </c>
      <c r="D30" s="248" t="s">
        <v>117</v>
      </c>
      <c r="E30" s="249">
        <v>2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51">
        <v>5.2000000000000006E-4</v>
      </c>
      <c r="O30" s="251">
        <f>ROUND(E30*N30,2)</f>
        <v>0</v>
      </c>
      <c r="P30" s="251">
        <v>0</v>
      </c>
      <c r="Q30" s="251">
        <f>ROUND(E30*P30,2)</f>
        <v>0</v>
      </c>
      <c r="R30" s="251"/>
      <c r="S30" s="251" t="s">
        <v>107</v>
      </c>
      <c r="T30" s="252" t="s">
        <v>107</v>
      </c>
      <c r="U30" s="230">
        <v>0.22700000000000001</v>
      </c>
      <c r="V30" s="230">
        <f>ROUND(E30*U30,2)</f>
        <v>0.45</v>
      </c>
      <c r="W30" s="230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108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46">
        <v>22</v>
      </c>
      <c r="B31" s="247" t="s">
        <v>151</v>
      </c>
      <c r="C31" s="256" t="s">
        <v>152</v>
      </c>
      <c r="D31" s="248" t="s">
        <v>117</v>
      </c>
      <c r="E31" s="249">
        <v>2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51">
        <v>4.0000000000000002E-4</v>
      </c>
      <c r="O31" s="251">
        <f>ROUND(E31*N31,2)</f>
        <v>0</v>
      </c>
      <c r="P31" s="251">
        <v>0</v>
      </c>
      <c r="Q31" s="251">
        <f>ROUND(E31*P31,2)</f>
        <v>0</v>
      </c>
      <c r="R31" s="251"/>
      <c r="S31" s="251" t="s">
        <v>107</v>
      </c>
      <c r="T31" s="252" t="s">
        <v>107</v>
      </c>
      <c r="U31" s="230">
        <v>0.22700000000000001</v>
      </c>
      <c r="V31" s="230">
        <f>ROUND(E31*U31,2)</f>
        <v>0.45</v>
      </c>
      <c r="W31" s="230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108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6">
        <v>23</v>
      </c>
      <c r="B32" s="247" t="s">
        <v>153</v>
      </c>
      <c r="C32" s="256" t="s">
        <v>154</v>
      </c>
      <c r="D32" s="248" t="s">
        <v>117</v>
      </c>
      <c r="E32" s="249">
        <v>1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51">
        <v>5.4000000000000001E-4</v>
      </c>
      <c r="O32" s="251">
        <f>ROUND(E32*N32,2)</f>
        <v>0</v>
      </c>
      <c r="P32" s="251">
        <v>0</v>
      </c>
      <c r="Q32" s="251">
        <f>ROUND(E32*P32,2)</f>
        <v>0</v>
      </c>
      <c r="R32" s="251"/>
      <c r="S32" s="251" t="s">
        <v>107</v>
      </c>
      <c r="T32" s="252" t="s">
        <v>107</v>
      </c>
      <c r="U32" s="230">
        <v>0.22700000000000001</v>
      </c>
      <c r="V32" s="230">
        <f>ROUND(E32*U32,2)</f>
        <v>0.23</v>
      </c>
      <c r="W32" s="230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108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24</v>
      </c>
      <c r="B33" s="247" t="s">
        <v>155</v>
      </c>
      <c r="C33" s="256" t="s">
        <v>156</v>
      </c>
      <c r="D33" s="248" t="s">
        <v>106</v>
      </c>
      <c r="E33" s="249">
        <v>65</v>
      </c>
      <c r="F33" s="250"/>
      <c r="G33" s="251">
        <f>ROUND(E33*F33,2)</f>
        <v>0</v>
      </c>
      <c r="H33" s="250"/>
      <c r="I33" s="251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51">
        <v>0</v>
      </c>
      <c r="O33" s="251">
        <f>ROUND(E33*N33,2)</f>
        <v>0</v>
      </c>
      <c r="P33" s="251">
        <v>0</v>
      </c>
      <c r="Q33" s="251">
        <f>ROUND(E33*P33,2)</f>
        <v>0</v>
      </c>
      <c r="R33" s="251"/>
      <c r="S33" s="251" t="s">
        <v>107</v>
      </c>
      <c r="T33" s="252" t="s">
        <v>107</v>
      </c>
      <c r="U33" s="230">
        <v>2.9000000000000001E-2</v>
      </c>
      <c r="V33" s="230">
        <f>ROUND(E33*U33,2)</f>
        <v>1.89</v>
      </c>
      <c r="W33" s="230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108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9">
        <v>25</v>
      </c>
      <c r="B34" s="240" t="s">
        <v>157</v>
      </c>
      <c r="C34" s="257" t="s">
        <v>158</v>
      </c>
      <c r="D34" s="241" t="s">
        <v>106</v>
      </c>
      <c r="E34" s="242">
        <v>65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4">
        <v>1.0000000000000001E-5</v>
      </c>
      <c r="O34" s="244">
        <f>ROUND(E34*N34,2)</f>
        <v>0</v>
      </c>
      <c r="P34" s="244">
        <v>0</v>
      </c>
      <c r="Q34" s="244">
        <f>ROUND(E34*P34,2)</f>
        <v>0</v>
      </c>
      <c r="R34" s="244"/>
      <c r="S34" s="244" t="s">
        <v>107</v>
      </c>
      <c r="T34" s="245" t="s">
        <v>107</v>
      </c>
      <c r="U34" s="230">
        <v>6.2000000000000006E-2</v>
      </c>
      <c r="V34" s="230">
        <f>ROUND(E34*U34,2)</f>
        <v>4.03</v>
      </c>
      <c r="W34" s="230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108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27">
        <v>26</v>
      </c>
      <c r="B35" s="228" t="s">
        <v>159</v>
      </c>
      <c r="C35" s="258" t="s">
        <v>160</v>
      </c>
      <c r="D35" s="229" t="s">
        <v>0</v>
      </c>
      <c r="E35" s="253"/>
      <c r="F35" s="231"/>
      <c r="G35" s="230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107</v>
      </c>
      <c r="T35" s="230" t="s">
        <v>107</v>
      </c>
      <c r="U35" s="230">
        <v>0</v>
      </c>
      <c r="V35" s="230">
        <f>ROUND(E35*U35,2)</f>
        <v>0</v>
      </c>
      <c r="W35" s="230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124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33" t="s">
        <v>102</v>
      </c>
      <c r="B36" s="234" t="s">
        <v>72</v>
      </c>
      <c r="C36" s="255" t="s">
        <v>73</v>
      </c>
      <c r="D36" s="235"/>
      <c r="E36" s="236"/>
      <c r="F36" s="237"/>
      <c r="G36" s="237">
        <f>SUMIF(AG37:AG40,"&lt;&gt;NOR",G37:G40)</f>
        <v>0</v>
      </c>
      <c r="H36" s="237"/>
      <c r="I36" s="237">
        <f>SUM(I37:I40)</f>
        <v>0</v>
      </c>
      <c r="J36" s="237"/>
      <c r="K36" s="237">
        <f>SUM(K37:K40)</f>
        <v>0</v>
      </c>
      <c r="L36" s="237"/>
      <c r="M36" s="237">
        <f>SUM(M37:M40)</f>
        <v>0</v>
      </c>
      <c r="N36" s="237"/>
      <c r="O36" s="237">
        <f>SUM(O37:O40)</f>
        <v>0</v>
      </c>
      <c r="P36" s="237"/>
      <c r="Q36" s="237">
        <f>SUM(Q37:Q40)</f>
        <v>0</v>
      </c>
      <c r="R36" s="237"/>
      <c r="S36" s="237"/>
      <c r="T36" s="238"/>
      <c r="U36" s="232"/>
      <c r="V36" s="232">
        <f>SUM(V37:V40)</f>
        <v>3.94</v>
      </c>
      <c r="W36" s="232"/>
      <c r="AG36" t="s">
        <v>103</v>
      </c>
    </row>
    <row r="37" spans="1:60" outlineLevel="1" x14ac:dyDescent="0.2">
      <c r="A37" s="246">
        <v>27</v>
      </c>
      <c r="B37" s="247" t="s">
        <v>161</v>
      </c>
      <c r="C37" s="256" t="s">
        <v>162</v>
      </c>
      <c r="D37" s="248" t="s">
        <v>163</v>
      </c>
      <c r="E37" s="249">
        <v>11</v>
      </c>
      <c r="F37" s="250"/>
      <c r="G37" s="251">
        <f>ROUND(E37*F37,2)</f>
        <v>0</v>
      </c>
      <c r="H37" s="250"/>
      <c r="I37" s="251">
        <f>ROUND(E37*H37,2)</f>
        <v>0</v>
      </c>
      <c r="J37" s="250"/>
      <c r="K37" s="251">
        <f>ROUND(E37*J37,2)</f>
        <v>0</v>
      </c>
      <c r="L37" s="251">
        <v>21</v>
      </c>
      <c r="M37" s="251">
        <f>G37*(1+L37/100)</f>
        <v>0</v>
      </c>
      <c r="N37" s="251">
        <v>2.4000000000000001E-4</v>
      </c>
      <c r="O37" s="251">
        <f>ROUND(E37*N37,2)</f>
        <v>0</v>
      </c>
      <c r="P37" s="251">
        <v>0</v>
      </c>
      <c r="Q37" s="251">
        <f>ROUND(E37*P37,2)</f>
        <v>0</v>
      </c>
      <c r="R37" s="251"/>
      <c r="S37" s="251" t="s">
        <v>107</v>
      </c>
      <c r="T37" s="252" t="s">
        <v>107</v>
      </c>
      <c r="U37" s="230">
        <v>0.12400000000000001</v>
      </c>
      <c r="V37" s="230">
        <f>ROUND(E37*U37,2)</f>
        <v>1.36</v>
      </c>
      <c r="W37" s="230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108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6">
        <v>28</v>
      </c>
      <c r="B38" s="247" t="s">
        <v>164</v>
      </c>
      <c r="C38" s="256" t="s">
        <v>165</v>
      </c>
      <c r="D38" s="248" t="s">
        <v>163</v>
      </c>
      <c r="E38" s="249">
        <v>14</v>
      </c>
      <c r="F38" s="250"/>
      <c r="G38" s="251">
        <f>ROUND(E38*F38,2)</f>
        <v>0</v>
      </c>
      <c r="H38" s="250"/>
      <c r="I38" s="251">
        <f>ROUND(E38*H38,2)</f>
        <v>0</v>
      </c>
      <c r="J38" s="250"/>
      <c r="K38" s="251">
        <f>ROUND(E38*J38,2)</f>
        <v>0</v>
      </c>
      <c r="L38" s="251">
        <v>21</v>
      </c>
      <c r="M38" s="251">
        <f>G38*(1+L38/100)</f>
        <v>0</v>
      </c>
      <c r="N38" s="251">
        <v>2.4000000000000001E-4</v>
      </c>
      <c r="O38" s="251">
        <f>ROUND(E38*N38,2)</f>
        <v>0</v>
      </c>
      <c r="P38" s="251">
        <v>0</v>
      </c>
      <c r="Q38" s="251">
        <f>ROUND(E38*P38,2)</f>
        <v>0</v>
      </c>
      <c r="R38" s="251"/>
      <c r="S38" s="251" t="s">
        <v>107</v>
      </c>
      <c r="T38" s="252" t="s">
        <v>107</v>
      </c>
      <c r="U38" s="230">
        <v>0.12400000000000001</v>
      </c>
      <c r="V38" s="230">
        <f>ROUND(E38*U38,2)</f>
        <v>1.74</v>
      </c>
      <c r="W38" s="230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108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46">
        <v>29</v>
      </c>
      <c r="B39" s="247" t="s">
        <v>166</v>
      </c>
      <c r="C39" s="256" t="s">
        <v>167</v>
      </c>
      <c r="D39" s="248" t="s">
        <v>117</v>
      </c>
      <c r="E39" s="249">
        <v>1</v>
      </c>
      <c r="F39" s="250"/>
      <c r="G39" s="251">
        <f>ROUND(E39*F39,2)</f>
        <v>0</v>
      </c>
      <c r="H39" s="250"/>
      <c r="I39" s="251">
        <f>ROUND(E39*H39,2)</f>
        <v>0</v>
      </c>
      <c r="J39" s="250"/>
      <c r="K39" s="251">
        <f>ROUND(E39*J39,2)</f>
        <v>0</v>
      </c>
      <c r="L39" s="251">
        <v>21</v>
      </c>
      <c r="M39" s="251">
        <f>G39*(1+L39/100)</f>
        <v>0</v>
      </c>
      <c r="N39" s="251">
        <v>1.7200000000000002E-3</v>
      </c>
      <c r="O39" s="251">
        <f>ROUND(E39*N39,2)</f>
        <v>0</v>
      </c>
      <c r="P39" s="251">
        <v>0</v>
      </c>
      <c r="Q39" s="251">
        <f>ROUND(E39*P39,2)</f>
        <v>0</v>
      </c>
      <c r="R39" s="251"/>
      <c r="S39" s="251" t="s">
        <v>107</v>
      </c>
      <c r="T39" s="252" t="s">
        <v>107</v>
      </c>
      <c r="U39" s="230">
        <v>0.47600000000000003</v>
      </c>
      <c r="V39" s="230">
        <f>ROUND(E39*U39,2)</f>
        <v>0.48</v>
      </c>
      <c r="W39" s="230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108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6">
        <v>30</v>
      </c>
      <c r="B40" s="247" t="s">
        <v>168</v>
      </c>
      <c r="C40" s="256" t="s">
        <v>169</v>
      </c>
      <c r="D40" s="248" t="s">
        <v>117</v>
      </c>
      <c r="E40" s="249">
        <v>2</v>
      </c>
      <c r="F40" s="250"/>
      <c r="G40" s="251">
        <f>ROUND(E40*F40,2)</f>
        <v>0</v>
      </c>
      <c r="H40" s="250"/>
      <c r="I40" s="251">
        <f>ROUND(E40*H40,2)</f>
        <v>0</v>
      </c>
      <c r="J40" s="250"/>
      <c r="K40" s="251">
        <f>ROUND(E40*J40,2)</f>
        <v>0</v>
      </c>
      <c r="L40" s="251">
        <v>21</v>
      </c>
      <c r="M40" s="251">
        <f>G40*(1+L40/100)</f>
        <v>0</v>
      </c>
      <c r="N40" s="251">
        <v>9.0000000000000006E-5</v>
      </c>
      <c r="O40" s="251">
        <f>ROUND(E40*N40,2)</f>
        <v>0</v>
      </c>
      <c r="P40" s="251">
        <v>0</v>
      </c>
      <c r="Q40" s="251">
        <f>ROUND(E40*P40,2)</f>
        <v>0</v>
      </c>
      <c r="R40" s="251"/>
      <c r="S40" s="251" t="s">
        <v>170</v>
      </c>
      <c r="T40" s="252" t="s">
        <v>171</v>
      </c>
      <c r="U40" s="230">
        <v>0.18000000000000002</v>
      </c>
      <c r="V40" s="230">
        <f>ROUND(E40*U40,2)</f>
        <v>0.36</v>
      </c>
      <c r="W40" s="230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108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">
      <c r="A41" s="233" t="s">
        <v>102</v>
      </c>
      <c r="B41" s="234" t="s">
        <v>74</v>
      </c>
      <c r="C41" s="255" t="s">
        <v>75</v>
      </c>
      <c r="D41" s="235"/>
      <c r="E41" s="236"/>
      <c r="F41" s="237"/>
      <c r="G41" s="237">
        <f>SUMIF(AG42:AG46,"&lt;&gt;NOR",G42:G46)</f>
        <v>0</v>
      </c>
      <c r="H41" s="237"/>
      <c r="I41" s="237">
        <f>SUM(I42:I46)</f>
        <v>0</v>
      </c>
      <c r="J41" s="237"/>
      <c r="K41" s="237">
        <f>SUM(K42:K46)</f>
        <v>0</v>
      </c>
      <c r="L41" s="237"/>
      <c r="M41" s="237">
        <f>SUM(M42:M46)</f>
        <v>0</v>
      </c>
      <c r="N41" s="237"/>
      <c r="O41" s="237">
        <f>SUM(O42:O46)</f>
        <v>0</v>
      </c>
      <c r="P41" s="237"/>
      <c r="Q41" s="237">
        <f>SUM(Q42:Q46)</f>
        <v>0</v>
      </c>
      <c r="R41" s="237"/>
      <c r="S41" s="237"/>
      <c r="T41" s="238"/>
      <c r="U41" s="232"/>
      <c r="V41" s="232">
        <f>SUM(V42:V46)</f>
        <v>0</v>
      </c>
      <c r="W41" s="232"/>
      <c r="AG41" t="s">
        <v>103</v>
      </c>
    </row>
    <row r="42" spans="1:60" ht="22.5" outlineLevel="1" x14ac:dyDescent="0.2">
      <c r="A42" s="246">
        <v>31</v>
      </c>
      <c r="B42" s="247" t="s">
        <v>172</v>
      </c>
      <c r="C42" s="256" t="s">
        <v>173</v>
      </c>
      <c r="D42" s="248" t="s">
        <v>174</v>
      </c>
      <c r="E42" s="249">
        <v>25</v>
      </c>
      <c r="F42" s="250"/>
      <c r="G42" s="251">
        <f>ROUND(E42*F42,2)</f>
        <v>0</v>
      </c>
      <c r="H42" s="250"/>
      <c r="I42" s="251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51">
        <v>0</v>
      </c>
      <c r="O42" s="251">
        <f>ROUND(E42*N42,2)</f>
        <v>0</v>
      </c>
      <c r="P42" s="251">
        <v>0</v>
      </c>
      <c r="Q42" s="251">
        <f>ROUND(E42*P42,2)</f>
        <v>0</v>
      </c>
      <c r="R42" s="251"/>
      <c r="S42" s="251" t="s">
        <v>170</v>
      </c>
      <c r="T42" s="252" t="s">
        <v>171</v>
      </c>
      <c r="U42" s="230">
        <v>0</v>
      </c>
      <c r="V42" s="230">
        <f>ROUND(E42*U42,2)</f>
        <v>0</v>
      </c>
      <c r="W42" s="230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108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6">
        <v>32</v>
      </c>
      <c r="B43" s="247" t="s">
        <v>175</v>
      </c>
      <c r="C43" s="256" t="s">
        <v>176</v>
      </c>
      <c r="D43" s="248" t="s">
        <v>177</v>
      </c>
      <c r="E43" s="249">
        <v>7</v>
      </c>
      <c r="F43" s="250"/>
      <c r="G43" s="251">
        <f>ROUND(E43*F43,2)</f>
        <v>0</v>
      </c>
      <c r="H43" s="250"/>
      <c r="I43" s="251">
        <f>ROUND(E43*H43,2)</f>
        <v>0</v>
      </c>
      <c r="J43" s="250"/>
      <c r="K43" s="251">
        <f>ROUND(E43*J43,2)</f>
        <v>0</v>
      </c>
      <c r="L43" s="251">
        <v>21</v>
      </c>
      <c r="M43" s="251">
        <f>G43*(1+L43/100)</f>
        <v>0</v>
      </c>
      <c r="N43" s="251">
        <v>0</v>
      </c>
      <c r="O43" s="251">
        <f>ROUND(E43*N43,2)</f>
        <v>0</v>
      </c>
      <c r="P43" s="251">
        <v>0</v>
      </c>
      <c r="Q43" s="251">
        <f>ROUND(E43*P43,2)</f>
        <v>0</v>
      </c>
      <c r="R43" s="251"/>
      <c r="S43" s="251" t="s">
        <v>170</v>
      </c>
      <c r="T43" s="252" t="s">
        <v>171</v>
      </c>
      <c r="U43" s="230">
        <v>0</v>
      </c>
      <c r="V43" s="230">
        <f>ROUND(E43*U43,2)</f>
        <v>0</v>
      </c>
      <c r="W43" s="230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108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6">
        <v>33</v>
      </c>
      <c r="B44" s="247" t="s">
        <v>178</v>
      </c>
      <c r="C44" s="256" t="s">
        <v>179</v>
      </c>
      <c r="D44" s="248" t="s">
        <v>180</v>
      </c>
      <c r="E44" s="249">
        <v>2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51">
        <v>0</v>
      </c>
      <c r="O44" s="251">
        <f>ROUND(E44*N44,2)</f>
        <v>0</v>
      </c>
      <c r="P44" s="251">
        <v>0</v>
      </c>
      <c r="Q44" s="251">
        <f>ROUND(E44*P44,2)</f>
        <v>0</v>
      </c>
      <c r="R44" s="251"/>
      <c r="S44" s="251" t="s">
        <v>170</v>
      </c>
      <c r="T44" s="252" t="s">
        <v>171</v>
      </c>
      <c r="U44" s="230">
        <v>0</v>
      </c>
      <c r="V44" s="230">
        <f>ROUND(E44*U44,2)</f>
        <v>0</v>
      </c>
      <c r="W44" s="230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108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6">
        <v>34</v>
      </c>
      <c r="B45" s="247" t="s">
        <v>181</v>
      </c>
      <c r="C45" s="256" t="s">
        <v>182</v>
      </c>
      <c r="D45" s="248" t="s">
        <v>180</v>
      </c>
      <c r="E45" s="249">
        <v>7</v>
      </c>
      <c r="F45" s="250"/>
      <c r="G45" s="251">
        <f>ROUND(E45*F45,2)</f>
        <v>0</v>
      </c>
      <c r="H45" s="250"/>
      <c r="I45" s="251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51">
        <v>0</v>
      </c>
      <c r="O45" s="251">
        <f>ROUND(E45*N45,2)</f>
        <v>0</v>
      </c>
      <c r="P45" s="251">
        <v>0</v>
      </c>
      <c r="Q45" s="251">
        <f>ROUND(E45*P45,2)</f>
        <v>0</v>
      </c>
      <c r="R45" s="251"/>
      <c r="S45" s="251" t="s">
        <v>170</v>
      </c>
      <c r="T45" s="252" t="s">
        <v>171</v>
      </c>
      <c r="U45" s="230">
        <v>0</v>
      </c>
      <c r="V45" s="230">
        <f>ROUND(E45*U45,2)</f>
        <v>0</v>
      </c>
      <c r="W45" s="230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108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6">
        <v>35</v>
      </c>
      <c r="B46" s="247" t="s">
        <v>183</v>
      </c>
      <c r="C46" s="256" t="s">
        <v>184</v>
      </c>
      <c r="D46" s="248" t="s">
        <v>185</v>
      </c>
      <c r="E46" s="249">
        <v>15</v>
      </c>
      <c r="F46" s="250"/>
      <c r="G46" s="251">
        <f>ROUND(E46*F46,2)</f>
        <v>0</v>
      </c>
      <c r="H46" s="250"/>
      <c r="I46" s="251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51">
        <v>0</v>
      </c>
      <c r="O46" s="251">
        <f>ROUND(E46*N46,2)</f>
        <v>0</v>
      </c>
      <c r="P46" s="251">
        <v>0</v>
      </c>
      <c r="Q46" s="251">
        <f>ROUND(E46*P46,2)</f>
        <v>0</v>
      </c>
      <c r="R46" s="251"/>
      <c r="S46" s="251" t="s">
        <v>170</v>
      </c>
      <c r="T46" s="252" t="s">
        <v>171</v>
      </c>
      <c r="U46" s="230">
        <v>0</v>
      </c>
      <c r="V46" s="230">
        <f>ROUND(E46*U46,2)</f>
        <v>0</v>
      </c>
      <c r="W46" s="230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108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3" t="s">
        <v>102</v>
      </c>
      <c r="B47" s="234" t="s">
        <v>76</v>
      </c>
      <c r="C47" s="255" t="s">
        <v>29</v>
      </c>
      <c r="D47" s="235"/>
      <c r="E47" s="236"/>
      <c r="F47" s="237"/>
      <c r="G47" s="237">
        <f>SUMIF(AG48:AG50,"&lt;&gt;NOR",G48:G50)</f>
        <v>0</v>
      </c>
      <c r="H47" s="237"/>
      <c r="I47" s="237">
        <f>SUM(I48:I50)</f>
        <v>0</v>
      </c>
      <c r="J47" s="237"/>
      <c r="K47" s="237">
        <f>SUM(K48:K50)</f>
        <v>0</v>
      </c>
      <c r="L47" s="237"/>
      <c r="M47" s="237">
        <f>SUM(M48:M50)</f>
        <v>0</v>
      </c>
      <c r="N47" s="237"/>
      <c r="O47" s="237">
        <f>SUM(O48:O50)</f>
        <v>0</v>
      </c>
      <c r="P47" s="237"/>
      <c r="Q47" s="237">
        <f>SUM(Q48:Q50)</f>
        <v>0</v>
      </c>
      <c r="R47" s="237"/>
      <c r="S47" s="237"/>
      <c r="T47" s="238"/>
      <c r="U47" s="232"/>
      <c r="V47" s="232">
        <f>SUM(V48:V50)</f>
        <v>0</v>
      </c>
      <c r="W47" s="232"/>
      <c r="AG47" t="s">
        <v>103</v>
      </c>
    </row>
    <row r="48" spans="1:60" outlineLevel="1" x14ac:dyDescent="0.2">
      <c r="A48" s="246">
        <v>36</v>
      </c>
      <c r="B48" s="247" t="s">
        <v>186</v>
      </c>
      <c r="C48" s="256" t="s">
        <v>187</v>
      </c>
      <c r="D48" s="248" t="s">
        <v>188</v>
      </c>
      <c r="E48" s="249">
        <v>1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51">
        <v>0</v>
      </c>
      <c r="O48" s="251">
        <f>ROUND(E48*N48,2)</f>
        <v>0</v>
      </c>
      <c r="P48" s="251">
        <v>0</v>
      </c>
      <c r="Q48" s="251">
        <f>ROUND(E48*P48,2)</f>
        <v>0</v>
      </c>
      <c r="R48" s="251"/>
      <c r="S48" s="251" t="s">
        <v>107</v>
      </c>
      <c r="T48" s="252" t="s">
        <v>171</v>
      </c>
      <c r="U48" s="230">
        <v>0</v>
      </c>
      <c r="V48" s="230">
        <f>ROUND(E48*U48,2)</f>
        <v>0</v>
      </c>
      <c r="W48" s="230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189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6">
        <v>37</v>
      </c>
      <c r="B49" s="247" t="s">
        <v>190</v>
      </c>
      <c r="C49" s="256" t="s">
        <v>191</v>
      </c>
      <c r="D49" s="248" t="s">
        <v>188</v>
      </c>
      <c r="E49" s="249">
        <v>1</v>
      </c>
      <c r="F49" s="250"/>
      <c r="G49" s="251">
        <f>ROUND(E49*F49,2)</f>
        <v>0</v>
      </c>
      <c r="H49" s="250"/>
      <c r="I49" s="251">
        <f>ROUND(E49*H49,2)</f>
        <v>0</v>
      </c>
      <c r="J49" s="250"/>
      <c r="K49" s="251">
        <f>ROUND(E49*J49,2)</f>
        <v>0</v>
      </c>
      <c r="L49" s="251">
        <v>21</v>
      </c>
      <c r="M49" s="251">
        <f>G49*(1+L49/100)</f>
        <v>0</v>
      </c>
      <c r="N49" s="251">
        <v>0</v>
      </c>
      <c r="O49" s="251">
        <f>ROUND(E49*N49,2)</f>
        <v>0</v>
      </c>
      <c r="P49" s="251">
        <v>0</v>
      </c>
      <c r="Q49" s="251">
        <f>ROUND(E49*P49,2)</f>
        <v>0</v>
      </c>
      <c r="R49" s="251"/>
      <c r="S49" s="251" t="s">
        <v>107</v>
      </c>
      <c r="T49" s="252" t="s">
        <v>171</v>
      </c>
      <c r="U49" s="230">
        <v>0</v>
      </c>
      <c r="V49" s="230">
        <f>ROUND(E49*U49,2)</f>
        <v>0</v>
      </c>
      <c r="W49" s="230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189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9">
        <v>38</v>
      </c>
      <c r="B50" s="240" t="s">
        <v>192</v>
      </c>
      <c r="C50" s="257" t="s">
        <v>193</v>
      </c>
      <c r="D50" s="241" t="s">
        <v>188</v>
      </c>
      <c r="E50" s="242">
        <v>1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21</v>
      </c>
      <c r="M50" s="244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4"/>
      <c r="S50" s="244" t="s">
        <v>107</v>
      </c>
      <c r="T50" s="245" t="s">
        <v>171</v>
      </c>
      <c r="U50" s="230">
        <v>0</v>
      </c>
      <c r="V50" s="230">
        <f>ROUND(E50*U50,2)</f>
        <v>0</v>
      </c>
      <c r="W50" s="230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189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x14ac:dyDescent="0.2">
      <c r="A51" s="5"/>
      <c r="B51" s="6"/>
      <c r="C51" s="259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E51">
        <v>15</v>
      </c>
      <c r="AF51">
        <v>21</v>
      </c>
    </row>
    <row r="52" spans="1:60" x14ac:dyDescent="0.2">
      <c r="A52" s="213"/>
      <c r="B52" s="214" t="s">
        <v>31</v>
      </c>
      <c r="C52" s="260"/>
      <c r="D52" s="215"/>
      <c r="E52" s="216"/>
      <c r="F52" s="216"/>
      <c r="G52" s="254">
        <f>G8+G17+G36+G41+G47</f>
        <v>0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AE52">
        <f>SUMIF(L7:L50,AE51,G7:G50)</f>
        <v>0</v>
      </c>
      <c r="AF52">
        <f>SUMIF(L7:L50,AF51,G7:G50)</f>
        <v>0</v>
      </c>
      <c r="AG52" t="s">
        <v>194</v>
      </c>
    </row>
    <row r="53" spans="1:60" x14ac:dyDescent="0.2">
      <c r="A53" s="5"/>
      <c r="B53" s="6"/>
      <c r="C53" s="259"/>
      <c r="D53" s="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60" x14ac:dyDescent="0.2">
      <c r="A54" s="5"/>
      <c r="B54" s="6"/>
      <c r="C54" s="259"/>
      <c r="D54" s="8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60" x14ac:dyDescent="0.2">
      <c r="A55" s="217" t="s">
        <v>195</v>
      </c>
      <c r="B55" s="217"/>
      <c r="C55" s="261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60" x14ac:dyDescent="0.2">
      <c r="A56" s="218"/>
      <c r="B56" s="219"/>
      <c r="C56" s="262"/>
      <c r="D56" s="219"/>
      <c r="E56" s="219"/>
      <c r="F56" s="219"/>
      <c r="G56" s="220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AG56" t="s">
        <v>196</v>
      </c>
    </row>
    <row r="57" spans="1:60" x14ac:dyDescent="0.2">
      <c r="A57" s="221"/>
      <c r="B57" s="222"/>
      <c r="C57" s="263"/>
      <c r="D57" s="222"/>
      <c r="E57" s="222"/>
      <c r="F57" s="222"/>
      <c r="G57" s="223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60" x14ac:dyDescent="0.2">
      <c r="A58" s="221"/>
      <c r="B58" s="222"/>
      <c r="C58" s="263"/>
      <c r="D58" s="222"/>
      <c r="E58" s="222"/>
      <c r="F58" s="222"/>
      <c r="G58" s="223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60" x14ac:dyDescent="0.2">
      <c r="A59" s="221"/>
      <c r="B59" s="222"/>
      <c r="C59" s="263"/>
      <c r="D59" s="222"/>
      <c r="E59" s="222"/>
      <c r="F59" s="222"/>
      <c r="G59" s="223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60" x14ac:dyDescent="0.2">
      <c r="A60" s="224"/>
      <c r="B60" s="225"/>
      <c r="C60" s="264"/>
      <c r="D60" s="225"/>
      <c r="E60" s="225"/>
      <c r="F60" s="225"/>
      <c r="G60" s="226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60" x14ac:dyDescent="0.2">
      <c r="A61" s="5"/>
      <c r="B61" s="6"/>
      <c r="C61" s="259"/>
      <c r="D61" s="8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60" x14ac:dyDescent="0.2">
      <c r="C62" s="265"/>
      <c r="D62" s="194"/>
      <c r="AG62" t="s">
        <v>197</v>
      </c>
    </row>
    <row r="63" spans="1:60" x14ac:dyDescent="0.2">
      <c r="D63" s="194"/>
    </row>
    <row r="64" spans="1:60" x14ac:dyDescent="0.2">
      <c r="D64" s="194"/>
    </row>
    <row r="65" spans="4:4" x14ac:dyDescent="0.2">
      <c r="D65" s="194"/>
    </row>
    <row r="66" spans="4:4" x14ac:dyDescent="0.2">
      <c r="D66" s="194"/>
    </row>
    <row r="67" spans="4:4" x14ac:dyDescent="0.2">
      <c r="D67" s="194"/>
    </row>
    <row r="68" spans="4:4" x14ac:dyDescent="0.2">
      <c r="D68" s="194"/>
    </row>
    <row r="69" spans="4:4" x14ac:dyDescent="0.2">
      <c r="D69" s="194"/>
    </row>
    <row r="70" spans="4:4" x14ac:dyDescent="0.2">
      <c r="D70" s="194"/>
    </row>
    <row r="71" spans="4:4" x14ac:dyDescent="0.2">
      <c r="D71" s="194"/>
    </row>
    <row r="72" spans="4:4" x14ac:dyDescent="0.2">
      <c r="D72" s="194"/>
    </row>
    <row r="73" spans="4:4" x14ac:dyDescent="0.2">
      <c r="D73" s="194"/>
    </row>
    <row r="74" spans="4:4" x14ac:dyDescent="0.2">
      <c r="D74" s="194"/>
    </row>
    <row r="75" spans="4:4" x14ac:dyDescent="0.2">
      <c r="D75" s="194"/>
    </row>
    <row r="76" spans="4:4" x14ac:dyDescent="0.2">
      <c r="D76" s="194"/>
    </row>
    <row r="77" spans="4:4" x14ac:dyDescent="0.2">
      <c r="D77" s="194"/>
    </row>
    <row r="78" spans="4:4" x14ac:dyDescent="0.2">
      <c r="D78" s="194"/>
    </row>
    <row r="79" spans="4:4" x14ac:dyDescent="0.2">
      <c r="D79" s="194"/>
    </row>
    <row r="80" spans="4:4" x14ac:dyDescent="0.2">
      <c r="D80" s="194"/>
    </row>
    <row r="81" spans="4:4" x14ac:dyDescent="0.2">
      <c r="D81" s="194"/>
    </row>
    <row r="82" spans="4:4" x14ac:dyDescent="0.2">
      <c r="D82" s="194"/>
    </row>
    <row r="83" spans="4:4" x14ac:dyDescent="0.2">
      <c r="D83" s="194"/>
    </row>
    <row r="84" spans="4:4" x14ac:dyDescent="0.2">
      <c r="D84" s="194"/>
    </row>
    <row r="85" spans="4:4" x14ac:dyDescent="0.2">
      <c r="D85" s="194"/>
    </row>
    <row r="86" spans="4:4" x14ac:dyDescent="0.2">
      <c r="D86" s="194"/>
    </row>
    <row r="87" spans="4:4" x14ac:dyDescent="0.2">
      <c r="D87" s="194"/>
    </row>
    <row r="88" spans="4:4" x14ac:dyDescent="0.2">
      <c r="D88" s="194"/>
    </row>
    <row r="89" spans="4:4" x14ac:dyDescent="0.2">
      <c r="D89" s="194"/>
    </row>
    <row r="90" spans="4:4" x14ac:dyDescent="0.2">
      <c r="D90" s="194"/>
    </row>
    <row r="91" spans="4:4" x14ac:dyDescent="0.2">
      <c r="D91" s="194"/>
    </row>
    <row r="92" spans="4:4" x14ac:dyDescent="0.2">
      <c r="D92" s="194"/>
    </row>
    <row r="93" spans="4:4" x14ac:dyDescent="0.2">
      <c r="D93" s="194"/>
    </row>
    <row r="94" spans="4:4" x14ac:dyDescent="0.2">
      <c r="D94" s="194"/>
    </row>
    <row r="95" spans="4:4" x14ac:dyDescent="0.2">
      <c r="D95" s="194"/>
    </row>
    <row r="96" spans="4:4" x14ac:dyDescent="0.2">
      <c r="D96" s="194"/>
    </row>
    <row r="97" spans="4:4" x14ac:dyDescent="0.2">
      <c r="D97" s="194"/>
    </row>
    <row r="98" spans="4:4" x14ac:dyDescent="0.2">
      <c r="D98" s="194"/>
    </row>
    <row r="99" spans="4:4" x14ac:dyDescent="0.2">
      <c r="D99" s="194"/>
    </row>
    <row r="100" spans="4:4" x14ac:dyDescent="0.2">
      <c r="D100" s="194"/>
    </row>
    <row r="101" spans="4:4" x14ac:dyDescent="0.2">
      <c r="D101" s="194"/>
    </row>
    <row r="102" spans="4:4" x14ac:dyDescent="0.2">
      <c r="D102" s="194"/>
    </row>
    <row r="103" spans="4:4" x14ac:dyDescent="0.2">
      <c r="D103" s="194"/>
    </row>
    <row r="104" spans="4:4" x14ac:dyDescent="0.2">
      <c r="D104" s="194"/>
    </row>
    <row r="105" spans="4:4" x14ac:dyDescent="0.2">
      <c r="D105" s="194"/>
    </row>
    <row r="106" spans="4:4" x14ac:dyDescent="0.2">
      <c r="D106" s="194"/>
    </row>
    <row r="107" spans="4:4" x14ac:dyDescent="0.2">
      <c r="D107" s="194"/>
    </row>
    <row r="108" spans="4:4" x14ac:dyDescent="0.2">
      <c r="D108" s="194"/>
    </row>
    <row r="109" spans="4:4" x14ac:dyDescent="0.2">
      <c r="D109" s="194"/>
    </row>
    <row r="110" spans="4:4" x14ac:dyDescent="0.2">
      <c r="D110" s="194"/>
    </row>
    <row r="111" spans="4:4" x14ac:dyDescent="0.2">
      <c r="D111" s="194"/>
    </row>
    <row r="112" spans="4:4" x14ac:dyDescent="0.2">
      <c r="D112" s="194"/>
    </row>
    <row r="113" spans="4:4" x14ac:dyDescent="0.2">
      <c r="D113" s="194"/>
    </row>
    <row r="114" spans="4:4" x14ac:dyDescent="0.2">
      <c r="D114" s="194"/>
    </row>
    <row r="115" spans="4:4" x14ac:dyDescent="0.2">
      <c r="D115" s="194"/>
    </row>
    <row r="116" spans="4:4" x14ac:dyDescent="0.2">
      <c r="D116" s="194"/>
    </row>
    <row r="117" spans="4:4" x14ac:dyDescent="0.2">
      <c r="D117" s="194"/>
    </row>
    <row r="118" spans="4:4" x14ac:dyDescent="0.2">
      <c r="D118" s="194"/>
    </row>
    <row r="119" spans="4:4" x14ac:dyDescent="0.2">
      <c r="D119" s="194"/>
    </row>
    <row r="120" spans="4:4" x14ac:dyDescent="0.2">
      <c r="D120" s="194"/>
    </row>
    <row r="121" spans="4:4" x14ac:dyDescent="0.2">
      <c r="D121" s="194"/>
    </row>
    <row r="122" spans="4:4" x14ac:dyDescent="0.2">
      <c r="D122" s="194"/>
    </row>
    <row r="123" spans="4:4" x14ac:dyDescent="0.2">
      <c r="D123" s="194"/>
    </row>
    <row r="124" spans="4:4" x14ac:dyDescent="0.2">
      <c r="D124" s="194"/>
    </row>
    <row r="125" spans="4:4" x14ac:dyDescent="0.2">
      <c r="D125" s="194"/>
    </row>
    <row r="126" spans="4:4" x14ac:dyDescent="0.2">
      <c r="D126" s="194"/>
    </row>
    <row r="127" spans="4:4" x14ac:dyDescent="0.2">
      <c r="D127" s="194"/>
    </row>
    <row r="128" spans="4:4" x14ac:dyDescent="0.2">
      <c r="D128" s="194"/>
    </row>
    <row r="129" spans="4:4" x14ac:dyDescent="0.2">
      <c r="D129" s="194"/>
    </row>
    <row r="130" spans="4:4" x14ac:dyDescent="0.2">
      <c r="D130" s="194"/>
    </row>
    <row r="131" spans="4:4" x14ac:dyDescent="0.2">
      <c r="D131" s="194"/>
    </row>
    <row r="132" spans="4:4" x14ac:dyDescent="0.2">
      <c r="D132" s="194"/>
    </row>
    <row r="133" spans="4:4" x14ac:dyDescent="0.2">
      <c r="D133" s="194"/>
    </row>
    <row r="134" spans="4:4" x14ac:dyDescent="0.2">
      <c r="D134" s="194"/>
    </row>
    <row r="135" spans="4:4" x14ac:dyDescent="0.2">
      <c r="D135" s="194"/>
    </row>
    <row r="136" spans="4:4" x14ac:dyDescent="0.2">
      <c r="D136" s="194"/>
    </row>
    <row r="137" spans="4:4" x14ac:dyDescent="0.2">
      <c r="D137" s="194"/>
    </row>
    <row r="138" spans="4:4" x14ac:dyDescent="0.2">
      <c r="D138" s="194"/>
    </row>
    <row r="139" spans="4:4" x14ac:dyDescent="0.2">
      <c r="D139" s="194"/>
    </row>
    <row r="140" spans="4:4" x14ac:dyDescent="0.2">
      <c r="D140" s="194"/>
    </row>
    <row r="141" spans="4:4" x14ac:dyDescent="0.2">
      <c r="D141" s="194"/>
    </row>
    <row r="142" spans="4:4" x14ac:dyDescent="0.2">
      <c r="D142" s="194"/>
    </row>
    <row r="143" spans="4:4" x14ac:dyDescent="0.2">
      <c r="D143" s="194"/>
    </row>
    <row r="144" spans="4:4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kltFFtlOOdCsVBJ0SNiiQSOppHqvVOtKHh2E6iby9rJUU7bGhi6ElkozeT7lZ/9z3rNdXLxGFHTjFrA6xE9oOg==" saltValue="TXVl2IXBIe45rzXj0qZz7w==" spinCount="100000" sheet="1"/>
  <mergeCells count="6">
    <mergeCell ref="A1:G1"/>
    <mergeCell ref="C2:G2"/>
    <mergeCell ref="C3:G3"/>
    <mergeCell ref="C4:G4"/>
    <mergeCell ref="A55:C55"/>
    <mergeCell ref="A56:G6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2 Pol'!Názvy_tisku</vt:lpstr>
      <vt:lpstr>oadresa</vt:lpstr>
      <vt:lpstr>Stavba!Objednatel</vt:lpstr>
      <vt:lpstr>Stavba!Objekt</vt:lpstr>
      <vt:lpstr>'SO-01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2014-02-28T09:52:57Z</cp:lastPrinted>
  <dcterms:created xsi:type="dcterms:W3CDTF">2009-04-08T07:15:50Z</dcterms:created>
  <dcterms:modified xsi:type="dcterms:W3CDTF">2019-01-21T07:52:48Z</dcterms:modified>
</cp:coreProperties>
</file>