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7955" windowHeight="10785" activeTab="6"/>
  </bookViews>
  <sheets>
    <sheet name="Stavba" sheetId="1" r:id="rId1"/>
    <sheet name="SO01 A KL" sheetId="2" r:id="rId2"/>
    <sheet name="SO01 A Rek" sheetId="3" r:id="rId3"/>
    <sheet name="SO01 A Pol" sheetId="4" r:id="rId4"/>
    <sheet name="SO01 B KL" sheetId="5" r:id="rId5"/>
    <sheet name="SO01 B Rek" sheetId="6" r:id="rId6"/>
    <sheet name="SO01 B Pol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'SO01 A Pol'!$1:$6</definedName>
    <definedName name="_xlnm.Print_Titles" localSheetId="2">'SO01 A Rek'!$1:$6</definedName>
    <definedName name="_xlnm.Print_Titles" localSheetId="6">'SO01 B Pol'!$1:$6</definedName>
    <definedName name="_xlnm.Print_Titles" localSheetId="5">'SO01 B Rek'!$1:$6</definedName>
    <definedName name="Objednatel" localSheetId="0">'Stavba'!$D$11</definedName>
    <definedName name="Objekt" localSheetId="0">'Stavba'!$B$29</definedName>
    <definedName name="_xlnm.Print_Area" localSheetId="1">'SO01 A KL'!$A$1:$G$45</definedName>
    <definedName name="_xlnm.Print_Area" localSheetId="3">'SO01 A Pol'!$A$1:$K$187</definedName>
    <definedName name="_xlnm.Print_Area" localSheetId="2">'SO01 A Rek'!$A$1:$I$25</definedName>
    <definedName name="_xlnm.Print_Area" localSheetId="4">'SO01 B KL'!$A$1:$G$45</definedName>
    <definedName name="_xlnm.Print_Area" localSheetId="6">'SO01 B Pol'!$A$1:$K$25</definedName>
    <definedName name="_xlnm.Print_Area" localSheetId="5">'SO01 B Rek'!$A$1:$I$22</definedName>
    <definedName name="_xlnm.Print_Area" localSheetId="0">'Stavba'!$B$1:$J$80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'SO01 A Pol'!#REF!</definedName>
    <definedName name="solver_opt" localSheetId="6" hidden="1">'SO01 B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'Stavba'!$F$61:$J$61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<sst xmlns="http://schemas.openxmlformats.org/spreadsheetml/2006/main" count="827" uniqueCount="402">
  <si>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</si>
  <si>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</si>
  <si>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</si>
  <si>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</si>
  <si>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</si>
  <si>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</si>
  <si>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</si>
  <si>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</si>
  <si>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</si>
  <si>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</si>
  <si>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</si>
  <si>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</si>
  <si>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</si>
  <si>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</si>
  <si>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</si>
  <si>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</si>
  <si>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</si>
  <si>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</si>
  <si>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</si>
  <si>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</si>
  <si>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</si>
  <si>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</si>
  <si>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</si>
  <si>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</si>
  <si>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</si>
  <si>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</si>
  <si>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</si>
  <si>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</si>
  <si>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</si>
  <si>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</si>
  <si>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</si>
  <si>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</si>
  <si>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</si>
  <si>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</si>
  <si>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</si>
  <si>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</si>
  <si>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</si>
  <si>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</si>
  <si>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</si>
  <si>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</si>
  <si>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</si>
  <si>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</si>
  <si>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</si>
  <si>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</si>
  <si>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</si>
  <si>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</si>
  <si>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</si>
  <si>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</si>
  <si>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</si>
  <si>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</si>
  <si>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</si>
  <si>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</si>
  <si>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</si>
  <si>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</si>
  <si>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</si>
  <si>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</si>
  <si>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</si>
  <si>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</si>
  <si>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</si>
  <si>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</si>
  <si>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</si>
  <si>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</si>
  <si>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</si>
  <si>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</si>
  <si>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</si>
  <si>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</si>
  <si>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</si>
  <si>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</si>
  <si>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</si>
  <si>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</si>
  <si>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</si>
  <si>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</si>
  <si>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</si>
  <si>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</si>
  <si>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</si>
  <si>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</si>
  <si>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</si>
  <si>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</si>
  <si>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</si>
  <si>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</si>
  <si>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</si>
  <si>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</si>
  <si>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</si>
  <si>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</si>
  <si>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</si>
  <si>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</si>
  <si>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</si>
  <si>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</si>
  <si>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</si>
  <si>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</si>
  <si>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</si>
  <si>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</si>
  <si>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</si>
  <si>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</si>
  <si>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</si>
  <si>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</si>
  <si>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</si>
  <si>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</si>
  <si>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</si>
  <si>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</si>
  <si>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</si>
  <si>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</si>
  <si>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</si>
  <si>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2018/03</t>
  </si>
  <si>
    <t>MŠ nám. Míru 12, Krnov</t>
  </si>
  <si>
    <t>2018/03 MŠ nám. Míru 12, Krnov</t>
  </si>
  <si>
    <t>SO01</t>
  </si>
  <si>
    <t>Sanace základového zdiva</t>
  </si>
  <si>
    <t>SO01 Sanace základového zdiva</t>
  </si>
  <si>
    <t>A</t>
  </si>
  <si>
    <t>Stavební rozpočet</t>
  </si>
  <si>
    <t>1 Zemní práce</t>
  </si>
  <si>
    <t>113106121R00</t>
  </si>
  <si>
    <t xml:space="preserve">Rozebrání dlažeb z betonových dlaždic na sucho </t>
  </si>
  <si>
    <t>m2</t>
  </si>
  <si>
    <t>T1:45,2</t>
  </si>
  <si>
    <t>T2:4,42</t>
  </si>
  <si>
    <t>T3:28,5</t>
  </si>
  <si>
    <t>113107315R00</t>
  </si>
  <si>
    <t xml:space="preserve">Odstranění podkladu pl. 50 m2,kam.těžené tl.15 cm </t>
  </si>
  <si>
    <t>T2:66,3</t>
  </si>
  <si>
    <t>113108310R00</t>
  </si>
  <si>
    <t xml:space="preserve">Odstranění asfaltové vrstvy pl. do 50 m2, tl.10 cm </t>
  </si>
  <si>
    <t>T2:66,3-4,42</t>
  </si>
  <si>
    <t>113201111R00</t>
  </si>
  <si>
    <t xml:space="preserve">Vytrhání obrubníků chodníkových a parkových </t>
  </si>
  <si>
    <t>m</t>
  </si>
  <si>
    <t>T4 (okapový chodník):(1,40+1,47+3,63)</t>
  </si>
  <si>
    <t>113203111R00</t>
  </si>
  <si>
    <t xml:space="preserve">Vytrhání obrub z dlažebních kostek </t>
  </si>
  <si>
    <t>T4:(1,40+1,47+3,63)*2</t>
  </si>
  <si>
    <t>120001101R00</t>
  </si>
  <si>
    <t xml:space="preserve">Příplatek za ztížení vykopávky v blízkosti vedení </t>
  </si>
  <si>
    <t>m3</t>
  </si>
  <si>
    <t>120001109R00</t>
  </si>
  <si>
    <t xml:space="preserve">Příplatek za zajištění vedení ve výkopech </t>
  </si>
  <si>
    <t>kpl</t>
  </si>
  <si>
    <t>131201110R00</t>
  </si>
  <si>
    <t xml:space="preserve">Hloubení nezapaž. jam hor.3 do 50 m3, STROJNĚ </t>
  </si>
  <si>
    <t>šachty:4*1,50*1,00*1,00</t>
  </si>
  <si>
    <t>131201119R00</t>
  </si>
  <si>
    <t xml:space="preserve">Příplatek za lepivost - hloubení nezap.jam v hor.3 </t>
  </si>
  <si>
    <t>132301210R00</t>
  </si>
  <si>
    <t xml:space="preserve">Hloubení rýh š.do 200 cm hor.4 do 50 m3, STROJNĚ </t>
  </si>
  <si>
    <t>T1:19,188*((1,40+0,60)/2)*1,97</t>
  </si>
  <si>
    <t>T2:(3,30+16,90+2,25)*((1,00+0,60)/2)*1,45</t>
  </si>
  <si>
    <t>T3:(13,87+2,11+1,10)*((1,10+0,60)/2)*1,37</t>
  </si>
  <si>
    <t>T4:(1,40+1,47+3,63)*((1,10+0,60)/2)*1,45</t>
  </si>
  <si>
    <t>132301219R00</t>
  </si>
  <si>
    <t xml:space="preserve">Přípl.za lepivost,hloubení rýh 200cm,hor.4,STROJNĚ </t>
  </si>
  <si>
    <t>160030099R00</t>
  </si>
  <si>
    <t>Vyjmutí menších dřevin či křovin, jejich uložení a Zpětné zasezení</t>
  </si>
  <si>
    <t>kus</t>
  </si>
  <si>
    <t>161101101R00</t>
  </si>
  <si>
    <t xml:space="preserve">Svislé přemístění výkopku z hor.1-4 do 2,5 m </t>
  </si>
  <si>
    <t>162201101R00</t>
  </si>
  <si>
    <t xml:space="preserve">Vodorovné přemístění výkopku z hor.1-4 do 20 m </t>
  </si>
  <si>
    <t>výkop:91,74327</t>
  </si>
  <si>
    <t>zpětný zásyp:91,74327-21,72566</t>
  </si>
  <si>
    <t>162601102R00</t>
  </si>
  <si>
    <t xml:space="preserve">Vodorovné přemístění výkopku z hor.1-4 do 5000 m </t>
  </si>
  <si>
    <t>Výměra odvozu - podkladní beton:</t>
  </si>
  <si>
    <t>T1:19,188*0,60*0,15</t>
  </si>
  <si>
    <t>T2:(3,30+16,90+2,25)*0,60*0,15</t>
  </si>
  <si>
    <t>T3:(13,87+2,11+1,10)*0,60*0,15</t>
  </si>
  <si>
    <t>T4:(1,40+1,47+3,63)*0,60*0,15</t>
  </si>
  <si>
    <t>Výměra odvozu - drenážní lože:</t>
  </si>
  <si>
    <t>T1:19,188*((0,60+0,80)/2)*0,40</t>
  </si>
  <si>
    <t>T2:(3,30+16,90+2,25)*((0,60+0,80)/2)*0,40</t>
  </si>
  <si>
    <t>T3:(13,87+2,11+1,10)*((0,60+0,80)/2)*0,40</t>
  </si>
  <si>
    <t>T4:(1,40+1,47+3,63)*((0,60+0,80)/2)*0,40</t>
  </si>
  <si>
    <t>Šachty:6,00</t>
  </si>
  <si>
    <t>162702199R00</t>
  </si>
  <si>
    <t xml:space="preserve">Poplatek za skládku zeminy </t>
  </si>
  <si>
    <t>167101101R00</t>
  </si>
  <si>
    <t xml:space="preserve">Nakládání výkopku z hor.1-4 v množství do 100 m3 </t>
  </si>
  <si>
    <t>zpětný zásyp:91,74327-24,1307</t>
  </si>
  <si>
    <t>171201201R00</t>
  </si>
  <si>
    <t xml:space="preserve">Uložení sypaniny na skl.-sypanina na výšku přes 2m </t>
  </si>
  <si>
    <t>174101101R00</t>
  </si>
  <si>
    <t xml:space="preserve">Zásyp jam, rýh, šachet se zhutněním </t>
  </si>
  <si>
    <t>175101101RT2</t>
  </si>
  <si>
    <t>Obsyp potrubí bez prohození sypaniny s dodáním štěrkopísku frakce 0 - 22 mm</t>
  </si>
  <si>
    <t>stávající vedení:5</t>
  </si>
  <si>
    <t>180402111R00</t>
  </si>
  <si>
    <t xml:space="preserve">Založení trávníku parkového výsevem v rovině </t>
  </si>
  <si>
    <t>181101102R00</t>
  </si>
  <si>
    <t xml:space="preserve">Úprava pláně v zářezech v hor. 1-4, se zhutněním </t>
  </si>
  <si>
    <t>T1:19,188*0,60</t>
  </si>
  <si>
    <t>T2:(3,30+16,90+2,25)*0,60</t>
  </si>
  <si>
    <t>T3:(13,87+2,11+1,10)*0,60</t>
  </si>
  <si>
    <t>T4:(1,40+1,47+3,63)*0,60</t>
  </si>
  <si>
    <t>181301101R00</t>
  </si>
  <si>
    <t xml:space="preserve">Rozprostření ornice, rovina, tl. do 10 cm do 500m2 </t>
  </si>
  <si>
    <t>T4 (okapový chodník):(1,40+1,47+3,63)*(1,10-0,50)</t>
  </si>
  <si>
    <t>460030007RT1</t>
  </si>
  <si>
    <t>Sejmutí ornice vrstvy nad 15 cm se zeminou tř.2 tlouštka vrstvy do 15 - 20 cm</t>
  </si>
  <si>
    <t>T4 (okapový chodník):(1,40+1,47+3,63)*0,20</t>
  </si>
  <si>
    <t>00572400R</t>
  </si>
  <si>
    <t>Směs travní parková I. běžná zátěž PROFI á 25 kg</t>
  </si>
  <si>
    <t>kg</t>
  </si>
  <si>
    <t>2</t>
  </si>
  <si>
    <t>Základy a zvláštní zakládání</t>
  </si>
  <si>
    <t>2 Základy a zvláštní zakládání</t>
  </si>
  <si>
    <t>212572121R00</t>
  </si>
  <si>
    <t xml:space="preserve">Lože trativodu z kameniva drobného těženého </t>
  </si>
  <si>
    <t>nává deštová kanalizace:12,00*0,30*0,30</t>
  </si>
  <si>
    <t>212755114RX1</t>
  </si>
  <si>
    <t>Trativody z drenážních trubek DN 10 cm bez lože PVC</t>
  </si>
  <si>
    <t>T1:19,188</t>
  </si>
  <si>
    <t>T2:(3,30+16,90+1,00)</t>
  </si>
  <si>
    <t>T3:(13,87+2,11+1,10)</t>
  </si>
  <si>
    <t>T4:(1,40+1,47+3,63)</t>
  </si>
  <si>
    <t>216904112R00</t>
  </si>
  <si>
    <t xml:space="preserve">Očištění tlakovou vodou zdiva stěn a rubu kleneb </t>
  </si>
  <si>
    <t>T1:19,188*2,22</t>
  </si>
  <si>
    <t>T2:(3,30+16,90+2,25)*1,62</t>
  </si>
  <si>
    <t>T3:(13,87+2,11+1,10)*1,62</t>
  </si>
  <si>
    <t>T4:(1,40+1,47+3,63)*1,65</t>
  </si>
  <si>
    <t>216904391R00</t>
  </si>
  <si>
    <t xml:space="preserve">Příplatek za ruční dočištění ocelovými kartáči </t>
  </si>
  <si>
    <t>289971211R00</t>
  </si>
  <si>
    <t xml:space="preserve">Zřízení vrstvy z geotextilie sklon do 1:5 š.do 3 m </t>
  </si>
  <si>
    <t>T1:19,188*(2,07+0,70+0,50+0,90)</t>
  </si>
  <si>
    <t>T2:(3,30+16,90+2,25)*(1,47+0,70+0,50+0,90)</t>
  </si>
  <si>
    <t>T3:(13,87+2,11+1,10)*(1,47+0,70+0,50+0,90)</t>
  </si>
  <si>
    <t>T4:(1,40+1,47+3,63)*(1,50+0,70+0,50+0,90)</t>
  </si>
  <si>
    <t>T4 (okapový chodník):(1,40+1,47+3,63)*0,50</t>
  </si>
  <si>
    <t>460650016R00</t>
  </si>
  <si>
    <t xml:space="preserve">Podkladová vrstva z betonu </t>
  </si>
  <si>
    <t>69366198R</t>
  </si>
  <si>
    <t>Geotextilie 300 g/m2 š. 200cm 100% PP</t>
  </si>
  <si>
    <t>247,78606*1,20</t>
  </si>
  <si>
    <t>3</t>
  </si>
  <si>
    <t>Svislé a kompletní konstrukce</t>
  </si>
  <si>
    <t>3 Svislé a kompletní konstrukce</t>
  </si>
  <si>
    <t>319201311R00</t>
  </si>
  <si>
    <t xml:space="preserve">Vyrovnání povrchu zdiva maltou tl.do 3 cm </t>
  </si>
  <si>
    <t>5</t>
  </si>
  <si>
    <t>Komunikace</t>
  </si>
  <si>
    <t>5 Komunikace</t>
  </si>
  <si>
    <t>564831111R00</t>
  </si>
  <si>
    <t xml:space="preserve">Podklad ze štěrkodrti po zhutnění tloušťky 10 cm </t>
  </si>
  <si>
    <t>T4 (okapový chodník):4,50</t>
  </si>
  <si>
    <t>564851111R00</t>
  </si>
  <si>
    <t xml:space="preserve">Podklad ze štěrkodrti po zhutnění tloušťky 15 cm </t>
  </si>
  <si>
    <t>596215021R00</t>
  </si>
  <si>
    <t xml:space="preserve">Kladení zámkové dlažby tl. 6 cm do drtě tl. 4 cm </t>
  </si>
  <si>
    <t>596291111R00</t>
  </si>
  <si>
    <t xml:space="preserve">Řezání zámkové dlažby tl. 60 mm </t>
  </si>
  <si>
    <t>T2:(3,30+16,90+2,25)*2</t>
  </si>
  <si>
    <t>592451210R</t>
  </si>
  <si>
    <t>Dlažba 20x10x6 cm přírodní</t>
  </si>
  <si>
    <t>T2:61,88*1,05</t>
  </si>
  <si>
    <t>59245320R</t>
  </si>
  <si>
    <t>Dlaždice betonová 50x50 cm dle stávající</t>
  </si>
  <si>
    <t>T1 30% nové:42,5*0,30*1,05</t>
  </si>
  <si>
    <t>63</t>
  </si>
  <si>
    <t>Podlahy a podlahové konstrukce</t>
  </si>
  <si>
    <t>63 Podlahy a podlahové konstrukce</t>
  </si>
  <si>
    <t>639571210R00</t>
  </si>
  <si>
    <t xml:space="preserve">Kačírek pro okapový chodník tl. 100 mm </t>
  </si>
  <si>
    <t>8</t>
  </si>
  <si>
    <t>Trubní vedení</t>
  </si>
  <si>
    <t>8 Trubní vedení</t>
  </si>
  <si>
    <t>894432111R00</t>
  </si>
  <si>
    <t>Osazení plastové šachty revizní prům.315 mm včetně dodávky všech příslušenství (dno,prodloužen</t>
  </si>
  <si>
    <t>poklop 3,5t, :4</t>
  </si>
  <si>
    <t>91</t>
  </si>
  <si>
    <t>Doplňující práce na komunikaci</t>
  </si>
  <si>
    <t>91 Doplňující práce na komunikaci</t>
  </si>
  <si>
    <t>914001199KR1</t>
  </si>
  <si>
    <t xml:space="preserve">Demontáž a zpětná montáž dopravní značky </t>
  </si>
  <si>
    <t>916561111R00</t>
  </si>
  <si>
    <t xml:space="preserve">Osazení záhon.obrubníků do lože z C 12/15 s opěrou </t>
  </si>
  <si>
    <t>59217335R</t>
  </si>
  <si>
    <t>Obrubník zahradní ABO 10-20 1000/50/250 mm šedý</t>
  </si>
  <si>
    <t>96</t>
  </si>
  <si>
    <t>Bourání konstrukcí</t>
  </si>
  <si>
    <t>96 Bourání konstrukcí</t>
  </si>
  <si>
    <t>979054441R00</t>
  </si>
  <si>
    <t xml:space="preserve">Očištění vybour. dlaždic s výplní kamen. těženým </t>
  </si>
  <si>
    <t>T1 70%:45,2*0,70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</si>
  <si>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</si>
  <si>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</si>
  <si>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</si>
  <si>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</si>
  <si>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</si>
  <si>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t</t>
  </si>
  <si>
    <t>711</t>
  </si>
  <si>
    <t>Izolace proti vodě</t>
  </si>
  <si>
    <t>711 Izolace proti vodě</t>
  </si>
  <si>
    <t>711132101R00</t>
  </si>
  <si>
    <t xml:space="preserve">Izolace proti vlhkosti svislá pásy na sucho </t>
  </si>
  <si>
    <t>T1:19,188*2,07</t>
  </si>
  <si>
    <t>T2:(3,30+16,90+2,25)*1,47</t>
  </si>
  <si>
    <t>T3:(13,87+2,11+1,10)*1,47</t>
  </si>
  <si>
    <t>T4:(1,40+1,47+3,63)*1,50</t>
  </si>
  <si>
    <t>711823129RT2</t>
  </si>
  <si>
    <t>Montáž ukončovací lišty k nopové fólii včetně dodávky lišty</t>
  </si>
  <si>
    <t>T2:3,30+16,90</t>
  </si>
  <si>
    <t>28323110R</t>
  </si>
  <si>
    <t>Fólie nopová tl. 0,6 mm</t>
  </si>
  <si>
    <t>107,57826*1,1</t>
  </si>
  <si>
    <t>998711201R00</t>
  </si>
  <si>
    <t xml:space="preserve">Přesun hmot pro izolace proti vodě, výšky do 6 m </t>
  </si>
  <si>
    <t>721</t>
  </si>
  <si>
    <t>Vnitřní kanalizace</t>
  </si>
  <si>
    <t>721 Vnitřní kanalizace</t>
  </si>
  <si>
    <t>721110802R00</t>
  </si>
  <si>
    <t xml:space="preserve">Demontáž potrubí z kameninových trub DN 100 </t>
  </si>
  <si>
    <t>u stávajících lapačů:6*2,00</t>
  </si>
  <si>
    <t>721111999KR1</t>
  </si>
  <si>
    <t xml:space="preserve">Čištění a monitoring kanalizave </t>
  </si>
  <si>
    <t>721176232R00</t>
  </si>
  <si>
    <t xml:space="preserve">Potrubí KG svodné (ležaté) zavěšené D 110 x 3,2 mm </t>
  </si>
  <si>
    <t>dopojení drenáže na stáv. kanalizaci :6*1,00</t>
  </si>
  <si>
    <t>721176244R00</t>
  </si>
  <si>
    <t xml:space="preserve">Potrubí KG dešťové (svislé) D 160 x 4,0 mm </t>
  </si>
  <si>
    <t>napojení na lapačů:6*2,00</t>
  </si>
  <si>
    <t>721176297R00</t>
  </si>
  <si>
    <t xml:space="preserve">D+M odbočka 150/100 </t>
  </si>
  <si>
    <t>dopojení drenáže na stáv. kanalizaci :6*1</t>
  </si>
  <si>
    <t>721176298R00</t>
  </si>
  <si>
    <t xml:space="preserve">D+M přechodový kus PVC-kamenina </t>
  </si>
  <si>
    <t>721176299R00</t>
  </si>
  <si>
    <t xml:space="preserve">D+M přechodový kus PVC-litina </t>
  </si>
  <si>
    <t>721242115R00</t>
  </si>
  <si>
    <t xml:space="preserve">Lapač střešních splavenin litinový DN 100 </t>
  </si>
  <si>
    <t>721242116R00</t>
  </si>
  <si>
    <t xml:space="preserve">Lapač střešních splavenin zpětná montáž </t>
  </si>
  <si>
    <t>721242804R00</t>
  </si>
  <si>
    <t xml:space="preserve">Demontáž lapače střešních splavenin DN 125 </t>
  </si>
  <si>
    <t>998721201R00</t>
  </si>
  <si>
    <t xml:space="preserve">Přesun hmot pro vnitřní kanalizaci, výšky do 6 m </t>
  </si>
  <si>
    <t>D96</t>
  </si>
  <si>
    <t>Přesuny suti a vybouraných hmot</t>
  </si>
  <si>
    <t>D96 Přesuny suti a vybouraných hmot</t>
  </si>
  <si>
    <t>979990199R00</t>
  </si>
  <si>
    <t xml:space="preserve">Poplatek za skládku suti - asfalt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</si>
  <si>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</si>
  <si>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</si>
  <si>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</si>
  <si>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</si>
  <si>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979082213R00</t>
  </si>
  <si>
    <t xml:space="preserve">Vodorovná doprava suti po suchu do 1 km </t>
  </si>
  <si>
    <t>979082219R00</t>
  </si>
  <si>
    <t xml:space="preserve">Příplatek za dopravu suti po suchu za další 1 km </t>
  </si>
  <si>
    <t>979087212R00</t>
  </si>
  <si>
    <t xml:space="preserve">Nakládání suti na dopravní prostředky </t>
  </si>
  <si>
    <t>979990104R00</t>
  </si>
  <si>
    <t xml:space="preserve">Poplatek za skládku suti - beton </t>
  </si>
  <si>
    <t>A Stavební rozpočet</t>
  </si>
  <si>
    <t>B</t>
  </si>
  <si>
    <t>VRN</t>
  </si>
  <si>
    <t>Vedlejší náklady spojené se stavbou</t>
  </si>
  <si>
    <t>VRN Vedlejší náklady spojené se stavbou</t>
  </si>
  <si>
    <t>VRN 01</t>
  </si>
  <si>
    <t xml:space="preserve">Zařízení staveniště </t>
  </si>
  <si>
    <t>VRN 02</t>
  </si>
  <si>
    <t xml:space="preserve">Dílenská dokumentace </t>
  </si>
  <si>
    <t>VRN 03</t>
  </si>
  <si>
    <t xml:space="preserve">Vytyčení inženýrských sítí </t>
  </si>
  <si>
    <t>VRN 04</t>
  </si>
  <si>
    <t xml:space="preserve">Čištění komunikací, chodníků v průběhu stavby </t>
  </si>
  <si>
    <t>VRN 05</t>
  </si>
  <si>
    <t>Doklady ke kolaudaci, certifikáty, prohlášení o shodě,geodetické zaměření včetně zakreslení do GIS</t>
  </si>
  <si>
    <t>certifikáty materiálů, stanovisko HZS:1</t>
  </si>
  <si>
    <t>VRN 06</t>
  </si>
  <si>
    <t>Veškeré zkoušky spojené se stavbou (zhutnění podloží, zkoušky betonu)</t>
  </si>
  <si>
    <t>VRN 07</t>
  </si>
  <si>
    <t xml:space="preserve">Zabezpečení stavby z hlediska BOZP </t>
  </si>
  <si>
    <t>VRN 08</t>
  </si>
  <si>
    <t xml:space="preserve">Fotodokumentace stavby </t>
  </si>
  <si>
    <t>VRN 09</t>
  </si>
  <si>
    <t xml:space="preserve">Aktivní spolupráce s projektantem </t>
  </si>
  <si>
    <t>VRN 10</t>
  </si>
  <si>
    <t xml:space="preserve">Oplocení staveniště </t>
  </si>
  <si>
    <t>VRN 11</t>
  </si>
  <si>
    <t xml:space="preserve">Zábor veřejného prostranství </t>
  </si>
  <si>
    <t>VRN 12</t>
  </si>
  <si>
    <t>Ztížené výrobní podmínky - stavba za provozu investora</t>
  </si>
  <si>
    <t>VRN 13</t>
  </si>
  <si>
    <t xml:space="preserve">Zřízení provizorních přístupů </t>
  </si>
  <si>
    <t>VRN 14</t>
  </si>
  <si>
    <t xml:space="preserve">Uvedení okolních ploch do původního stavu </t>
  </si>
  <si>
    <t>VRN 15</t>
  </si>
  <si>
    <t xml:space="preserve">Ochrana stávající vzrostlé zeleně </t>
  </si>
  <si>
    <t>VRN 16</t>
  </si>
  <si>
    <t xml:space="preserve">Přechodné dopravní značení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</si>
  <si>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</si>
  <si>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</si>
  <si>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</si>
  <si>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</si>
  <si>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</si>
  <si>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</si>
  <si>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</si>
  <si>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</si>
  <si>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 VRN</t>
  </si>
  <si>
    <t>Slepý rozpočet stavby</t>
  </si>
  <si>
    <t>Město Krnov</t>
  </si>
  <si>
    <t>Hlavní nám. 96/1, Krnov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</si>
</sst>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" fontId="2" fillId="0" borderId="14" xfId="46" applyNumberFormat="1" applyFont="1" applyBorder="1">
      <alignment/>
      <protection/>
    </xf>
    <xf numFmtId="0" fontId="14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5" fillId="36" borderId="63" xfId="46" applyNumberFormat="1" applyFont="1" applyFill="1" applyBorder="1" applyAlignment="1">
      <alignment horizontal="right" wrapText="1"/>
      <protection/>
    </xf>
    <xf numFmtId="0" fontId="15" fillId="36" borderId="13" xfId="46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7" fillId="33" borderId="21" xfId="46" applyNumberFormat="1" applyFont="1" applyFill="1" applyBorder="1" applyAlignment="1">
      <alignment horizontal="left"/>
      <protection/>
    </xf>
    <xf numFmtId="0" fontId="17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49" fontId="15" fillId="36" borderId="73" xfId="46" applyNumberFormat="1" applyFont="1" applyFill="1" applyBorder="1" applyAlignment="1">
      <alignment horizontal="left" wrapText="1"/>
      <protection/>
    </xf>
    <xf numFmtId="49" fontId="16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0"/>
  <sheetViews>
    <sheetView showGridLines="0" zoomScaleSheetLayoutView="75" zoomScalePageLayoutView="0" workbookViewId="0" topLeftCell="B1">
      <selection activeCell="D11" sqref="D1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399</v>
      </c>
      <c r="E2" s="5"/>
      <c r="F2" s="4"/>
      <c r="G2" s="6"/>
      <c r="H2" s="7" t="s">
        <v>0</v>
      </c>
      <c r="I2" s="8">
        <v>43170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400</v>
      </c>
      <c r="H7" s="18" t="s">
        <v>4</v>
      </c>
      <c r="J7" s="17"/>
      <c r="K7" s="17"/>
    </row>
    <row r="8" spans="4:11" ht="12.75">
      <c r="D8" s="17" t="s">
        <v>401</v>
      </c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7">
        <f>ROUND(G31,0)</f>
        <v>0</v>
      </c>
      <c r="J19" s="298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9">
        <f>ROUND(I19*D20/100,0)</f>
        <v>0</v>
      </c>
      <c r="J20" s="300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9">
        <f>ROUND(H31,0)</f>
        <v>0</v>
      </c>
      <c r="J21" s="300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1">
        <f>ROUND(I21*D21/100,0)</f>
        <v>0</v>
      </c>
      <c r="J22" s="302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7" t="s">
        <v>19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>
        <f>IF(CelkemObjekty=0,"",F31/CelkemObjekty*100)</f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>
      <c r="K36" s="73"/>
    </row>
    <row r="37" spans="2:10" ht="25.5">
      <c r="B37" s="74" t="s">
        <v>21</v>
      </c>
      <c r="C37" s="75" t="s">
        <v>22</v>
      </c>
      <c r="D37" s="48"/>
      <c r="E37" s="49"/>
      <c r="F37" s="50" t="s">
        <v>17</v>
      </c>
      <c r="G37" s="51" t="str">
        <f>CONCATENATE("Základ DPH ",SazbaDPH1," %")</f>
        <v>Základ DPH 15 %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6" t="s">
        <v>106</v>
      </c>
      <c r="C38" s="77" t="s">
        <v>352</v>
      </c>
      <c r="D38" s="54"/>
      <c r="E38" s="55"/>
      <c r="F38" s="56">
        <f>G38+H38+I38</f>
        <v>0</v>
      </c>
      <c r="G38" s="57">
        <v>0</v>
      </c>
      <c r="H38" s="58">
        <v>0</v>
      </c>
      <c r="I38" s="65">
        <f>(G38*SazbaDPH1)/100+(H38*SazbaDPH2)/100</f>
        <v>0</v>
      </c>
      <c r="J38" s="59">
        <f>IF(CelkemObjekty=0,"",F38/CelkemObjekty*100)</f>
      </c>
    </row>
    <row r="39" spans="2:10" ht="12.75">
      <c r="B39" s="78" t="s">
        <v>106</v>
      </c>
      <c r="C39" s="79" t="s">
        <v>398</v>
      </c>
      <c r="D39" s="62"/>
      <c r="E39" s="63"/>
      <c r="F39" s="64">
        <f>G39+H39+I39</f>
        <v>0</v>
      </c>
      <c r="G39" s="65">
        <v>0</v>
      </c>
      <c r="H39" s="66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67" t="s">
        <v>19</v>
      </c>
      <c r="C40" s="68"/>
      <c r="D40" s="69"/>
      <c r="E40" s="70"/>
      <c r="F40" s="71">
        <f>SUM(F38:F39)</f>
        <v>0</v>
      </c>
      <c r="G40" s="80">
        <f>SUM(G38:G39)</f>
        <v>0</v>
      </c>
      <c r="H40" s="71">
        <f>SUM(H38:H39)</f>
        <v>0</v>
      </c>
      <c r="I40" s="80">
        <f>SUM(I38:I39)</f>
        <v>0</v>
      </c>
      <c r="J40" s="72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 t="s">
        <v>23</v>
      </c>
      <c r="C45" s="45"/>
      <c r="D45" s="45"/>
      <c r="E45" s="45"/>
      <c r="F45" s="45"/>
      <c r="G45" s="45"/>
      <c r="H45" s="45"/>
      <c r="I45" s="45"/>
      <c r="J45" s="45"/>
    </row>
    <row r="46" ht="9" customHeight="1"/>
    <row r="47" spans="2:10" ht="12.75">
      <c r="B47" s="47" t="s">
        <v>24</v>
      </c>
      <c r="C47" s="48"/>
      <c r="D47" s="48"/>
      <c r="E47" s="50" t="s">
        <v>12</v>
      </c>
      <c r="F47" s="50" t="s">
        <v>25</v>
      </c>
      <c r="G47" s="51" t="s">
        <v>26</v>
      </c>
      <c r="H47" s="50" t="s">
        <v>27</v>
      </c>
      <c r="I47" s="51" t="s">
        <v>28</v>
      </c>
      <c r="J47" s="81" t="s">
        <v>29</v>
      </c>
    </row>
    <row r="48" spans="2:10" ht="12.75">
      <c r="B48" s="52" t="s">
        <v>98</v>
      </c>
      <c r="C48" s="53" t="s">
        <v>99</v>
      </c>
      <c r="D48" s="54"/>
      <c r="E48" s="82">
        <f aca="true" t="shared" si="0" ref="E48:E61">IF(SUM(SoucetDilu)=0,"",SUM(F48:J48)/SUM(SoucetDilu)*100)</f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</row>
    <row r="49" spans="2:10" ht="12.75">
      <c r="B49" s="60" t="s">
        <v>201</v>
      </c>
      <c r="C49" s="61" t="s">
        <v>202</v>
      </c>
      <c r="D49" s="62"/>
      <c r="E49" s="83">
        <f t="shared" si="0"/>
      </c>
      <c r="F49" s="66">
        <v>0</v>
      </c>
      <c r="G49" s="65">
        <v>0</v>
      </c>
      <c r="H49" s="66">
        <v>0</v>
      </c>
      <c r="I49" s="65">
        <v>0</v>
      </c>
      <c r="J49" s="66">
        <v>0</v>
      </c>
    </row>
    <row r="50" spans="2:10" ht="12.75">
      <c r="B50" s="60" t="s">
        <v>233</v>
      </c>
      <c r="C50" s="61" t="s">
        <v>234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238</v>
      </c>
      <c r="C51" s="61" t="s">
        <v>239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257</v>
      </c>
      <c r="C52" s="61" t="s">
        <v>258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289</v>
      </c>
      <c r="C53" s="61" t="s">
        <v>290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306</v>
      </c>
      <c r="C54" s="61" t="s">
        <v>307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262</v>
      </c>
      <c r="C55" s="61" t="s">
        <v>263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268</v>
      </c>
      <c r="C56" s="61" t="s">
        <v>269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277</v>
      </c>
      <c r="C57" s="61" t="s">
        <v>278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283</v>
      </c>
      <c r="C58" s="61" t="s">
        <v>284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335</v>
      </c>
      <c r="C59" s="61" t="s">
        <v>336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354</v>
      </c>
      <c r="C60" s="61" t="s">
        <v>355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7" t="s">
        <v>19</v>
      </c>
      <c r="C61" s="68"/>
      <c r="D61" s="69"/>
      <c r="E61" s="84">
        <f t="shared" si="0"/>
      </c>
      <c r="F61" s="71">
        <f>SUM(F48:F60)</f>
        <v>0</v>
      </c>
      <c r="G61" s="80">
        <f>SUM(G48:G60)</f>
        <v>0</v>
      </c>
      <c r="H61" s="71">
        <f>SUM(H48:H60)</f>
        <v>0</v>
      </c>
      <c r="I61" s="80">
        <f>SUM(I48:I60)</f>
        <v>0</v>
      </c>
      <c r="J61" s="71">
        <f>SUM(J48:J60)</f>
        <v>0</v>
      </c>
    </row>
    <row r="63" ht="2.25" customHeight="1"/>
    <row r="64" ht="1.5" customHeight="1"/>
    <row r="65" ht="0.75" customHeight="1"/>
    <row r="66" ht="0.75" customHeight="1"/>
    <row r="67" ht="0.75" customHeight="1"/>
    <row r="68" spans="2:10" ht="18">
      <c r="B68" s="13" t="s">
        <v>30</v>
      </c>
      <c r="C68" s="45"/>
      <c r="D68" s="45"/>
      <c r="E68" s="45"/>
      <c r="F68" s="45"/>
      <c r="G68" s="45"/>
      <c r="H68" s="45"/>
      <c r="I68" s="45"/>
      <c r="J68" s="45"/>
    </row>
    <row r="70" spans="2:10" ht="12.75">
      <c r="B70" s="47" t="s">
        <v>31</v>
      </c>
      <c r="C70" s="48"/>
      <c r="D70" s="48"/>
      <c r="E70" s="85"/>
      <c r="F70" s="86"/>
      <c r="G70" s="51"/>
      <c r="H70" s="50" t="s">
        <v>17</v>
      </c>
      <c r="I70" s="1"/>
      <c r="J70" s="1"/>
    </row>
    <row r="71" spans="2:10" ht="12.75">
      <c r="B71" s="52" t="s">
        <v>390</v>
      </c>
      <c r="C71" s="53"/>
      <c r="D71" s="54"/>
      <c r="E71" s="87"/>
      <c r="F71" s="88"/>
      <c r="G71" s="57"/>
      <c r="H71" s="58">
        <v>0</v>
      </c>
      <c r="I71" s="1"/>
      <c r="J71" s="1"/>
    </row>
    <row r="72" spans="2:10" ht="12.75">
      <c r="B72" s="60" t="s">
        <v>391</v>
      </c>
      <c r="C72" s="61"/>
      <c r="D72" s="62"/>
      <c r="E72" s="89"/>
      <c r="F72" s="90"/>
      <c r="G72" s="65"/>
      <c r="H72" s="66">
        <v>0</v>
      </c>
      <c r="I72" s="1"/>
      <c r="J72" s="1"/>
    </row>
    <row r="73" spans="2:10" ht="12.75">
      <c r="B73" s="60" t="s">
        <v>392</v>
      </c>
      <c r="C73" s="61"/>
      <c r="D73" s="62"/>
      <c r="E73" s="89"/>
      <c r="F73" s="90"/>
      <c r="G73" s="65"/>
      <c r="H73" s="66">
        <v>0</v>
      </c>
      <c r="I73" s="1"/>
      <c r="J73" s="1"/>
    </row>
    <row r="74" spans="2:10" ht="12.75">
      <c r="B74" s="60" t="s">
        <v>393</v>
      </c>
      <c r="C74" s="61"/>
      <c r="D74" s="62"/>
      <c r="E74" s="89"/>
      <c r="F74" s="90"/>
      <c r="G74" s="65"/>
      <c r="H74" s="66">
        <v>0</v>
      </c>
      <c r="I74" s="1"/>
      <c r="J74" s="1"/>
    </row>
    <row r="75" spans="2:10" ht="12.75">
      <c r="B75" s="60" t="s">
        <v>394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 t="s">
        <v>395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 t="s">
        <v>396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 t="s">
        <v>397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7" t="s">
        <v>19</v>
      </c>
      <c r="C79" s="68"/>
      <c r="D79" s="69"/>
      <c r="E79" s="91"/>
      <c r="F79" s="92"/>
      <c r="G79" s="80"/>
      <c r="H79" s="71">
        <f>SUM(H71:H78)</f>
        <v>0</v>
      </c>
      <c r="I79" s="1"/>
      <c r="J79" s="1"/>
    </row>
    <row r="80" spans="9:10" ht="12.75">
      <c r="I80" s="1"/>
      <c r="J80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110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/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400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/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'SO01 A Rek'!E19</f>
        <v>0</v>
      </c>
      <c r="D15" s="149">
        <f>'SO01 A Rek'!A27</f>
        <v>0</v>
      </c>
      <c r="E15" s="150"/>
      <c r="F15" s="151"/>
      <c r="G15" s="148">
        <f>'SO01 A Rek'!I27</f>
        <v>0</v>
      </c>
    </row>
    <row r="16" spans="1:7" ht="15.75" customHeight="1">
      <c r="A16" s="146" t="s">
        <v>52</v>
      </c>
      <c r="B16" s="147" t="s">
        <v>53</v>
      </c>
      <c r="C16" s="148">
        <f>'SO01 A Rek'!F19</f>
        <v>0</v>
      </c>
      <c r="D16" s="101"/>
      <c r="E16" s="152"/>
      <c r="F16" s="153"/>
      <c r="G16" s="148"/>
    </row>
    <row r="17" spans="1:7" ht="15.75" customHeight="1">
      <c r="A17" s="146" t="s">
        <v>54</v>
      </c>
      <c r="B17" s="147" t="s">
        <v>55</v>
      </c>
      <c r="C17" s="148">
        <f>'SO01 A Rek'!H19</f>
        <v>0</v>
      </c>
      <c r="D17" s="101"/>
      <c r="E17" s="152"/>
      <c r="F17" s="153"/>
      <c r="G17" s="148"/>
    </row>
    <row r="18" spans="1:7" ht="15.75" customHeight="1">
      <c r="A18" s="154" t="s">
        <v>56</v>
      </c>
      <c r="B18" s="155" t="s">
        <v>57</v>
      </c>
      <c r="C18" s="148">
        <f>'SO01 A Rek'!G19</f>
        <v>0</v>
      </c>
      <c r="D18" s="101"/>
      <c r="E18" s="152"/>
      <c r="F18" s="153"/>
      <c r="G18" s="148"/>
    </row>
    <row r="19" spans="1:7" ht="15.75" customHeight="1">
      <c r="A19" s="156" t="s">
        <v>58</v>
      </c>
      <c r="B19" s="147"/>
      <c r="C19" s="148">
        <f>SUM(C15:C18)</f>
        <v>0</v>
      </c>
      <c r="D19" s="101"/>
      <c r="E19" s="152"/>
      <c r="F19" s="153"/>
      <c r="G19" s="148"/>
    </row>
    <row r="20" spans="1:7" ht="15.75" customHeight="1">
      <c r="A20" s="156"/>
      <c r="B20" s="147"/>
      <c r="C20" s="148"/>
      <c r="D20" s="101"/>
      <c r="E20" s="152"/>
      <c r="F20" s="153"/>
      <c r="G20" s="148"/>
    </row>
    <row r="21" spans="1:7" ht="15.75" customHeight="1">
      <c r="A21" s="156" t="s">
        <v>29</v>
      </c>
      <c r="B21" s="147"/>
      <c r="C21" s="148">
        <f>'SO01 A Rek'!I19</f>
        <v>0</v>
      </c>
      <c r="D21" s="101"/>
      <c r="E21" s="152"/>
      <c r="F21" s="153"/>
      <c r="G21" s="148"/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'SO01 A Rek'!H25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318" t="s">
        <v>76</v>
      </c>
      <c r="B2" s="319"/>
      <c r="C2" s="192" t="s">
        <v>108</v>
      </c>
      <c r="D2" s="193"/>
      <c r="E2" s="194"/>
      <c r="F2" s="193"/>
      <c r="G2" s="320" t="s">
        <v>110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'SO01 A Pol'!B7</f>
        <v>1</v>
      </c>
      <c r="B7" s="62" t="str">
        <f>'SO01 A Pol'!C7</f>
        <v>Zemní práce</v>
      </c>
      <c r="D7" s="204"/>
      <c r="E7" s="294">
        <f>'SO01 A Pol'!BA68</f>
        <v>0</v>
      </c>
      <c r="F7" s="295">
        <f>'SO01 A Pol'!BB68</f>
        <v>0</v>
      </c>
      <c r="G7" s="295">
        <f>'SO01 A Pol'!BC68</f>
        <v>0</v>
      </c>
      <c r="H7" s="295">
        <f>'SO01 A Pol'!BD68</f>
        <v>0</v>
      </c>
      <c r="I7" s="296">
        <f>'SO01 A Pol'!BE68</f>
        <v>0</v>
      </c>
    </row>
    <row r="8" spans="1:9" s="127" customFormat="1" ht="12.75">
      <c r="A8" s="293" t="str">
        <f>'SO01 A Pol'!B69</f>
        <v>2</v>
      </c>
      <c r="B8" s="62" t="str">
        <f>'SO01 A Pol'!C69</f>
        <v>Základy a zvláštní zakládání</v>
      </c>
      <c r="D8" s="204"/>
      <c r="E8" s="294">
        <f>'SO01 A Pol'!BA100</f>
        <v>0</v>
      </c>
      <c r="F8" s="295">
        <f>'SO01 A Pol'!BB100</f>
        <v>0</v>
      </c>
      <c r="G8" s="295">
        <f>'SO01 A Pol'!BC100</f>
        <v>0</v>
      </c>
      <c r="H8" s="295">
        <f>'SO01 A Pol'!BD100</f>
        <v>0</v>
      </c>
      <c r="I8" s="296">
        <f>'SO01 A Pol'!BE100</f>
        <v>0</v>
      </c>
    </row>
    <row r="9" spans="1:9" s="127" customFormat="1" ht="12.75">
      <c r="A9" s="293" t="str">
        <f>'SO01 A Pol'!B101</f>
        <v>3</v>
      </c>
      <c r="B9" s="62" t="str">
        <f>'SO01 A Pol'!C101</f>
        <v>Svislé a kompletní konstrukce</v>
      </c>
      <c r="D9" s="204"/>
      <c r="E9" s="294">
        <f>'SO01 A Pol'!BA103</f>
        <v>0</v>
      </c>
      <c r="F9" s="295">
        <f>'SO01 A Pol'!BB103</f>
        <v>0</v>
      </c>
      <c r="G9" s="295">
        <f>'SO01 A Pol'!BC103</f>
        <v>0</v>
      </c>
      <c r="H9" s="295">
        <f>'SO01 A Pol'!BD103</f>
        <v>0</v>
      </c>
      <c r="I9" s="296">
        <f>'SO01 A Pol'!BE103</f>
        <v>0</v>
      </c>
    </row>
    <row r="10" spans="1:9" s="127" customFormat="1" ht="12.75">
      <c r="A10" s="293" t="str">
        <f>'SO01 A Pol'!B104</f>
        <v>5</v>
      </c>
      <c r="B10" s="62" t="str">
        <f>'SO01 A Pol'!C104</f>
        <v>Komunikace</v>
      </c>
      <c r="D10" s="204"/>
      <c r="E10" s="294">
        <f>'SO01 A Pol'!BA123</f>
        <v>0</v>
      </c>
      <c r="F10" s="295">
        <f>'SO01 A Pol'!BB123</f>
        <v>0</v>
      </c>
      <c r="G10" s="295">
        <f>'SO01 A Pol'!BC123</f>
        <v>0</v>
      </c>
      <c r="H10" s="295">
        <f>'SO01 A Pol'!BD123</f>
        <v>0</v>
      </c>
      <c r="I10" s="296">
        <f>'SO01 A Pol'!BE123</f>
        <v>0</v>
      </c>
    </row>
    <row r="11" spans="1:9" s="127" customFormat="1" ht="12.75">
      <c r="A11" s="293" t="str">
        <f>'SO01 A Pol'!B124</f>
        <v>63</v>
      </c>
      <c r="B11" s="62" t="str">
        <f>'SO01 A Pol'!C124</f>
        <v>Podlahy a podlahové konstrukce</v>
      </c>
      <c r="D11" s="204"/>
      <c r="E11" s="294">
        <f>'SO01 A Pol'!BA127</f>
        <v>0</v>
      </c>
      <c r="F11" s="295">
        <f>'SO01 A Pol'!BB127</f>
        <v>0</v>
      </c>
      <c r="G11" s="295">
        <f>'SO01 A Pol'!BC127</f>
        <v>0</v>
      </c>
      <c r="H11" s="295">
        <f>'SO01 A Pol'!BD127</f>
        <v>0</v>
      </c>
      <c r="I11" s="296">
        <f>'SO01 A Pol'!BE127</f>
        <v>0</v>
      </c>
    </row>
    <row r="12" spans="1:9" s="127" customFormat="1" ht="12.75">
      <c r="A12" s="293" t="str">
        <f>'SO01 A Pol'!B128</f>
        <v>8</v>
      </c>
      <c r="B12" s="62" t="str">
        <f>'SO01 A Pol'!C128</f>
        <v>Trubní vedení</v>
      </c>
      <c r="D12" s="204"/>
      <c r="E12" s="294">
        <f>'SO01 A Pol'!BA131</f>
        <v>0</v>
      </c>
      <c r="F12" s="295">
        <f>'SO01 A Pol'!BB131</f>
        <v>0</v>
      </c>
      <c r="G12" s="295">
        <f>'SO01 A Pol'!BC131</f>
        <v>0</v>
      </c>
      <c r="H12" s="295">
        <f>'SO01 A Pol'!BD131</f>
        <v>0</v>
      </c>
      <c r="I12" s="296">
        <f>'SO01 A Pol'!BE131</f>
        <v>0</v>
      </c>
    </row>
    <row r="13" spans="1:9" s="127" customFormat="1" ht="12.75">
      <c r="A13" s="293" t="str">
        <f>'SO01 A Pol'!B132</f>
        <v>91</v>
      </c>
      <c r="B13" s="62" t="str">
        <f>'SO01 A Pol'!C132</f>
        <v>Doplňující práce na komunikaci</v>
      </c>
      <c r="D13" s="204"/>
      <c r="E13" s="294">
        <f>'SO01 A Pol'!BA137</f>
        <v>0</v>
      </c>
      <c r="F13" s="295">
        <f>'SO01 A Pol'!BB137</f>
        <v>0</v>
      </c>
      <c r="G13" s="295">
        <f>'SO01 A Pol'!BC137</f>
        <v>0</v>
      </c>
      <c r="H13" s="295">
        <f>'SO01 A Pol'!BD137</f>
        <v>0</v>
      </c>
      <c r="I13" s="296">
        <f>'SO01 A Pol'!BE137</f>
        <v>0</v>
      </c>
    </row>
    <row r="14" spans="1:9" s="127" customFormat="1" ht="12.75">
      <c r="A14" s="293" t="str">
        <f>'SO01 A Pol'!B138</f>
        <v>96</v>
      </c>
      <c r="B14" s="62" t="str">
        <f>'SO01 A Pol'!C138</f>
        <v>Bourání konstrukcí</v>
      </c>
      <c r="D14" s="204"/>
      <c r="E14" s="294">
        <f>'SO01 A Pol'!BA143</f>
        <v>0</v>
      </c>
      <c r="F14" s="295">
        <f>'SO01 A Pol'!BB143</f>
        <v>0</v>
      </c>
      <c r="G14" s="295">
        <f>'SO01 A Pol'!BC143</f>
        <v>0</v>
      </c>
      <c r="H14" s="295">
        <f>'SO01 A Pol'!BD143</f>
        <v>0</v>
      </c>
      <c r="I14" s="296">
        <f>'SO01 A Pol'!BE143</f>
        <v>0</v>
      </c>
    </row>
    <row r="15" spans="1:9" s="127" customFormat="1" ht="12.75">
      <c r="A15" s="293" t="str">
        <f>'SO01 A Pol'!B144</f>
        <v>99</v>
      </c>
      <c r="B15" s="62" t="str">
        <f>'SO01 A Pol'!C144</f>
        <v>Staveništní přesun hmot</v>
      </c>
      <c r="D15" s="204"/>
      <c r="E15" s="294">
        <f>'SO01 A Pol'!BA146</f>
        <v>0</v>
      </c>
      <c r="F15" s="295">
        <f>'SO01 A Pol'!BB146</f>
        <v>0</v>
      </c>
      <c r="G15" s="295">
        <f>'SO01 A Pol'!BC146</f>
        <v>0</v>
      </c>
      <c r="H15" s="295">
        <f>'SO01 A Pol'!BD146</f>
        <v>0</v>
      </c>
      <c r="I15" s="296">
        <f>'SO01 A Pol'!BE146</f>
        <v>0</v>
      </c>
    </row>
    <row r="16" spans="1:9" s="127" customFormat="1" ht="12.75">
      <c r="A16" s="293" t="str">
        <f>'SO01 A Pol'!B147</f>
        <v>711</v>
      </c>
      <c r="B16" s="62" t="str">
        <f>'SO01 A Pol'!C147</f>
        <v>Izolace proti vodě</v>
      </c>
      <c r="D16" s="204"/>
      <c r="E16" s="294">
        <f>'SO01 A Pol'!BA161</f>
        <v>0</v>
      </c>
      <c r="F16" s="295">
        <f>'SO01 A Pol'!BB161</f>
        <v>0</v>
      </c>
      <c r="G16" s="295">
        <f>'SO01 A Pol'!BC161</f>
        <v>0</v>
      </c>
      <c r="H16" s="295">
        <f>'SO01 A Pol'!BD161</f>
        <v>0</v>
      </c>
      <c r="I16" s="296">
        <f>'SO01 A Pol'!BE161</f>
        <v>0</v>
      </c>
    </row>
    <row r="17" spans="1:9" s="127" customFormat="1" ht="12.75">
      <c r="A17" s="293" t="str">
        <f>'SO01 A Pol'!B162</f>
        <v>721</v>
      </c>
      <c r="B17" s="62" t="str">
        <f>'SO01 A Pol'!C162</f>
        <v>Vnitřní kanalizace</v>
      </c>
      <c r="D17" s="204"/>
      <c r="E17" s="294">
        <f>'SO01 A Pol'!BA178</f>
        <v>0</v>
      </c>
      <c r="F17" s="295">
        <f>'SO01 A Pol'!BB178</f>
        <v>0</v>
      </c>
      <c r="G17" s="295">
        <f>'SO01 A Pol'!BC178</f>
        <v>0</v>
      </c>
      <c r="H17" s="295">
        <f>'SO01 A Pol'!BD178</f>
        <v>0</v>
      </c>
      <c r="I17" s="296">
        <f>'SO01 A Pol'!BE178</f>
        <v>0</v>
      </c>
    </row>
    <row r="18" spans="1:9" s="127" customFormat="1" ht="13.5" thickBot="1">
      <c r="A18" s="293" t="str">
        <f>'SO01 A Pol'!B179</f>
        <v>D96</v>
      </c>
      <c r="B18" s="62" t="str">
        <f>'SO01 A Pol'!C179</f>
        <v>Přesuny suti a vybouraných hmot</v>
      </c>
      <c r="D18" s="204"/>
      <c r="E18" s="294">
        <f>'SO01 A Pol'!BA187</f>
        <v>0</v>
      </c>
      <c r="F18" s="295">
        <f>'SO01 A Pol'!BB187</f>
        <v>0</v>
      </c>
      <c r="G18" s="295">
        <f>'SO01 A Pol'!BC187</f>
        <v>0</v>
      </c>
      <c r="H18" s="295">
        <f>'SO01 A Pol'!BD187</f>
        <v>0</v>
      </c>
      <c r="I18" s="296">
        <f>'SO01 A Pol'!BE187</f>
        <v>0</v>
      </c>
    </row>
    <row r="19" spans="1:9" s="14" customFormat="1" ht="13.5" thickBot="1">
      <c r="A19" s="205"/>
      <c r="B19" s="206" t="s">
        <v>79</v>
      </c>
      <c r="C19" s="206"/>
      <c r="D19" s="207"/>
      <c r="E19" s="208">
        <f>SUM(E7:E18)</f>
        <v>0</v>
      </c>
      <c r="F19" s="209">
        <f>SUM(F7:F18)</f>
        <v>0</v>
      </c>
      <c r="G19" s="209">
        <f>SUM(G7:G18)</f>
        <v>0</v>
      </c>
      <c r="H19" s="209">
        <f>SUM(H7:H18)</f>
        <v>0</v>
      </c>
      <c r="I19" s="210">
        <f>SUM(I7:I18)</f>
        <v>0</v>
      </c>
    </row>
    <row r="20" spans="1:9" ht="12.75">
      <c r="A20" s="127"/>
      <c r="B20" s="127"/>
      <c r="C20" s="127"/>
      <c r="D20" s="127"/>
      <c r="E20" s="127"/>
      <c r="F20" s="127"/>
      <c r="G20" s="127"/>
      <c r="H20" s="127"/>
      <c r="I20" s="127"/>
    </row>
    <row r="21" spans="1:57" ht="19.5" customHeight="1">
      <c r="A21" s="196" t="s">
        <v>80</v>
      </c>
      <c r="B21" s="196"/>
      <c r="C21" s="196"/>
      <c r="D21" s="196"/>
      <c r="E21" s="196"/>
      <c r="F21" s="196"/>
      <c r="G21" s="211"/>
      <c r="H21" s="196"/>
      <c r="I21" s="196"/>
      <c r="BA21" s="133"/>
      <c r="BB21" s="133"/>
      <c r="BC21" s="133"/>
      <c r="BD21" s="133"/>
      <c r="BE21" s="133"/>
    </row>
    <row r="22" ht="13.5" thickBot="1"/>
    <row r="23" spans="1:9" ht="12.75">
      <c r="A23" s="162" t="s">
        <v>81</v>
      </c>
      <c r="B23" s="163"/>
      <c r="C23" s="163"/>
      <c r="D23" s="212"/>
      <c r="E23" s="213" t="s">
        <v>82</v>
      </c>
      <c r="F23" s="214" t="s">
        <v>12</v>
      </c>
      <c r="G23" s="215" t="s">
        <v>83</v>
      </c>
      <c r="H23" s="216"/>
      <c r="I23" s="217" t="s">
        <v>82</v>
      </c>
    </row>
    <row r="24" spans="1:53" ht="12.75">
      <c r="A24" s="156"/>
      <c r="B24" s="147"/>
      <c r="C24" s="147"/>
      <c r="D24" s="218"/>
      <c r="E24" s="219"/>
      <c r="F24" s="220"/>
      <c r="G24" s="221">
        <f>CHOOSE(BA24+1,E19+F19,E19+F19+H19,E19+F19+G19+H19,E19,F19,H19,G19,H19+G19,0)</f>
        <v>0</v>
      </c>
      <c r="H24" s="222"/>
      <c r="I24" s="223">
        <f>E24+F24*G24/100</f>
        <v>0</v>
      </c>
      <c r="BA24" s="1">
        <v>8</v>
      </c>
    </row>
    <row r="25" spans="1:9" ht="13.5" thickBot="1">
      <c r="A25" s="224"/>
      <c r="B25" s="225" t="s">
        <v>84</v>
      </c>
      <c r="C25" s="226"/>
      <c r="D25" s="227"/>
      <c r="E25" s="228"/>
      <c r="F25" s="229"/>
      <c r="G25" s="229"/>
      <c r="H25" s="323">
        <f>SUM(I24:I24)</f>
        <v>0</v>
      </c>
      <c r="I25" s="324"/>
    </row>
    <row r="27" spans="2:9" ht="12.75">
      <c r="B27" s="14"/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60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102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105</v>
      </c>
      <c r="D3" s="236"/>
      <c r="E3" s="237" t="s">
        <v>85</v>
      </c>
      <c r="F3" s="238" t="str">
        <f>'SO01 A Rek'!H1</f>
        <v>A</v>
      </c>
      <c r="G3" s="239"/>
    </row>
    <row r="4" spans="1:7" ht="13.5" thickBot="1">
      <c r="A4" s="328" t="s">
        <v>76</v>
      </c>
      <c r="B4" s="319"/>
      <c r="C4" s="192" t="s">
        <v>108</v>
      </c>
      <c r="D4" s="240"/>
      <c r="E4" s="329" t="str">
        <f>'SO01 A Rek'!G2</f>
        <v>Stavební rozpočet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112</v>
      </c>
      <c r="C8" s="262" t="s">
        <v>113</v>
      </c>
      <c r="D8" s="263" t="s">
        <v>114</v>
      </c>
      <c r="E8" s="264">
        <v>78.12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-0.138</v>
      </c>
      <c r="K8" s="267">
        <f>E8*J8</f>
        <v>-10.780560000000001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5" t="s">
        <v>115</v>
      </c>
      <c r="D9" s="326"/>
      <c r="E9" s="272">
        <v>45.2</v>
      </c>
      <c r="F9" s="273"/>
      <c r="G9" s="274"/>
      <c r="H9" s="275"/>
      <c r="I9" s="269"/>
      <c r="J9" s="276"/>
      <c r="K9" s="269"/>
      <c r="M9" s="270" t="s">
        <v>115</v>
      </c>
      <c r="O9" s="259"/>
    </row>
    <row r="10" spans="1:15" ht="12.75">
      <c r="A10" s="268"/>
      <c r="B10" s="271"/>
      <c r="C10" s="325" t="s">
        <v>116</v>
      </c>
      <c r="D10" s="326"/>
      <c r="E10" s="272">
        <v>4.42</v>
      </c>
      <c r="F10" s="273"/>
      <c r="G10" s="274"/>
      <c r="H10" s="275"/>
      <c r="I10" s="269"/>
      <c r="J10" s="276"/>
      <c r="K10" s="269"/>
      <c r="M10" s="270" t="s">
        <v>116</v>
      </c>
      <c r="O10" s="259"/>
    </row>
    <row r="11" spans="1:15" ht="12.75">
      <c r="A11" s="268"/>
      <c r="B11" s="271"/>
      <c r="C11" s="325" t="s">
        <v>117</v>
      </c>
      <c r="D11" s="326"/>
      <c r="E11" s="272">
        <v>28.5</v>
      </c>
      <c r="F11" s="273"/>
      <c r="G11" s="274"/>
      <c r="H11" s="275"/>
      <c r="I11" s="269"/>
      <c r="J11" s="276"/>
      <c r="K11" s="269"/>
      <c r="M11" s="270" t="s">
        <v>117</v>
      </c>
      <c r="O11" s="259"/>
    </row>
    <row r="12" spans="1:80" ht="12.75">
      <c r="A12" s="260">
        <v>2</v>
      </c>
      <c r="B12" s="261" t="s">
        <v>118</v>
      </c>
      <c r="C12" s="262" t="s">
        <v>119</v>
      </c>
      <c r="D12" s="263" t="s">
        <v>114</v>
      </c>
      <c r="E12" s="264">
        <v>140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-0.4</v>
      </c>
      <c r="K12" s="267">
        <f>E12*J12</f>
        <v>-56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1"/>
      <c r="C13" s="325" t="s">
        <v>115</v>
      </c>
      <c r="D13" s="326"/>
      <c r="E13" s="272">
        <v>45.2</v>
      </c>
      <c r="F13" s="273"/>
      <c r="G13" s="274"/>
      <c r="H13" s="275"/>
      <c r="I13" s="269"/>
      <c r="J13" s="276"/>
      <c r="K13" s="269"/>
      <c r="M13" s="270" t="s">
        <v>115</v>
      </c>
      <c r="O13" s="259"/>
    </row>
    <row r="14" spans="1:15" ht="12.75">
      <c r="A14" s="268"/>
      <c r="B14" s="271"/>
      <c r="C14" s="325" t="s">
        <v>120</v>
      </c>
      <c r="D14" s="326"/>
      <c r="E14" s="272">
        <v>66.3</v>
      </c>
      <c r="F14" s="273"/>
      <c r="G14" s="274"/>
      <c r="H14" s="275"/>
      <c r="I14" s="269"/>
      <c r="J14" s="276"/>
      <c r="K14" s="269"/>
      <c r="M14" s="270" t="s">
        <v>120</v>
      </c>
      <c r="O14" s="259"/>
    </row>
    <row r="15" spans="1:15" ht="12.75">
      <c r="A15" s="268"/>
      <c r="B15" s="271"/>
      <c r="C15" s="325" t="s">
        <v>117</v>
      </c>
      <c r="D15" s="326"/>
      <c r="E15" s="272">
        <v>28.5</v>
      </c>
      <c r="F15" s="273"/>
      <c r="G15" s="274"/>
      <c r="H15" s="275"/>
      <c r="I15" s="269"/>
      <c r="J15" s="276"/>
      <c r="K15" s="269"/>
      <c r="M15" s="270" t="s">
        <v>117</v>
      </c>
      <c r="O15" s="259"/>
    </row>
    <row r="16" spans="1:80" ht="12.75">
      <c r="A16" s="260">
        <v>3</v>
      </c>
      <c r="B16" s="261" t="s">
        <v>121</v>
      </c>
      <c r="C16" s="262" t="s">
        <v>122</v>
      </c>
      <c r="D16" s="263" t="s">
        <v>114</v>
      </c>
      <c r="E16" s="264">
        <v>61.88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-0.22</v>
      </c>
      <c r="K16" s="267">
        <f>E16*J16</f>
        <v>-13.6136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25" t="s">
        <v>123</v>
      </c>
      <c r="D17" s="326"/>
      <c r="E17" s="272">
        <v>61.88</v>
      </c>
      <c r="F17" s="273"/>
      <c r="G17" s="274"/>
      <c r="H17" s="275"/>
      <c r="I17" s="269"/>
      <c r="J17" s="276"/>
      <c r="K17" s="269"/>
      <c r="M17" s="270" t="s">
        <v>123</v>
      </c>
      <c r="O17" s="259"/>
    </row>
    <row r="18" spans="1:80" ht="12.75">
      <c r="A18" s="260">
        <v>4</v>
      </c>
      <c r="B18" s="261" t="s">
        <v>124</v>
      </c>
      <c r="C18" s="262" t="s">
        <v>125</v>
      </c>
      <c r="D18" s="263" t="s">
        <v>126</v>
      </c>
      <c r="E18" s="264">
        <v>6.5</v>
      </c>
      <c r="F18" s="264">
        <v>0</v>
      </c>
      <c r="G18" s="265">
        <f>E18*F18</f>
        <v>0</v>
      </c>
      <c r="H18" s="266">
        <v>0</v>
      </c>
      <c r="I18" s="267">
        <f>E18*H18</f>
        <v>0</v>
      </c>
      <c r="J18" s="266">
        <v>-0.22</v>
      </c>
      <c r="K18" s="267">
        <f>E18*J18</f>
        <v>-1.43</v>
      </c>
      <c r="O18" s="259">
        <v>2</v>
      </c>
      <c r="AA18" s="232">
        <v>1</v>
      </c>
      <c r="AB18" s="232">
        <v>1</v>
      </c>
      <c r="AC18" s="232">
        <v>1</v>
      </c>
      <c r="AZ18" s="232">
        <v>1</v>
      </c>
      <c r="BA18" s="232">
        <f>IF(AZ18=1,G18,0)</f>
        <v>0</v>
      </c>
      <c r="BB18" s="232">
        <f>IF(AZ18=2,G18,0)</f>
        <v>0</v>
      </c>
      <c r="BC18" s="232">
        <f>IF(AZ18=3,G18,0)</f>
        <v>0</v>
      </c>
      <c r="BD18" s="232">
        <f>IF(AZ18=4,G18,0)</f>
        <v>0</v>
      </c>
      <c r="BE18" s="232">
        <f>IF(AZ18=5,G18,0)</f>
        <v>0</v>
      </c>
      <c r="CA18" s="259">
        <v>1</v>
      </c>
      <c r="CB18" s="259">
        <v>1</v>
      </c>
    </row>
    <row r="19" spans="1:15" ht="12.75">
      <c r="A19" s="268"/>
      <c r="B19" s="271"/>
      <c r="C19" s="325" t="s">
        <v>127</v>
      </c>
      <c r="D19" s="326"/>
      <c r="E19" s="272">
        <v>6.5</v>
      </c>
      <c r="F19" s="273"/>
      <c r="G19" s="274"/>
      <c r="H19" s="275"/>
      <c r="I19" s="269"/>
      <c r="J19" s="276"/>
      <c r="K19" s="269"/>
      <c r="M19" s="270" t="s">
        <v>127</v>
      </c>
      <c r="O19" s="259"/>
    </row>
    <row r="20" spans="1:80" ht="12.75">
      <c r="A20" s="260">
        <v>5</v>
      </c>
      <c r="B20" s="261" t="s">
        <v>128</v>
      </c>
      <c r="C20" s="262" t="s">
        <v>129</v>
      </c>
      <c r="D20" s="263" t="s">
        <v>126</v>
      </c>
      <c r="E20" s="264">
        <v>13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-0.115</v>
      </c>
      <c r="K20" s="267">
        <f>E20*J20</f>
        <v>-1.495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15" ht="12.75">
      <c r="A21" s="268"/>
      <c r="B21" s="271"/>
      <c r="C21" s="325" t="s">
        <v>130</v>
      </c>
      <c r="D21" s="326"/>
      <c r="E21" s="272">
        <v>13</v>
      </c>
      <c r="F21" s="273"/>
      <c r="G21" s="274"/>
      <c r="H21" s="275"/>
      <c r="I21" s="269"/>
      <c r="J21" s="276"/>
      <c r="K21" s="269"/>
      <c r="M21" s="270" t="s">
        <v>130</v>
      </c>
      <c r="O21" s="259"/>
    </row>
    <row r="22" spans="1:80" ht="12.75">
      <c r="A22" s="260">
        <v>6</v>
      </c>
      <c r="B22" s="261" t="s">
        <v>131</v>
      </c>
      <c r="C22" s="262" t="s">
        <v>132</v>
      </c>
      <c r="D22" s="263" t="s">
        <v>133</v>
      </c>
      <c r="E22" s="264">
        <v>55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80" ht="12.75">
      <c r="A23" s="260">
        <v>7</v>
      </c>
      <c r="B23" s="261" t="s">
        <v>134</v>
      </c>
      <c r="C23" s="262" t="s">
        <v>135</v>
      </c>
      <c r="D23" s="263" t="s">
        <v>136</v>
      </c>
      <c r="E23" s="264">
        <v>5</v>
      </c>
      <c r="F23" s="264">
        <v>0</v>
      </c>
      <c r="G23" s="265">
        <f>E23*F23</f>
        <v>0</v>
      </c>
      <c r="H23" s="266">
        <v>0</v>
      </c>
      <c r="I23" s="267">
        <f>E23*H23</f>
        <v>0</v>
      </c>
      <c r="J23" s="266">
        <v>0</v>
      </c>
      <c r="K23" s="267">
        <f>E23*J23</f>
        <v>0</v>
      </c>
      <c r="O23" s="259">
        <v>2</v>
      </c>
      <c r="AA23" s="232">
        <v>1</v>
      </c>
      <c r="AB23" s="232">
        <v>1</v>
      </c>
      <c r="AC23" s="232">
        <v>1</v>
      </c>
      <c r="AZ23" s="232">
        <v>1</v>
      </c>
      <c r="BA23" s="232">
        <f>IF(AZ23=1,G23,0)</f>
        <v>0</v>
      </c>
      <c r="BB23" s="232">
        <f>IF(AZ23=2,G23,0)</f>
        <v>0</v>
      </c>
      <c r="BC23" s="232">
        <f>IF(AZ23=3,G23,0)</f>
        <v>0</v>
      </c>
      <c r="BD23" s="232">
        <f>IF(AZ23=4,G23,0)</f>
        <v>0</v>
      </c>
      <c r="BE23" s="232">
        <f>IF(AZ23=5,G23,0)</f>
        <v>0</v>
      </c>
      <c r="CA23" s="259">
        <v>1</v>
      </c>
      <c r="CB23" s="259">
        <v>1</v>
      </c>
    </row>
    <row r="24" spans="1:80" ht="12.75">
      <c r="A24" s="260">
        <v>8</v>
      </c>
      <c r="B24" s="261" t="s">
        <v>137</v>
      </c>
      <c r="C24" s="262" t="s">
        <v>138</v>
      </c>
      <c r="D24" s="263" t="s">
        <v>133</v>
      </c>
      <c r="E24" s="264">
        <v>6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25" t="s">
        <v>139</v>
      </c>
      <c r="D25" s="326"/>
      <c r="E25" s="272">
        <v>6</v>
      </c>
      <c r="F25" s="273"/>
      <c r="G25" s="274"/>
      <c r="H25" s="275"/>
      <c r="I25" s="269"/>
      <c r="J25" s="276"/>
      <c r="K25" s="269"/>
      <c r="M25" s="270" t="s">
        <v>139</v>
      </c>
      <c r="O25" s="259"/>
    </row>
    <row r="26" spans="1:80" ht="12.75">
      <c r="A26" s="260">
        <v>9</v>
      </c>
      <c r="B26" s="261" t="s">
        <v>140</v>
      </c>
      <c r="C26" s="262" t="s">
        <v>141</v>
      </c>
      <c r="D26" s="263" t="s">
        <v>133</v>
      </c>
      <c r="E26" s="264">
        <v>6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80" ht="12.75">
      <c r="A27" s="260">
        <v>10</v>
      </c>
      <c r="B27" s="261" t="s">
        <v>142</v>
      </c>
      <c r="C27" s="262" t="s">
        <v>143</v>
      </c>
      <c r="D27" s="263" t="s">
        <v>133</v>
      </c>
      <c r="E27" s="264">
        <v>91.74327</v>
      </c>
      <c r="F27" s="264">
        <v>0</v>
      </c>
      <c r="G27" s="265">
        <f>E27*F27</f>
        <v>0</v>
      </c>
      <c r="H27" s="266">
        <v>0</v>
      </c>
      <c r="I27" s="267">
        <f>E27*H27</f>
        <v>0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15" ht="12.75">
      <c r="A28" s="268"/>
      <c r="B28" s="271"/>
      <c r="C28" s="325" t="s">
        <v>144</v>
      </c>
      <c r="D28" s="326"/>
      <c r="E28" s="272">
        <v>37.8004</v>
      </c>
      <c r="F28" s="273"/>
      <c r="G28" s="274"/>
      <c r="H28" s="275"/>
      <c r="I28" s="269"/>
      <c r="J28" s="276"/>
      <c r="K28" s="269"/>
      <c r="M28" s="270" t="s">
        <v>144</v>
      </c>
      <c r="O28" s="259"/>
    </row>
    <row r="29" spans="1:15" ht="12.75">
      <c r="A29" s="268"/>
      <c r="B29" s="271"/>
      <c r="C29" s="325" t="s">
        <v>145</v>
      </c>
      <c r="D29" s="326"/>
      <c r="E29" s="272">
        <v>26.042</v>
      </c>
      <c r="F29" s="273"/>
      <c r="G29" s="274"/>
      <c r="H29" s="275"/>
      <c r="I29" s="269"/>
      <c r="J29" s="276"/>
      <c r="K29" s="269"/>
      <c r="M29" s="270" t="s">
        <v>145</v>
      </c>
      <c r="O29" s="259"/>
    </row>
    <row r="30" spans="1:15" ht="12.75">
      <c r="A30" s="268"/>
      <c r="B30" s="271"/>
      <c r="C30" s="325" t="s">
        <v>146</v>
      </c>
      <c r="D30" s="326"/>
      <c r="E30" s="272">
        <v>19.8897</v>
      </c>
      <c r="F30" s="273"/>
      <c r="G30" s="274"/>
      <c r="H30" s="275"/>
      <c r="I30" s="269"/>
      <c r="J30" s="276"/>
      <c r="K30" s="269"/>
      <c r="M30" s="270" t="s">
        <v>146</v>
      </c>
      <c r="O30" s="259"/>
    </row>
    <row r="31" spans="1:15" ht="12.75">
      <c r="A31" s="268"/>
      <c r="B31" s="271"/>
      <c r="C31" s="325" t="s">
        <v>147</v>
      </c>
      <c r="D31" s="326"/>
      <c r="E31" s="272">
        <v>8.0113</v>
      </c>
      <c r="F31" s="273"/>
      <c r="G31" s="274"/>
      <c r="H31" s="275"/>
      <c r="I31" s="269"/>
      <c r="J31" s="276"/>
      <c r="K31" s="269"/>
      <c r="M31" s="270" t="s">
        <v>147</v>
      </c>
      <c r="O31" s="259"/>
    </row>
    <row r="32" spans="1:80" ht="12.75">
      <c r="A32" s="260">
        <v>11</v>
      </c>
      <c r="B32" s="261" t="s">
        <v>148</v>
      </c>
      <c r="C32" s="262" t="s">
        <v>149</v>
      </c>
      <c r="D32" s="263" t="s">
        <v>133</v>
      </c>
      <c r="E32" s="264">
        <v>91.74327</v>
      </c>
      <c r="F32" s="264">
        <v>0</v>
      </c>
      <c r="G32" s="265">
        <f>E32*F32</f>
        <v>0</v>
      </c>
      <c r="H32" s="266">
        <v>0</v>
      </c>
      <c r="I32" s="267">
        <f>E32*H32</f>
        <v>0</v>
      </c>
      <c r="J32" s="266">
        <v>0</v>
      </c>
      <c r="K32" s="267">
        <f>E32*J32</f>
        <v>0</v>
      </c>
      <c r="O32" s="259">
        <v>2</v>
      </c>
      <c r="AA32" s="232">
        <v>1</v>
      </c>
      <c r="AB32" s="232">
        <v>1</v>
      </c>
      <c r="AC32" s="232">
        <v>1</v>
      </c>
      <c r="AZ32" s="232">
        <v>1</v>
      </c>
      <c r="BA32" s="232">
        <f>IF(AZ32=1,G32,0)</f>
        <v>0</v>
      </c>
      <c r="BB32" s="232">
        <f>IF(AZ32=2,G32,0)</f>
        <v>0</v>
      </c>
      <c r="BC32" s="232">
        <f>IF(AZ32=3,G32,0)</f>
        <v>0</v>
      </c>
      <c r="BD32" s="232">
        <f>IF(AZ32=4,G32,0)</f>
        <v>0</v>
      </c>
      <c r="BE32" s="232">
        <f>IF(AZ32=5,G32,0)</f>
        <v>0</v>
      </c>
      <c r="CA32" s="259">
        <v>1</v>
      </c>
      <c r="CB32" s="259">
        <v>1</v>
      </c>
    </row>
    <row r="33" spans="1:80" ht="22.5">
      <c r="A33" s="260">
        <v>12</v>
      </c>
      <c r="B33" s="261" t="s">
        <v>150</v>
      </c>
      <c r="C33" s="262" t="s">
        <v>151</v>
      </c>
      <c r="D33" s="263" t="s">
        <v>152</v>
      </c>
      <c r="E33" s="264">
        <v>2</v>
      </c>
      <c r="F33" s="264">
        <v>0</v>
      </c>
      <c r="G33" s="265">
        <f>E33*F33</f>
        <v>0</v>
      </c>
      <c r="H33" s="266">
        <v>0</v>
      </c>
      <c r="I33" s="267">
        <f>E33*H33</f>
        <v>0</v>
      </c>
      <c r="J33" s="266">
        <v>0</v>
      </c>
      <c r="K33" s="267">
        <f>E33*J33</f>
        <v>0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80" ht="12.75">
      <c r="A34" s="260">
        <v>13</v>
      </c>
      <c r="B34" s="261" t="s">
        <v>153</v>
      </c>
      <c r="C34" s="262" t="s">
        <v>154</v>
      </c>
      <c r="D34" s="263" t="s">
        <v>133</v>
      </c>
      <c r="E34" s="264">
        <v>91.74327</v>
      </c>
      <c r="F34" s="264">
        <v>0</v>
      </c>
      <c r="G34" s="265">
        <f>E34*F34</f>
        <v>0</v>
      </c>
      <c r="H34" s="266">
        <v>0</v>
      </c>
      <c r="I34" s="267">
        <f>E34*H34</f>
        <v>0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 ht="12.75">
      <c r="A35" s="260">
        <v>14</v>
      </c>
      <c r="B35" s="261" t="s">
        <v>155</v>
      </c>
      <c r="C35" s="262" t="s">
        <v>156</v>
      </c>
      <c r="D35" s="263" t="s">
        <v>133</v>
      </c>
      <c r="E35" s="264">
        <v>161.76088</v>
      </c>
      <c r="F35" s="264">
        <v>0</v>
      </c>
      <c r="G35" s="265">
        <f>E35*F35</f>
        <v>0</v>
      </c>
      <c r="H35" s="266">
        <v>0</v>
      </c>
      <c r="I35" s="267">
        <f>E35*H35</f>
        <v>0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12.75">
      <c r="A36" s="268"/>
      <c r="B36" s="271"/>
      <c r="C36" s="325" t="s">
        <v>157</v>
      </c>
      <c r="D36" s="326"/>
      <c r="E36" s="272">
        <v>91.7433</v>
      </c>
      <c r="F36" s="273"/>
      <c r="G36" s="274"/>
      <c r="H36" s="275"/>
      <c r="I36" s="269"/>
      <c r="J36" s="276"/>
      <c r="K36" s="269"/>
      <c r="M36" s="270" t="s">
        <v>157</v>
      </c>
      <c r="O36" s="259"/>
    </row>
    <row r="37" spans="1:15" ht="12.75">
      <c r="A37" s="268"/>
      <c r="B37" s="271"/>
      <c r="C37" s="325" t="s">
        <v>158</v>
      </c>
      <c r="D37" s="326"/>
      <c r="E37" s="272">
        <v>70.0176</v>
      </c>
      <c r="F37" s="273"/>
      <c r="G37" s="274"/>
      <c r="H37" s="275"/>
      <c r="I37" s="269"/>
      <c r="J37" s="276"/>
      <c r="K37" s="269"/>
      <c r="M37" s="270" t="s">
        <v>158</v>
      </c>
      <c r="O37" s="259"/>
    </row>
    <row r="38" spans="1:80" ht="12.75">
      <c r="A38" s="260">
        <v>15</v>
      </c>
      <c r="B38" s="261" t="s">
        <v>159</v>
      </c>
      <c r="C38" s="262" t="s">
        <v>160</v>
      </c>
      <c r="D38" s="263" t="s">
        <v>133</v>
      </c>
      <c r="E38" s="264">
        <v>30.1307</v>
      </c>
      <c r="F38" s="264">
        <v>0</v>
      </c>
      <c r="G38" s="265">
        <f>E38*F38</f>
        <v>0</v>
      </c>
      <c r="H38" s="266">
        <v>0</v>
      </c>
      <c r="I38" s="267">
        <f>E38*H38</f>
        <v>0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1</v>
      </c>
      <c r="AC38" s="232">
        <v>1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1</v>
      </c>
    </row>
    <row r="39" spans="1:15" ht="12.75">
      <c r="A39" s="268"/>
      <c r="B39" s="271"/>
      <c r="C39" s="325" t="s">
        <v>161</v>
      </c>
      <c r="D39" s="326"/>
      <c r="E39" s="272">
        <v>0</v>
      </c>
      <c r="F39" s="273"/>
      <c r="G39" s="274"/>
      <c r="H39" s="275"/>
      <c r="I39" s="269"/>
      <c r="J39" s="276"/>
      <c r="K39" s="269"/>
      <c r="M39" s="270" t="s">
        <v>161</v>
      </c>
      <c r="O39" s="259"/>
    </row>
    <row r="40" spans="1:15" ht="12.75">
      <c r="A40" s="268"/>
      <c r="B40" s="271"/>
      <c r="C40" s="325" t="s">
        <v>162</v>
      </c>
      <c r="D40" s="326"/>
      <c r="E40" s="272">
        <v>1.7269</v>
      </c>
      <c r="F40" s="273"/>
      <c r="G40" s="274"/>
      <c r="H40" s="275"/>
      <c r="I40" s="269"/>
      <c r="J40" s="276"/>
      <c r="K40" s="269"/>
      <c r="M40" s="270" t="s">
        <v>162</v>
      </c>
      <c r="O40" s="259"/>
    </row>
    <row r="41" spans="1:15" ht="12.75">
      <c r="A41" s="268"/>
      <c r="B41" s="271"/>
      <c r="C41" s="325" t="s">
        <v>163</v>
      </c>
      <c r="D41" s="326"/>
      <c r="E41" s="272">
        <v>2.0205</v>
      </c>
      <c r="F41" s="273"/>
      <c r="G41" s="274"/>
      <c r="H41" s="275"/>
      <c r="I41" s="269"/>
      <c r="J41" s="276"/>
      <c r="K41" s="269"/>
      <c r="M41" s="270" t="s">
        <v>163</v>
      </c>
      <c r="O41" s="259"/>
    </row>
    <row r="42" spans="1:15" ht="12.75">
      <c r="A42" s="268"/>
      <c r="B42" s="271"/>
      <c r="C42" s="325" t="s">
        <v>164</v>
      </c>
      <c r="D42" s="326"/>
      <c r="E42" s="272">
        <v>1.5372</v>
      </c>
      <c r="F42" s="273"/>
      <c r="G42" s="274"/>
      <c r="H42" s="275"/>
      <c r="I42" s="269"/>
      <c r="J42" s="276"/>
      <c r="K42" s="269"/>
      <c r="M42" s="270" t="s">
        <v>164</v>
      </c>
      <c r="O42" s="259"/>
    </row>
    <row r="43" spans="1:15" ht="12.75">
      <c r="A43" s="268"/>
      <c r="B43" s="271"/>
      <c r="C43" s="325" t="s">
        <v>165</v>
      </c>
      <c r="D43" s="326"/>
      <c r="E43" s="272">
        <v>0.585</v>
      </c>
      <c r="F43" s="273"/>
      <c r="G43" s="274"/>
      <c r="H43" s="275"/>
      <c r="I43" s="269"/>
      <c r="J43" s="276"/>
      <c r="K43" s="269"/>
      <c r="M43" s="270" t="s">
        <v>165</v>
      </c>
      <c r="O43" s="259"/>
    </row>
    <row r="44" spans="1:15" ht="12.75">
      <c r="A44" s="268"/>
      <c r="B44" s="271"/>
      <c r="C44" s="325" t="s">
        <v>166</v>
      </c>
      <c r="D44" s="326"/>
      <c r="E44" s="272">
        <v>0</v>
      </c>
      <c r="F44" s="273"/>
      <c r="G44" s="274"/>
      <c r="H44" s="275"/>
      <c r="I44" s="269"/>
      <c r="J44" s="276"/>
      <c r="K44" s="269"/>
      <c r="M44" s="270" t="s">
        <v>166</v>
      </c>
      <c r="O44" s="259"/>
    </row>
    <row r="45" spans="1:15" ht="12.75">
      <c r="A45" s="268"/>
      <c r="B45" s="271"/>
      <c r="C45" s="325" t="s">
        <v>167</v>
      </c>
      <c r="D45" s="326"/>
      <c r="E45" s="272">
        <v>5.3726</v>
      </c>
      <c r="F45" s="273"/>
      <c r="G45" s="274"/>
      <c r="H45" s="275"/>
      <c r="I45" s="269"/>
      <c r="J45" s="276"/>
      <c r="K45" s="269"/>
      <c r="M45" s="270" t="s">
        <v>167</v>
      </c>
      <c r="O45" s="259"/>
    </row>
    <row r="46" spans="1:15" ht="12.75">
      <c r="A46" s="268"/>
      <c r="B46" s="271"/>
      <c r="C46" s="325" t="s">
        <v>168</v>
      </c>
      <c r="D46" s="326"/>
      <c r="E46" s="272">
        <v>6.286</v>
      </c>
      <c r="F46" s="273"/>
      <c r="G46" s="274"/>
      <c r="H46" s="275"/>
      <c r="I46" s="269"/>
      <c r="J46" s="276"/>
      <c r="K46" s="269"/>
      <c r="M46" s="270" t="s">
        <v>168</v>
      </c>
      <c r="O46" s="259"/>
    </row>
    <row r="47" spans="1:15" ht="12.75">
      <c r="A47" s="268"/>
      <c r="B47" s="271"/>
      <c r="C47" s="325" t="s">
        <v>169</v>
      </c>
      <c r="D47" s="326"/>
      <c r="E47" s="272">
        <v>4.7824</v>
      </c>
      <c r="F47" s="273"/>
      <c r="G47" s="274"/>
      <c r="H47" s="275"/>
      <c r="I47" s="269"/>
      <c r="J47" s="276"/>
      <c r="K47" s="269"/>
      <c r="M47" s="270" t="s">
        <v>169</v>
      </c>
      <c r="O47" s="259"/>
    </row>
    <row r="48" spans="1:15" ht="12.75">
      <c r="A48" s="268"/>
      <c r="B48" s="271"/>
      <c r="C48" s="325" t="s">
        <v>170</v>
      </c>
      <c r="D48" s="326"/>
      <c r="E48" s="272">
        <v>1.82</v>
      </c>
      <c r="F48" s="273"/>
      <c r="G48" s="274"/>
      <c r="H48" s="275"/>
      <c r="I48" s="269"/>
      <c r="J48" s="276"/>
      <c r="K48" s="269"/>
      <c r="M48" s="270" t="s">
        <v>170</v>
      </c>
      <c r="O48" s="259"/>
    </row>
    <row r="49" spans="1:15" ht="12.75">
      <c r="A49" s="268"/>
      <c r="B49" s="271"/>
      <c r="C49" s="325" t="s">
        <v>171</v>
      </c>
      <c r="D49" s="326"/>
      <c r="E49" s="272">
        <v>6</v>
      </c>
      <c r="F49" s="273"/>
      <c r="G49" s="274"/>
      <c r="H49" s="275"/>
      <c r="I49" s="269"/>
      <c r="J49" s="276"/>
      <c r="K49" s="269"/>
      <c r="M49" s="270" t="s">
        <v>171</v>
      </c>
      <c r="O49" s="259"/>
    </row>
    <row r="50" spans="1:80" ht="12.75">
      <c r="A50" s="260">
        <v>16</v>
      </c>
      <c r="B50" s="261" t="s">
        <v>172</v>
      </c>
      <c r="C50" s="262" t="s">
        <v>173</v>
      </c>
      <c r="D50" s="263" t="s">
        <v>133</v>
      </c>
      <c r="E50" s="264">
        <v>30.1307</v>
      </c>
      <c r="F50" s="264">
        <v>0</v>
      </c>
      <c r="G50" s="265">
        <f>E50*F50</f>
        <v>0</v>
      </c>
      <c r="H50" s="266">
        <v>0</v>
      </c>
      <c r="I50" s="267">
        <f>E50*H50</f>
        <v>0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 ht="12.75">
      <c r="A51" s="260">
        <v>17</v>
      </c>
      <c r="B51" s="261" t="s">
        <v>174</v>
      </c>
      <c r="C51" s="262" t="s">
        <v>175</v>
      </c>
      <c r="D51" s="263" t="s">
        <v>133</v>
      </c>
      <c r="E51" s="264">
        <v>67.6126</v>
      </c>
      <c r="F51" s="264">
        <v>0</v>
      </c>
      <c r="G51" s="265">
        <f>E51*F51</f>
        <v>0</v>
      </c>
      <c r="H51" s="266">
        <v>0</v>
      </c>
      <c r="I51" s="267">
        <f>E51*H51</f>
        <v>0</v>
      </c>
      <c r="J51" s="266">
        <v>0</v>
      </c>
      <c r="K51" s="267">
        <f>E51*J51</f>
        <v>0</v>
      </c>
      <c r="O51" s="259">
        <v>2</v>
      </c>
      <c r="AA51" s="232">
        <v>1</v>
      </c>
      <c r="AB51" s="232">
        <v>1</v>
      </c>
      <c r="AC51" s="232">
        <v>1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1</v>
      </c>
      <c r="CB51" s="259">
        <v>1</v>
      </c>
    </row>
    <row r="52" spans="1:15" ht="12.75">
      <c r="A52" s="268"/>
      <c r="B52" s="271"/>
      <c r="C52" s="325" t="s">
        <v>176</v>
      </c>
      <c r="D52" s="326"/>
      <c r="E52" s="272">
        <v>67.6126</v>
      </c>
      <c r="F52" s="273"/>
      <c r="G52" s="274"/>
      <c r="H52" s="275"/>
      <c r="I52" s="269"/>
      <c r="J52" s="276"/>
      <c r="K52" s="269"/>
      <c r="M52" s="270" t="s">
        <v>176</v>
      </c>
      <c r="O52" s="259"/>
    </row>
    <row r="53" spans="1:80" ht="12.75">
      <c r="A53" s="260">
        <v>18</v>
      </c>
      <c r="B53" s="261" t="s">
        <v>177</v>
      </c>
      <c r="C53" s="262" t="s">
        <v>178</v>
      </c>
      <c r="D53" s="263" t="s">
        <v>133</v>
      </c>
      <c r="E53" s="264">
        <v>30.1307</v>
      </c>
      <c r="F53" s="264">
        <v>0</v>
      </c>
      <c r="G53" s="265">
        <f>E53*F53</f>
        <v>0</v>
      </c>
      <c r="H53" s="266">
        <v>0</v>
      </c>
      <c r="I53" s="267">
        <f>E53*H53</f>
        <v>0</v>
      </c>
      <c r="J53" s="266">
        <v>0</v>
      </c>
      <c r="K53" s="267">
        <f>E53*J53</f>
        <v>0</v>
      </c>
      <c r="O53" s="259">
        <v>2</v>
      </c>
      <c r="AA53" s="232">
        <v>1</v>
      </c>
      <c r="AB53" s="232">
        <v>1</v>
      </c>
      <c r="AC53" s="232">
        <v>1</v>
      </c>
      <c r="AZ53" s="232">
        <v>1</v>
      </c>
      <c r="BA53" s="232">
        <f>IF(AZ53=1,G53,0)</f>
        <v>0</v>
      </c>
      <c r="BB53" s="232">
        <f>IF(AZ53=2,G53,0)</f>
        <v>0</v>
      </c>
      <c r="BC53" s="232">
        <f>IF(AZ53=3,G53,0)</f>
        <v>0</v>
      </c>
      <c r="BD53" s="232">
        <f>IF(AZ53=4,G53,0)</f>
        <v>0</v>
      </c>
      <c r="BE53" s="232">
        <f>IF(AZ53=5,G53,0)</f>
        <v>0</v>
      </c>
      <c r="CA53" s="259">
        <v>1</v>
      </c>
      <c r="CB53" s="259">
        <v>1</v>
      </c>
    </row>
    <row r="54" spans="1:80" ht="12.75">
      <c r="A54" s="260">
        <v>19</v>
      </c>
      <c r="B54" s="261" t="s">
        <v>179</v>
      </c>
      <c r="C54" s="262" t="s">
        <v>180</v>
      </c>
      <c r="D54" s="263" t="s">
        <v>133</v>
      </c>
      <c r="E54" s="264">
        <v>67.6126</v>
      </c>
      <c r="F54" s="264">
        <v>0</v>
      </c>
      <c r="G54" s="265">
        <f>E54*F54</f>
        <v>0</v>
      </c>
      <c r="H54" s="266">
        <v>0</v>
      </c>
      <c r="I54" s="267">
        <f>E54*H54</f>
        <v>0</v>
      </c>
      <c r="J54" s="266">
        <v>0</v>
      </c>
      <c r="K54" s="267">
        <f>E54*J54</f>
        <v>0</v>
      </c>
      <c r="O54" s="259">
        <v>2</v>
      </c>
      <c r="AA54" s="232">
        <v>1</v>
      </c>
      <c r="AB54" s="232">
        <v>1</v>
      </c>
      <c r="AC54" s="232">
        <v>1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1</v>
      </c>
      <c r="CB54" s="259">
        <v>1</v>
      </c>
    </row>
    <row r="55" spans="1:80" ht="22.5">
      <c r="A55" s="260">
        <v>20</v>
      </c>
      <c r="B55" s="261" t="s">
        <v>181</v>
      </c>
      <c r="C55" s="262" t="s">
        <v>182</v>
      </c>
      <c r="D55" s="263" t="s">
        <v>133</v>
      </c>
      <c r="E55" s="264">
        <v>5</v>
      </c>
      <c r="F55" s="264">
        <v>0</v>
      </c>
      <c r="G55" s="265">
        <f>E55*F55</f>
        <v>0</v>
      </c>
      <c r="H55" s="266">
        <v>1.7</v>
      </c>
      <c r="I55" s="267">
        <f>E55*H55</f>
        <v>8.5</v>
      </c>
      <c r="J55" s="266">
        <v>0</v>
      </c>
      <c r="K55" s="267">
        <f>E55*J55</f>
        <v>0</v>
      </c>
      <c r="O55" s="259">
        <v>2</v>
      </c>
      <c r="AA55" s="232">
        <v>1</v>
      </c>
      <c r="AB55" s="232">
        <v>1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</v>
      </c>
      <c r="CB55" s="259">
        <v>1</v>
      </c>
    </row>
    <row r="56" spans="1:15" ht="12.75">
      <c r="A56" s="268"/>
      <c r="B56" s="271"/>
      <c r="C56" s="325" t="s">
        <v>183</v>
      </c>
      <c r="D56" s="326"/>
      <c r="E56" s="272">
        <v>5</v>
      </c>
      <c r="F56" s="273"/>
      <c r="G56" s="274"/>
      <c r="H56" s="275"/>
      <c r="I56" s="269"/>
      <c r="J56" s="276"/>
      <c r="K56" s="269"/>
      <c r="M56" s="270" t="s">
        <v>183</v>
      </c>
      <c r="O56" s="259"/>
    </row>
    <row r="57" spans="1:80" ht="12.75">
      <c r="A57" s="260">
        <v>21</v>
      </c>
      <c r="B57" s="261" t="s">
        <v>184</v>
      </c>
      <c r="C57" s="262" t="s">
        <v>185</v>
      </c>
      <c r="D57" s="263" t="s">
        <v>114</v>
      </c>
      <c r="E57" s="264">
        <v>3.9</v>
      </c>
      <c r="F57" s="264">
        <v>0</v>
      </c>
      <c r="G57" s="265">
        <f>E57*F57</f>
        <v>0</v>
      </c>
      <c r="H57" s="266">
        <v>0</v>
      </c>
      <c r="I57" s="267">
        <f>E57*H57</f>
        <v>0</v>
      </c>
      <c r="J57" s="266">
        <v>0</v>
      </c>
      <c r="K57" s="267">
        <f>E57*J57</f>
        <v>0</v>
      </c>
      <c r="O57" s="259">
        <v>2</v>
      </c>
      <c r="AA57" s="232">
        <v>1</v>
      </c>
      <c r="AB57" s="232">
        <v>1</v>
      </c>
      <c r="AC57" s="232">
        <v>1</v>
      </c>
      <c r="AZ57" s="232">
        <v>1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1</v>
      </c>
    </row>
    <row r="58" spans="1:80" ht="12.75">
      <c r="A58" s="260">
        <v>22</v>
      </c>
      <c r="B58" s="261" t="s">
        <v>186</v>
      </c>
      <c r="C58" s="262" t="s">
        <v>187</v>
      </c>
      <c r="D58" s="263" t="s">
        <v>114</v>
      </c>
      <c r="E58" s="264">
        <v>39.1308</v>
      </c>
      <c r="F58" s="264">
        <v>0</v>
      </c>
      <c r="G58" s="265">
        <f>E58*F58</f>
        <v>0</v>
      </c>
      <c r="H58" s="266">
        <v>0</v>
      </c>
      <c r="I58" s="267">
        <f>E58*H58</f>
        <v>0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15" ht="12.75">
      <c r="A59" s="268"/>
      <c r="B59" s="271"/>
      <c r="C59" s="325" t="s">
        <v>188</v>
      </c>
      <c r="D59" s="326"/>
      <c r="E59" s="272">
        <v>11.5128</v>
      </c>
      <c r="F59" s="273"/>
      <c r="G59" s="274"/>
      <c r="H59" s="275"/>
      <c r="I59" s="269"/>
      <c r="J59" s="276"/>
      <c r="K59" s="269"/>
      <c r="M59" s="270" t="s">
        <v>188</v>
      </c>
      <c r="O59" s="259"/>
    </row>
    <row r="60" spans="1:15" ht="12.75">
      <c r="A60" s="268"/>
      <c r="B60" s="271"/>
      <c r="C60" s="325" t="s">
        <v>189</v>
      </c>
      <c r="D60" s="326"/>
      <c r="E60" s="272">
        <v>13.47</v>
      </c>
      <c r="F60" s="273"/>
      <c r="G60" s="274"/>
      <c r="H60" s="275"/>
      <c r="I60" s="269"/>
      <c r="J60" s="276"/>
      <c r="K60" s="269"/>
      <c r="M60" s="270" t="s">
        <v>189</v>
      </c>
      <c r="O60" s="259"/>
    </row>
    <row r="61" spans="1:15" ht="12.75">
      <c r="A61" s="268"/>
      <c r="B61" s="271"/>
      <c r="C61" s="325" t="s">
        <v>190</v>
      </c>
      <c r="D61" s="326"/>
      <c r="E61" s="272">
        <v>10.248</v>
      </c>
      <c r="F61" s="273"/>
      <c r="G61" s="274"/>
      <c r="H61" s="275"/>
      <c r="I61" s="269"/>
      <c r="J61" s="276"/>
      <c r="K61" s="269"/>
      <c r="M61" s="270" t="s">
        <v>190</v>
      </c>
      <c r="O61" s="259"/>
    </row>
    <row r="62" spans="1:15" ht="12.75">
      <c r="A62" s="268"/>
      <c r="B62" s="271"/>
      <c r="C62" s="325" t="s">
        <v>191</v>
      </c>
      <c r="D62" s="326"/>
      <c r="E62" s="272">
        <v>3.9</v>
      </c>
      <c r="F62" s="273"/>
      <c r="G62" s="274"/>
      <c r="H62" s="275"/>
      <c r="I62" s="269"/>
      <c r="J62" s="276"/>
      <c r="K62" s="269"/>
      <c r="M62" s="270" t="s">
        <v>191</v>
      </c>
      <c r="O62" s="259"/>
    </row>
    <row r="63" spans="1:80" ht="12.75">
      <c r="A63" s="260">
        <v>23</v>
      </c>
      <c r="B63" s="261" t="s">
        <v>192</v>
      </c>
      <c r="C63" s="262" t="s">
        <v>193</v>
      </c>
      <c r="D63" s="263" t="s">
        <v>114</v>
      </c>
      <c r="E63" s="264">
        <v>3.9</v>
      </c>
      <c r="F63" s="264">
        <v>0</v>
      </c>
      <c r="G63" s="265">
        <f>E63*F63</f>
        <v>0</v>
      </c>
      <c r="H63" s="266">
        <v>0</v>
      </c>
      <c r="I63" s="267">
        <f>E63*H63</f>
        <v>0</v>
      </c>
      <c r="J63" s="266">
        <v>0</v>
      </c>
      <c r="K63" s="267">
        <f>E63*J63</f>
        <v>0</v>
      </c>
      <c r="O63" s="259">
        <v>2</v>
      </c>
      <c r="AA63" s="232">
        <v>1</v>
      </c>
      <c r="AB63" s="232">
        <v>1</v>
      </c>
      <c r="AC63" s="232">
        <v>1</v>
      </c>
      <c r="AZ63" s="232">
        <v>1</v>
      </c>
      <c r="BA63" s="232">
        <f>IF(AZ63=1,G63,0)</f>
        <v>0</v>
      </c>
      <c r="BB63" s="232">
        <f>IF(AZ63=2,G63,0)</f>
        <v>0</v>
      </c>
      <c r="BC63" s="232">
        <f>IF(AZ63=3,G63,0)</f>
        <v>0</v>
      </c>
      <c r="BD63" s="232">
        <f>IF(AZ63=4,G63,0)</f>
        <v>0</v>
      </c>
      <c r="BE63" s="232">
        <f>IF(AZ63=5,G63,0)</f>
        <v>0</v>
      </c>
      <c r="CA63" s="259">
        <v>1</v>
      </c>
      <c r="CB63" s="259">
        <v>1</v>
      </c>
    </row>
    <row r="64" spans="1:15" ht="12.75">
      <c r="A64" s="268"/>
      <c r="B64" s="271"/>
      <c r="C64" s="325" t="s">
        <v>194</v>
      </c>
      <c r="D64" s="326"/>
      <c r="E64" s="272">
        <v>3.9</v>
      </c>
      <c r="F64" s="273"/>
      <c r="G64" s="274"/>
      <c r="H64" s="275"/>
      <c r="I64" s="269"/>
      <c r="J64" s="276"/>
      <c r="K64" s="269"/>
      <c r="M64" s="270" t="s">
        <v>194</v>
      </c>
      <c r="O64" s="259"/>
    </row>
    <row r="65" spans="1:80" ht="22.5">
      <c r="A65" s="260">
        <v>24</v>
      </c>
      <c r="B65" s="261" t="s">
        <v>195</v>
      </c>
      <c r="C65" s="262" t="s">
        <v>196</v>
      </c>
      <c r="D65" s="263" t="s">
        <v>133</v>
      </c>
      <c r="E65" s="264">
        <v>1.3</v>
      </c>
      <c r="F65" s="264">
        <v>0</v>
      </c>
      <c r="G65" s="265">
        <f>E65*F65</f>
        <v>0</v>
      </c>
      <c r="H65" s="266">
        <v>0</v>
      </c>
      <c r="I65" s="267">
        <f>E65*H65</f>
        <v>0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9</v>
      </c>
      <c r="AC65" s="232">
        <v>9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9</v>
      </c>
    </row>
    <row r="66" spans="1:15" ht="12.75">
      <c r="A66" s="268"/>
      <c r="B66" s="271"/>
      <c r="C66" s="325" t="s">
        <v>197</v>
      </c>
      <c r="D66" s="326"/>
      <c r="E66" s="272">
        <v>1.3</v>
      </c>
      <c r="F66" s="273"/>
      <c r="G66" s="274"/>
      <c r="H66" s="275"/>
      <c r="I66" s="269"/>
      <c r="J66" s="276"/>
      <c r="K66" s="269"/>
      <c r="M66" s="270" t="s">
        <v>197</v>
      </c>
      <c r="O66" s="259"/>
    </row>
    <row r="67" spans="1:80" ht="12.75">
      <c r="A67" s="260">
        <v>25</v>
      </c>
      <c r="B67" s="261" t="s">
        <v>198</v>
      </c>
      <c r="C67" s="262" t="s">
        <v>199</v>
      </c>
      <c r="D67" s="263" t="s">
        <v>200</v>
      </c>
      <c r="E67" s="264">
        <v>1</v>
      </c>
      <c r="F67" s="264">
        <v>0</v>
      </c>
      <c r="G67" s="265">
        <f>E67*F67</f>
        <v>0</v>
      </c>
      <c r="H67" s="266">
        <v>0.001</v>
      </c>
      <c r="I67" s="267">
        <f>E67*H67</f>
        <v>0.001</v>
      </c>
      <c r="J67" s="266"/>
      <c r="K67" s="267">
        <f>E67*J67</f>
        <v>0</v>
      </c>
      <c r="O67" s="259">
        <v>2</v>
      </c>
      <c r="AA67" s="232">
        <v>3</v>
      </c>
      <c r="AB67" s="232">
        <v>1</v>
      </c>
      <c r="AC67" s="232" t="s">
        <v>198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3</v>
      </c>
      <c r="CB67" s="259">
        <v>1</v>
      </c>
    </row>
    <row r="68" spans="1:57" ht="12.75">
      <c r="A68" s="277"/>
      <c r="B68" s="278" t="s">
        <v>100</v>
      </c>
      <c r="C68" s="279" t="s">
        <v>111</v>
      </c>
      <c r="D68" s="280"/>
      <c r="E68" s="281"/>
      <c r="F68" s="282"/>
      <c r="G68" s="283">
        <f>SUM(G7:G67)</f>
        <v>0</v>
      </c>
      <c r="H68" s="284"/>
      <c r="I68" s="285">
        <f>SUM(I7:I67)</f>
        <v>8.501</v>
      </c>
      <c r="J68" s="284"/>
      <c r="K68" s="285">
        <f>SUM(K7:K67)</f>
        <v>-83.31916000000002</v>
      </c>
      <c r="O68" s="259">
        <v>4</v>
      </c>
      <c r="BA68" s="286">
        <f>SUM(BA7:BA67)</f>
        <v>0</v>
      </c>
      <c r="BB68" s="286">
        <f>SUM(BB7:BB67)</f>
        <v>0</v>
      </c>
      <c r="BC68" s="286">
        <f>SUM(BC7:BC67)</f>
        <v>0</v>
      </c>
      <c r="BD68" s="286">
        <f>SUM(BD7:BD67)</f>
        <v>0</v>
      </c>
      <c r="BE68" s="286">
        <f>SUM(BE7:BE67)</f>
        <v>0</v>
      </c>
    </row>
    <row r="69" spans="1:15" ht="12.75">
      <c r="A69" s="249" t="s">
        <v>97</v>
      </c>
      <c r="B69" s="250" t="s">
        <v>201</v>
      </c>
      <c r="C69" s="251" t="s">
        <v>202</v>
      </c>
      <c r="D69" s="252"/>
      <c r="E69" s="253"/>
      <c r="F69" s="253"/>
      <c r="G69" s="254"/>
      <c r="H69" s="255"/>
      <c r="I69" s="256"/>
      <c r="J69" s="257"/>
      <c r="K69" s="258"/>
      <c r="O69" s="259">
        <v>1</v>
      </c>
    </row>
    <row r="70" spans="1:80" ht="12.75">
      <c r="A70" s="260">
        <v>26</v>
      </c>
      <c r="B70" s="261" t="s">
        <v>204</v>
      </c>
      <c r="C70" s="262" t="s">
        <v>205</v>
      </c>
      <c r="D70" s="263" t="s">
        <v>133</v>
      </c>
      <c r="E70" s="264">
        <v>19.341</v>
      </c>
      <c r="F70" s="264">
        <v>0</v>
      </c>
      <c r="G70" s="265">
        <f>E70*F70</f>
        <v>0</v>
      </c>
      <c r="H70" s="266">
        <v>1.9205</v>
      </c>
      <c r="I70" s="267">
        <f>E70*H70</f>
        <v>37.14439050000001</v>
      </c>
      <c r="J70" s="266">
        <v>0</v>
      </c>
      <c r="K70" s="267">
        <f>E70*J70</f>
        <v>0</v>
      </c>
      <c r="O70" s="259">
        <v>2</v>
      </c>
      <c r="AA70" s="232">
        <v>1</v>
      </c>
      <c r="AB70" s="232">
        <v>1</v>
      </c>
      <c r="AC70" s="232">
        <v>1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</v>
      </c>
      <c r="CB70" s="259">
        <v>1</v>
      </c>
    </row>
    <row r="71" spans="1:15" ht="12.75">
      <c r="A71" s="268"/>
      <c r="B71" s="271"/>
      <c r="C71" s="325" t="s">
        <v>167</v>
      </c>
      <c r="D71" s="326"/>
      <c r="E71" s="272">
        <v>5.3726</v>
      </c>
      <c r="F71" s="273"/>
      <c r="G71" s="274"/>
      <c r="H71" s="275"/>
      <c r="I71" s="269"/>
      <c r="J71" s="276"/>
      <c r="K71" s="269"/>
      <c r="M71" s="270" t="s">
        <v>167</v>
      </c>
      <c r="O71" s="259"/>
    </row>
    <row r="72" spans="1:15" ht="12.75">
      <c r="A72" s="268"/>
      <c r="B72" s="271"/>
      <c r="C72" s="325" t="s">
        <v>168</v>
      </c>
      <c r="D72" s="326"/>
      <c r="E72" s="272">
        <v>6.286</v>
      </c>
      <c r="F72" s="273"/>
      <c r="G72" s="274"/>
      <c r="H72" s="275"/>
      <c r="I72" s="269"/>
      <c r="J72" s="276"/>
      <c r="K72" s="269"/>
      <c r="M72" s="270" t="s">
        <v>168</v>
      </c>
      <c r="O72" s="259"/>
    </row>
    <row r="73" spans="1:15" ht="12.75">
      <c r="A73" s="268"/>
      <c r="B73" s="271"/>
      <c r="C73" s="325" t="s">
        <v>169</v>
      </c>
      <c r="D73" s="326"/>
      <c r="E73" s="272">
        <v>4.7824</v>
      </c>
      <c r="F73" s="273"/>
      <c r="G73" s="274"/>
      <c r="H73" s="275"/>
      <c r="I73" s="269"/>
      <c r="J73" s="276"/>
      <c r="K73" s="269"/>
      <c r="M73" s="270" t="s">
        <v>169</v>
      </c>
      <c r="O73" s="259"/>
    </row>
    <row r="74" spans="1:15" ht="12.75">
      <c r="A74" s="268"/>
      <c r="B74" s="271"/>
      <c r="C74" s="325" t="s">
        <v>170</v>
      </c>
      <c r="D74" s="326"/>
      <c r="E74" s="272">
        <v>1.82</v>
      </c>
      <c r="F74" s="273"/>
      <c r="G74" s="274"/>
      <c r="H74" s="275"/>
      <c r="I74" s="269"/>
      <c r="J74" s="276"/>
      <c r="K74" s="269"/>
      <c r="M74" s="270" t="s">
        <v>170</v>
      </c>
      <c r="O74" s="259"/>
    </row>
    <row r="75" spans="1:15" ht="12.75">
      <c r="A75" s="268"/>
      <c r="B75" s="271"/>
      <c r="C75" s="325" t="s">
        <v>206</v>
      </c>
      <c r="D75" s="326"/>
      <c r="E75" s="272">
        <v>1.08</v>
      </c>
      <c r="F75" s="273"/>
      <c r="G75" s="274"/>
      <c r="H75" s="275"/>
      <c r="I75" s="269"/>
      <c r="J75" s="276"/>
      <c r="K75" s="269"/>
      <c r="M75" s="270" t="s">
        <v>206</v>
      </c>
      <c r="O75" s="259"/>
    </row>
    <row r="76" spans="1:80" ht="12.75">
      <c r="A76" s="260">
        <v>27</v>
      </c>
      <c r="B76" s="261" t="s">
        <v>207</v>
      </c>
      <c r="C76" s="262" t="s">
        <v>208</v>
      </c>
      <c r="D76" s="263" t="s">
        <v>126</v>
      </c>
      <c r="E76" s="264">
        <v>63.968</v>
      </c>
      <c r="F76" s="264">
        <v>0</v>
      </c>
      <c r="G76" s="265">
        <f>E76*F76</f>
        <v>0</v>
      </c>
      <c r="H76" s="266">
        <v>0.00049</v>
      </c>
      <c r="I76" s="267">
        <f>E76*H76</f>
        <v>0.03134432</v>
      </c>
      <c r="J76" s="266">
        <v>0</v>
      </c>
      <c r="K76" s="267">
        <f>E76*J76</f>
        <v>0</v>
      </c>
      <c r="O76" s="259">
        <v>2</v>
      </c>
      <c r="AA76" s="232">
        <v>1</v>
      </c>
      <c r="AB76" s="232">
        <v>1</v>
      </c>
      <c r="AC76" s="232">
        <v>1</v>
      </c>
      <c r="AZ76" s="232">
        <v>1</v>
      </c>
      <c r="BA76" s="232">
        <f>IF(AZ76=1,G76,0)</f>
        <v>0</v>
      </c>
      <c r="BB76" s="232">
        <f>IF(AZ76=2,G76,0)</f>
        <v>0</v>
      </c>
      <c r="BC76" s="232">
        <f>IF(AZ76=3,G76,0)</f>
        <v>0</v>
      </c>
      <c r="BD76" s="232">
        <f>IF(AZ76=4,G76,0)</f>
        <v>0</v>
      </c>
      <c r="BE76" s="232">
        <f>IF(AZ76=5,G76,0)</f>
        <v>0</v>
      </c>
      <c r="CA76" s="259">
        <v>1</v>
      </c>
      <c r="CB76" s="259">
        <v>1</v>
      </c>
    </row>
    <row r="77" spans="1:15" ht="12.75">
      <c r="A77" s="268"/>
      <c r="B77" s="271"/>
      <c r="C77" s="325" t="s">
        <v>209</v>
      </c>
      <c r="D77" s="326"/>
      <c r="E77" s="272">
        <v>19.188</v>
      </c>
      <c r="F77" s="273"/>
      <c r="G77" s="274"/>
      <c r="H77" s="275"/>
      <c r="I77" s="269"/>
      <c r="J77" s="276"/>
      <c r="K77" s="269"/>
      <c r="M77" s="270" t="s">
        <v>209</v>
      </c>
      <c r="O77" s="259"/>
    </row>
    <row r="78" spans="1:15" ht="12.75">
      <c r="A78" s="268"/>
      <c r="B78" s="271"/>
      <c r="C78" s="325" t="s">
        <v>210</v>
      </c>
      <c r="D78" s="326"/>
      <c r="E78" s="272">
        <v>21.2</v>
      </c>
      <c r="F78" s="273"/>
      <c r="G78" s="274"/>
      <c r="H78" s="275"/>
      <c r="I78" s="269"/>
      <c r="J78" s="276"/>
      <c r="K78" s="269"/>
      <c r="M78" s="270" t="s">
        <v>210</v>
      </c>
      <c r="O78" s="259"/>
    </row>
    <row r="79" spans="1:15" ht="12.75">
      <c r="A79" s="268"/>
      <c r="B79" s="271"/>
      <c r="C79" s="325" t="s">
        <v>211</v>
      </c>
      <c r="D79" s="326"/>
      <c r="E79" s="272">
        <v>17.08</v>
      </c>
      <c r="F79" s="273"/>
      <c r="G79" s="274"/>
      <c r="H79" s="275"/>
      <c r="I79" s="269"/>
      <c r="J79" s="276"/>
      <c r="K79" s="269"/>
      <c r="M79" s="270" t="s">
        <v>211</v>
      </c>
      <c r="O79" s="259"/>
    </row>
    <row r="80" spans="1:15" ht="12.75">
      <c r="A80" s="268"/>
      <c r="B80" s="271"/>
      <c r="C80" s="325" t="s">
        <v>212</v>
      </c>
      <c r="D80" s="326"/>
      <c r="E80" s="272">
        <v>6.5</v>
      </c>
      <c r="F80" s="273"/>
      <c r="G80" s="274"/>
      <c r="H80" s="275"/>
      <c r="I80" s="269"/>
      <c r="J80" s="276"/>
      <c r="K80" s="269"/>
      <c r="M80" s="270" t="s">
        <v>212</v>
      </c>
      <c r="O80" s="259"/>
    </row>
    <row r="81" spans="1:80" ht="12.75">
      <c r="A81" s="260">
        <v>28</v>
      </c>
      <c r="B81" s="261" t="s">
        <v>213</v>
      </c>
      <c r="C81" s="262" t="s">
        <v>214</v>
      </c>
      <c r="D81" s="263" t="s">
        <v>114</v>
      </c>
      <c r="E81" s="264">
        <v>117.36096</v>
      </c>
      <c r="F81" s="264">
        <v>0</v>
      </c>
      <c r="G81" s="265">
        <f>E81*F81</f>
        <v>0</v>
      </c>
      <c r="H81" s="266">
        <v>2E-05</v>
      </c>
      <c r="I81" s="267">
        <f>E81*H81</f>
        <v>0.0023472192000000003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15" ht="12.75">
      <c r="A82" s="268"/>
      <c r="B82" s="271"/>
      <c r="C82" s="325" t="s">
        <v>215</v>
      </c>
      <c r="D82" s="326"/>
      <c r="E82" s="272">
        <v>42.5974</v>
      </c>
      <c r="F82" s="273"/>
      <c r="G82" s="274"/>
      <c r="H82" s="275"/>
      <c r="I82" s="269"/>
      <c r="J82" s="276"/>
      <c r="K82" s="269"/>
      <c r="M82" s="270" t="s">
        <v>215</v>
      </c>
      <c r="O82" s="259"/>
    </row>
    <row r="83" spans="1:15" ht="12.75">
      <c r="A83" s="268"/>
      <c r="B83" s="271"/>
      <c r="C83" s="325" t="s">
        <v>216</v>
      </c>
      <c r="D83" s="326"/>
      <c r="E83" s="272">
        <v>36.369</v>
      </c>
      <c r="F83" s="273"/>
      <c r="G83" s="274"/>
      <c r="H83" s="275"/>
      <c r="I83" s="269"/>
      <c r="J83" s="276"/>
      <c r="K83" s="269"/>
      <c r="M83" s="270" t="s">
        <v>216</v>
      </c>
      <c r="O83" s="259"/>
    </row>
    <row r="84" spans="1:15" ht="12.75">
      <c r="A84" s="268"/>
      <c r="B84" s="271"/>
      <c r="C84" s="325" t="s">
        <v>217</v>
      </c>
      <c r="D84" s="326"/>
      <c r="E84" s="272">
        <v>27.6696</v>
      </c>
      <c r="F84" s="273"/>
      <c r="G84" s="274"/>
      <c r="H84" s="275"/>
      <c r="I84" s="269"/>
      <c r="J84" s="276"/>
      <c r="K84" s="269"/>
      <c r="M84" s="270" t="s">
        <v>217</v>
      </c>
      <c r="O84" s="259"/>
    </row>
    <row r="85" spans="1:15" ht="12.75">
      <c r="A85" s="268"/>
      <c r="B85" s="271"/>
      <c r="C85" s="325" t="s">
        <v>218</v>
      </c>
      <c r="D85" s="326"/>
      <c r="E85" s="272">
        <v>10.725</v>
      </c>
      <c r="F85" s="273"/>
      <c r="G85" s="274"/>
      <c r="H85" s="275"/>
      <c r="I85" s="269"/>
      <c r="J85" s="276"/>
      <c r="K85" s="269"/>
      <c r="M85" s="270" t="s">
        <v>218</v>
      </c>
      <c r="O85" s="259"/>
    </row>
    <row r="86" spans="1:80" ht="12.75">
      <c r="A86" s="260">
        <v>29</v>
      </c>
      <c r="B86" s="261" t="s">
        <v>219</v>
      </c>
      <c r="C86" s="262" t="s">
        <v>220</v>
      </c>
      <c r="D86" s="263" t="s">
        <v>114</v>
      </c>
      <c r="E86" s="264">
        <v>117.36096</v>
      </c>
      <c r="F86" s="264">
        <v>0</v>
      </c>
      <c r="G86" s="265">
        <f>E86*F86</f>
        <v>0</v>
      </c>
      <c r="H86" s="266">
        <v>0</v>
      </c>
      <c r="I86" s="267">
        <f>E86*H86</f>
        <v>0</v>
      </c>
      <c r="J86" s="266">
        <v>0</v>
      </c>
      <c r="K86" s="267">
        <f>E86*J86</f>
        <v>0</v>
      </c>
      <c r="O86" s="259">
        <v>2</v>
      </c>
      <c r="AA86" s="232">
        <v>1</v>
      </c>
      <c r="AB86" s="232">
        <v>1</v>
      </c>
      <c r="AC86" s="232">
        <v>1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1</v>
      </c>
      <c r="CB86" s="259">
        <v>1</v>
      </c>
    </row>
    <row r="87" spans="1:80" ht="12.75">
      <c r="A87" s="260">
        <v>30</v>
      </c>
      <c r="B87" s="261" t="s">
        <v>221</v>
      </c>
      <c r="C87" s="262" t="s">
        <v>222</v>
      </c>
      <c r="D87" s="263" t="s">
        <v>114</v>
      </c>
      <c r="E87" s="264">
        <v>247.78606</v>
      </c>
      <c r="F87" s="264">
        <v>0</v>
      </c>
      <c r="G87" s="265">
        <f>E87*F87</f>
        <v>0</v>
      </c>
      <c r="H87" s="266">
        <v>3E-05</v>
      </c>
      <c r="I87" s="267">
        <f>E87*H87</f>
        <v>0.0074335818</v>
      </c>
      <c r="J87" s="266">
        <v>0</v>
      </c>
      <c r="K87" s="267">
        <f>E87*J87</f>
        <v>0</v>
      </c>
      <c r="O87" s="259">
        <v>2</v>
      </c>
      <c r="AA87" s="232">
        <v>1</v>
      </c>
      <c r="AB87" s="232">
        <v>1</v>
      </c>
      <c r="AC87" s="232">
        <v>1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</v>
      </c>
      <c r="CB87" s="259">
        <v>1</v>
      </c>
    </row>
    <row r="88" spans="1:15" ht="12.75">
      <c r="A88" s="268"/>
      <c r="B88" s="271"/>
      <c r="C88" s="325" t="s">
        <v>223</v>
      </c>
      <c r="D88" s="326"/>
      <c r="E88" s="272">
        <v>80.014</v>
      </c>
      <c r="F88" s="273"/>
      <c r="G88" s="274"/>
      <c r="H88" s="275"/>
      <c r="I88" s="269"/>
      <c r="J88" s="276"/>
      <c r="K88" s="269"/>
      <c r="M88" s="270" t="s">
        <v>223</v>
      </c>
      <c r="O88" s="259"/>
    </row>
    <row r="89" spans="1:15" ht="12.75">
      <c r="A89" s="268"/>
      <c r="B89" s="271"/>
      <c r="C89" s="325" t="s">
        <v>224</v>
      </c>
      <c r="D89" s="326"/>
      <c r="E89" s="272">
        <v>80.1465</v>
      </c>
      <c r="F89" s="273"/>
      <c r="G89" s="274"/>
      <c r="H89" s="275"/>
      <c r="I89" s="269"/>
      <c r="J89" s="276"/>
      <c r="K89" s="269"/>
      <c r="M89" s="270" t="s">
        <v>224</v>
      </c>
      <c r="O89" s="259"/>
    </row>
    <row r="90" spans="1:15" ht="12.75">
      <c r="A90" s="268"/>
      <c r="B90" s="271"/>
      <c r="C90" s="325" t="s">
        <v>225</v>
      </c>
      <c r="D90" s="326"/>
      <c r="E90" s="272">
        <v>60.9756</v>
      </c>
      <c r="F90" s="273"/>
      <c r="G90" s="274"/>
      <c r="H90" s="275"/>
      <c r="I90" s="269"/>
      <c r="J90" s="276"/>
      <c r="K90" s="269"/>
      <c r="M90" s="270" t="s">
        <v>225</v>
      </c>
      <c r="O90" s="259"/>
    </row>
    <row r="91" spans="1:15" ht="12.75">
      <c r="A91" s="268"/>
      <c r="B91" s="271"/>
      <c r="C91" s="325" t="s">
        <v>226</v>
      </c>
      <c r="D91" s="326"/>
      <c r="E91" s="272">
        <v>23.4</v>
      </c>
      <c r="F91" s="273"/>
      <c r="G91" s="274"/>
      <c r="H91" s="275"/>
      <c r="I91" s="269"/>
      <c r="J91" s="276"/>
      <c r="K91" s="269"/>
      <c r="M91" s="270" t="s">
        <v>226</v>
      </c>
      <c r="O91" s="259"/>
    </row>
    <row r="92" spans="1:15" ht="12.75">
      <c r="A92" s="268"/>
      <c r="B92" s="271"/>
      <c r="C92" s="325" t="s">
        <v>227</v>
      </c>
      <c r="D92" s="326"/>
      <c r="E92" s="272">
        <v>3.25</v>
      </c>
      <c r="F92" s="273"/>
      <c r="G92" s="274"/>
      <c r="H92" s="275"/>
      <c r="I92" s="269"/>
      <c r="J92" s="276"/>
      <c r="K92" s="269"/>
      <c r="M92" s="270" t="s">
        <v>227</v>
      </c>
      <c r="O92" s="259"/>
    </row>
    <row r="93" spans="1:80" ht="12.75">
      <c r="A93" s="260">
        <v>31</v>
      </c>
      <c r="B93" s="261" t="s">
        <v>228</v>
      </c>
      <c r="C93" s="262" t="s">
        <v>229</v>
      </c>
      <c r="D93" s="263" t="s">
        <v>133</v>
      </c>
      <c r="E93" s="264">
        <v>5.86962</v>
      </c>
      <c r="F93" s="264">
        <v>0</v>
      </c>
      <c r="G93" s="265">
        <f>E93*F93</f>
        <v>0</v>
      </c>
      <c r="H93" s="266">
        <v>2.525</v>
      </c>
      <c r="I93" s="267">
        <f>E93*H93</f>
        <v>14.8207905</v>
      </c>
      <c r="J93" s="266">
        <v>0</v>
      </c>
      <c r="K93" s="267">
        <f>E93*J93</f>
        <v>0</v>
      </c>
      <c r="O93" s="259">
        <v>2</v>
      </c>
      <c r="AA93" s="232">
        <v>1</v>
      </c>
      <c r="AB93" s="232">
        <v>9</v>
      </c>
      <c r="AC93" s="232">
        <v>9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</v>
      </c>
      <c r="CB93" s="259">
        <v>9</v>
      </c>
    </row>
    <row r="94" spans="1:15" ht="12.75">
      <c r="A94" s="268"/>
      <c r="B94" s="271"/>
      <c r="C94" s="325" t="s">
        <v>162</v>
      </c>
      <c r="D94" s="326"/>
      <c r="E94" s="272">
        <v>1.7269</v>
      </c>
      <c r="F94" s="273"/>
      <c r="G94" s="274"/>
      <c r="H94" s="275"/>
      <c r="I94" s="269"/>
      <c r="J94" s="276"/>
      <c r="K94" s="269"/>
      <c r="M94" s="270" t="s">
        <v>162</v>
      </c>
      <c r="O94" s="259"/>
    </row>
    <row r="95" spans="1:15" ht="12.75">
      <c r="A95" s="268"/>
      <c r="B95" s="271"/>
      <c r="C95" s="325" t="s">
        <v>163</v>
      </c>
      <c r="D95" s="326"/>
      <c r="E95" s="272">
        <v>2.0205</v>
      </c>
      <c r="F95" s="273"/>
      <c r="G95" s="274"/>
      <c r="H95" s="275"/>
      <c r="I95" s="269"/>
      <c r="J95" s="276"/>
      <c r="K95" s="269"/>
      <c r="M95" s="270" t="s">
        <v>163</v>
      </c>
      <c r="O95" s="259"/>
    </row>
    <row r="96" spans="1:15" ht="12.75">
      <c r="A96" s="268"/>
      <c r="B96" s="271"/>
      <c r="C96" s="325" t="s">
        <v>164</v>
      </c>
      <c r="D96" s="326"/>
      <c r="E96" s="272">
        <v>1.5372</v>
      </c>
      <c r="F96" s="273"/>
      <c r="G96" s="274"/>
      <c r="H96" s="275"/>
      <c r="I96" s="269"/>
      <c r="J96" s="276"/>
      <c r="K96" s="269"/>
      <c r="M96" s="270" t="s">
        <v>164</v>
      </c>
      <c r="O96" s="259"/>
    </row>
    <row r="97" spans="1:15" ht="12.75">
      <c r="A97" s="268"/>
      <c r="B97" s="271"/>
      <c r="C97" s="325" t="s">
        <v>165</v>
      </c>
      <c r="D97" s="326"/>
      <c r="E97" s="272">
        <v>0.585</v>
      </c>
      <c r="F97" s="273"/>
      <c r="G97" s="274"/>
      <c r="H97" s="275"/>
      <c r="I97" s="269"/>
      <c r="J97" s="276"/>
      <c r="K97" s="269"/>
      <c r="M97" s="270" t="s">
        <v>165</v>
      </c>
      <c r="O97" s="259"/>
    </row>
    <row r="98" spans="1:80" ht="12.75">
      <c r="A98" s="260">
        <v>32</v>
      </c>
      <c r="B98" s="261" t="s">
        <v>230</v>
      </c>
      <c r="C98" s="262" t="s">
        <v>231</v>
      </c>
      <c r="D98" s="263" t="s">
        <v>114</v>
      </c>
      <c r="E98" s="264">
        <v>297.34327</v>
      </c>
      <c r="F98" s="264">
        <v>0</v>
      </c>
      <c r="G98" s="265">
        <f>E98*F98</f>
        <v>0</v>
      </c>
      <c r="H98" s="266">
        <v>0.0003</v>
      </c>
      <c r="I98" s="267">
        <f>E98*H98</f>
        <v>0.089202981</v>
      </c>
      <c r="J98" s="266"/>
      <c r="K98" s="267">
        <f>E98*J98</f>
        <v>0</v>
      </c>
      <c r="O98" s="259">
        <v>2</v>
      </c>
      <c r="AA98" s="232">
        <v>3</v>
      </c>
      <c r="AB98" s="232">
        <v>1</v>
      </c>
      <c r="AC98" s="232" t="s">
        <v>230</v>
      </c>
      <c r="AZ98" s="232">
        <v>1</v>
      </c>
      <c r="BA98" s="232">
        <f>IF(AZ98=1,G98,0)</f>
        <v>0</v>
      </c>
      <c r="BB98" s="232">
        <f>IF(AZ98=2,G98,0)</f>
        <v>0</v>
      </c>
      <c r="BC98" s="232">
        <f>IF(AZ98=3,G98,0)</f>
        <v>0</v>
      </c>
      <c r="BD98" s="232">
        <f>IF(AZ98=4,G98,0)</f>
        <v>0</v>
      </c>
      <c r="BE98" s="232">
        <f>IF(AZ98=5,G98,0)</f>
        <v>0</v>
      </c>
      <c r="CA98" s="259">
        <v>3</v>
      </c>
      <c r="CB98" s="259">
        <v>1</v>
      </c>
    </row>
    <row r="99" spans="1:15" ht="12.75">
      <c r="A99" s="268"/>
      <c r="B99" s="271"/>
      <c r="C99" s="325" t="s">
        <v>232</v>
      </c>
      <c r="D99" s="326"/>
      <c r="E99" s="272">
        <v>297.3433</v>
      </c>
      <c r="F99" s="273"/>
      <c r="G99" s="274"/>
      <c r="H99" s="275"/>
      <c r="I99" s="269"/>
      <c r="J99" s="276"/>
      <c r="K99" s="269"/>
      <c r="M99" s="270" t="s">
        <v>232</v>
      </c>
      <c r="O99" s="259"/>
    </row>
    <row r="100" spans="1:57" ht="12.75">
      <c r="A100" s="277"/>
      <c r="B100" s="278" t="s">
        <v>100</v>
      </c>
      <c r="C100" s="279" t="s">
        <v>203</v>
      </c>
      <c r="D100" s="280"/>
      <c r="E100" s="281"/>
      <c r="F100" s="282"/>
      <c r="G100" s="283">
        <f>SUM(G69:G99)</f>
        <v>0</v>
      </c>
      <c r="H100" s="284"/>
      <c r="I100" s="285">
        <f>SUM(I69:I99)</f>
        <v>52.09550910200001</v>
      </c>
      <c r="J100" s="284"/>
      <c r="K100" s="285">
        <f>SUM(K69:K99)</f>
        <v>0</v>
      </c>
      <c r="O100" s="259">
        <v>4</v>
      </c>
      <c r="BA100" s="286">
        <f>SUM(BA69:BA99)</f>
        <v>0</v>
      </c>
      <c r="BB100" s="286">
        <f>SUM(BB69:BB99)</f>
        <v>0</v>
      </c>
      <c r="BC100" s="286">
        <f>SUM(BC69:BC99)</f>
        <v>0</v>
      </c>
      <c r="BD100" s="286">
        <f>SUM(BD69:BD99)</f>
        <v>0</v>
      </c>
      <c r="BE100" s="286">
        <f>SUM(BE69:BE99)</f>
        <v>0</v>
      </c>
    </row>
    <row r="101" spans="1:15" ht="12.75">
      <c r="A101" s="249" t="s">
        <v>97</v>
      </c>
      <c r="B101" s="250" t="s">
        <v>233</v>
      </c>
      <c r="C101" s="251" t="s">
        <v>234</v>
      </c>
      <c r="D101" s="252"/>
      <c r="E101" s="253"/>
      <c r="F101" s="253"/>
      <c r="G101" s="254"/>
      <c r="H101" s="255"/>
      <c r="I101" s="256"/>
      <c r="J101" s="257"/>
      <c r="K101" s="258"/>
      <c r="O101" s="259">
        <v>1</v>
      </c>
    </row>
    <row r="102" spans="1:80" ht="12.75">
      <c r="A102" s="260">
        <v>33</v>
      </c>
      <c r="B102" s="261" t="s">
        <v>236</v>
      </c>
      <c r="C102" s="262" t="s">
        <v>237</v>
      </c>
      <c r="D102" s="263" t="s">
        <v>114</v>
      </c>
      <c r="E102" s="264">
        <v>117.36096</v>
      </c>
      <c r="F102" s="264">
        <v>0</v>
      </c>
      <c r="G102" s="265">
        <f>E102*F102</f>
        <v>0</v>
      </c>
      <c r="H102" s="266">
        <v>0.03767</v>
      </c>
      <c r="I102" s="267">
        <f>E102*H102</f>
        <v>4.4209873632</v>
      </c>
      <c r="J102" s="266">
        <v>0</v>
      </c>
      <c r="K102" s="267">
        <f>E102*J102</f>
        <v>0</v>
      </c>
      <c r="O102" s="259">
        <v>2</v>
      </c>
      <c r="AA102" s="232">
        <v>1</v>
      </c>
      <c r="AB102" s="232">
        <v>1</v>
      </c>
      <c r="AC102" s="232">
        <v>1</v>
      </c>
      <c r="AZ102" s="232">
        <v>1</v>
      </c>
      <c r="BA102" s="232">
        <f>IF(AZ102=1,G102,0)</f>
        <v>0</v>
      </c>
      <c r="BB102" s="232">
        <f>IF(AZ102=2,G102,0)</f>
        <v>0</v>
      </c>
      <c r="BC102" s="232">
        <f>IF(AZ102=3,G102,0)</f>
        <v>0</v>
      </c>
      <c r="BD102" s="232">
        <f>IF(AZ102=4,G102,0)</f>
        <v>0</v>
      </c>
      <c r="BE102" s="232">
        <f>IF(AZ102=5,G102,0)</f>
        <v>0</v>
      </c>
      <c r="CA102" s="259">
        <v>1</v>
      </c>
      <c r="CB102" s="259">
        <v>1</v>
      </c>
    </row>
    <row r="103" spans="1:57" ht="12.75">
      <c r="A103" s="277"/>
      <c r="B103" s="278" t="s">
        <v>100</v>
      </c>
      <c r="C103" s="279" t="s">
        <v>235</v>
      </c>
      <c r="D103" s="280"/>
      <c r="E103" s="281"/>
      <c r="F103" s="282"/>
      <c r="G103" s="283">
        <f>SUM(G101:G102)</f>
        <v>0</v>
      </c>
      <c r="H103" s="284"/>
      <c r="I103" s="285">
        <f>SUM(I101:I102)</f>
        <v>4.4209873632</v>
      </c>
      <c r="J103" s="284"/>
      <c r="K103" s="285">
        <f>SUM(K101:K102)</f>
        <v>0</v>
      </c>
      <c r="O103" s="259">
        <v>4</v>
      </c>
      <c r="BA103" s="286">
        <f>SUM(BA101:BA102)</f>
        <v>0</v>
      </c>
      <c r="BB103" s="286">
        <f>SUM(BB101:BB102)</f>
        <v>0</v>
      </c>
      <c r="BC103" s="286">
        <f>SUM(BC101:BC102)</f>
        <v>0</v>
      </c>
      <c r="BD103" s="286">
        <f>SUM(BD101:BD102)</f>
        <v>0</v>
      </c>
      <c r="BE103" s="286">
        <f>SUM(BE101:BE102)</f>
        <v>0</v>
      </c>
    </row>
    <row r="104" spans="1:15" ht="12.75">
      <c r="A104" s="249" t="s">
        <v>97</v>
      </c>
      <c r="B104" s="250" t="s">
        <v>238</v>
      </c>
      <c r="C104" s="251" t="s">
        <v>239</v>
      </c>
      <c r="D104" s="252"/>
      <c r="E104" s="253"/>
      <c r="F104" s="253"/>
      <c r="G104" s="254"/>
      <c r="H104" s="255"/>
      <c r="I104" s="256"/>
      <c r="J104" s="257"/>
      <c r="K104" s="258"/>
      <c r="O104" s="259">
        <v>1</v>
      </c>
    </row>
    <row r="105" spans="1:80" ht="12.75">
      <c r="A105" s="260">
        <v>34</v>
      </c>
      <c r="B105" s="261" t="s">
        <v>241</v>
      </c>
      <c r="C105" s="262" t="s">
        <v>242</v>
      </c>
      <c r="D105" s="263" t="s">
        <v>114</v>
      </c>
      <c r="E105" s="264">
        <v>4.5</v>
      </c>
      <c r="F105" s="264">
        <v>0</v>
      </c>
      <c r="G105" s="265">
        <f>E105*F105</f>
        <v>0</v>
      </c>
      <c r="H105" s="266">
        <v>0.288</v>
      </c>
      <c r="I105" s="267">
        <f>E105*H105</f>
        <v>1.2959999999999998</v>
      </c>
      <c r="J105" s="266">
        <v>0</v>
      </c>
      <c r="K105" s="267">
        <f>E105*J105</f>
        <v>0</v>
      </c>
      <c r="O105" s="259">
        <v>2</v>
      </c>
      <c r="AA105" s="232">
        <v>1</v>
      </c>
      <c r="AB105" s="232">
        <v>1</v>
      </c>
      <c r="AC105" s="232">
        <v>1</v>
      </c>
      <c r="AZ105" s="232">
        <v>1</v>
      </c>
      <c r="BA105" s="232">
        <f>IF(AZ105=1,G105,0)</f>
        <v>0</v>
      </c>
      <c r="BB105" s="232">
        <f>IF(AZ105=2,G105,0)</f>
        <v>0</v>
      </c>
      <c r="BC105" s="232">
        <f>IF(AZ105=3,G105,0)</f>
        <v>0</v>
      </c>
      <c r="BD105" s="232">
        <f>IF(AZ105=4,G105,0)</f>
        <v>0</v>
      </c>
      <c r="BE105" s="232">
        <f>IF(AZ105=5,G105,0)</f>
        <v>0</v>
      </c>
      <c r="CA105" s="259">
        <v>1</v>
      </c>
      <c r="CB105" s="259">
        <v>1</v>
      </c>
    </row>
    <row r="106" spans="1:15" ht="12.75">
      <c r="A106" s="268"/>
      <c r="B106" s="271"/>
      <c r="C106" s="325" t="s">
        <v>243</v>
      </c>
      <c r="D106" s="326"/>
      <c r="E106" s="272">
        <v>4.5</v>
      </c>
      <c r="F106" s="273"/>
      <c r="G106" s="274"/>
      <c r="H106" s="275"/>
      <c r="I106" s="269"/>
      <c r="J106" s="276"/>
      <c r="K106" s="269"/>
      <c r="M106" s="270" t="s">
        <v>243</v>
      </c>
      <c r="O106" s="259"/>
    </row>
    <row r="107" spans="1:80" ht="12.75">
      <c r="A107" s="260">
        <v>35</v>
      </c>
      <c r="B107" s="261" t="s">
        <v>244</v>
      </c>
      <c r="C107" s="262" t="s">
        <v>245</v>
      </c>
      <c r="D107" s="263" t="s">
        <v>114</v>
      </c>
      <c r="E107" s="264">
        <v>140</v>
      </c>
      <c r="F107" s="264">
        <v>0</v>
      </c>
      <c r="G107" s="265">
        <f>E107*F107</f>
        <v>0</v>
      </c>
      <c r="H107" s="266">
        <v>0.378</v>
      </c>
      <c r="I107" s="267">
        <f>E107*H107</f>
        <v>52.92</v>
      </c>
      <c r="J107" s="266">
        <v>0</v>
      </c>
      <c r="K107" s="267">
        <f>E107*J107</f>
        <v>0</v>
      </c>
      <c r="O107" s="259">
        <v>2</v>
      </c>
      <c r="AA107" s="232">
        <v>1</v>
      </c>
      <c r="AB107" s="232">
        <v>1</v>
      </c>
      <c r="AC107" s="232">
        <v>1</v>
      </c>
      <c r="AZ107" s="232">
        <v>1</v>
      </c>
      <c r="BA107" s="232">
        <f>IF(AZ107=1,G107,0)</f>
        <v>0</v>
      </c>
      <c r="BB107" s="232">
        <f>IF(AZ107=2,G107,0)</f>
        <v>0</v>
      </c>
      <c r="BC107" s="232">
        <f>IF(AZ107=3,G107,0)</f>
        <v>0</v>
      </c>
      <c r="BD107" s="232">
        <f>IF(AZ107=4,G107,0)</f>
        <v>0</v>
      </c>
      <c r="BE107" s="232">
        <f>IF(AZ107=5,G107,0)</f>
        <v>0</v>
      </c>
      <c r="CA107" s="259">
        <v>1</v>
      </c>
      <c r="CB107" s="259">
        <v>1</v>
      </c>
    </row>
    <row r="108" spans="1:15" ht="12.75">
      <c r="A108" s="268"/>
      <c r="B108" s="271"/>
      <c r="C108" s="325" t="s">
        <v>115</v>
      </c>
      <c r="D108" s="326"/>
      <c r="E108" s="272">
        <v>45.2</v>
      </c>
      <c r="F108" s="273"/>
      <c r="G108" s="274"/>
      <c r="H108" s="275"/>
      <c r="I108" s="269"/>
      <c r="J108" s="276"/>
      <c r="K108" s="269"/>
      <c r="M108" s="270" t="s">
        <v>115</v>
      </c>
      <c r="O108" s="259"/>
    </row>
    <row r="109" spans="1:15" ht="12.75">
      <c r="A109" s="268"/>
      <c r="B109" s="271"/>
      <c r="C109" s="325" t="s">
        <v>120</v>
      </c>
      <c r="D109" s="326"/>
      <c r="E109" s="272">
        <v>66.3</v>
      </c>
      <c r="F109" s="273"/>
      <c r="G109" s="274"/>
      <c r="H109" s="275"/>
      <c r="I109" s="269"/>
      <c r="J109" s="276"/>
      <c r="K109" s="269"/>
      <c r="M109" s="270" t="s">
        <v>120</v>
      </c>
      <c r="O109" s="259"/>
    </row>
    <row r="110" spans="1:15" ht="12.75">
      <c r="A110" s="268"/>
      <c r="B110" s="271"/>
      <c r="C110" s="325" t="s">
        <v>117</v>
      </c>
      <c r="D110" s="326"/>
      <c r="E110" s="272">
        <v>28.5</v>
      </c>
      <c r="F110" s="273"/>
      <c r="G110" s="274"/>
      <c r="H110" s="275"/>
      <c r="I110" s="269"/>
      <c r="J110" s="276"/>
      <c r="K110" s="269"/>
      <c r="M110" s="270" t="s">
        <v>117</v>
      </c>
      <c r="O110" s="259"/>
    </row>
    <row r="111" spans="1:80" ht="12.75">
      <c r="A111" s="260">
        <v>36</v>
      </c>
      <c r="B111" s="261" t="s">
        <v>246</v>
      </c>
      <c r="C111" s="262" t="s">
        <v>247</v>
      </c>
      <c r="D111" s="263" t="s">
        <v>114</v>
      </c>
      <c r="E111" s="264">
        <v>140</v>
      </c>
      <c r="F111" s="264">
        <v>0</v>
      </c>
      <c r="G111" s="265">
        <f>E111*F111</f>
        <v>0</v>
      </c>
      <c r="H111" s="266">
        <v>0.0739</v>
      </c>
      <c r="I111" s="267">
        <f>E111*H111</f>
        <v>10.345999999999998</v>
      </c>
      <c r="J111" s="266">
        <v>0</v>
      </c>
      <c r="K111" s="267">
        <f>E111*J111</f>
        <v>0</v>
      </c>
      <c r="O111" s="259">
        <v>2</v>
      </c>
      <c r="AA111" s="232">
        <v>1</v>
      </c>
      <c r="AB111" s="232">
        <v>1</v>
      </c>
      <c r="AC111" s="232">
        <v>1</v>
      </c>
      <c r="AZ111" s="232">
        <v>1</v>
      </c>
      <c r="BA111" s="232">
        <f>IF(AZ111=1,G111,0)</f>
        <v>0</v>
      </c>
      <c r="BB111" s="232">
        <f>IF(AZ111=2,G111,0)</f>
        <v>0</v>
      </c>
      <c r="BC111" s="232">
        <f>IF(AZ111=3,G111,0)</f>
        <v>0</v>
      </c>
      <c r="BD111" s="232">
        <f>IF(AZ111=4,G111,0)</f>
        <v>0</v>
      </c>
      <c r="BE111" s="232">
        <f>IF(AZ111=5,G111,0)</f>
        <v>0</v>
      </c>
      <c r="CA111" s="259">
        <v>1</v>
      </c>
      <c r="CB111" s="259">
        <v>1</v>
      </c>
    </row>
    <row r="112" spans="1:15" ht="12.75">
      <c r="A112" s="268"/>
      <c r="B112" s="271"/>
      <c r="C112" s="325" t="s">
        <v>115</v>
      </c>
      <c r="D112" s="326"/>
      <c r="E112" s="272">
        <v>45.2</v>
      </c>
      <c r="F112" s="273"/>
      <c r="G112" s="274"/>
      <c r="H112" s="275"/>
      <c r="I112" s="269"/>
      <c r="J112" s="276"/>
      <c r="K112" s="269"/>
      <c r="M112" s="270" t="s">
        <v>115</v>
      </c>
      <c r="O112" s="259"/>
    </row>
    <row r="113" spans="1:15" ht="12.75">
      <c r="A113" s="268"/>
      <c r="B113" s="271"/>
      <c r="C113" s="325" t="s">
        <v>120</v>
      </c>
      <c r="D113" s="326"/>
      <c r="E113" s="272">
        <v>66.3</v>
      </c>
      <c r="F113" s="273"/>
      <c r="G113" s="274"/>
      <c r="H113" s="275"/>
      <c r="I113" s="269"/>
      <c r="J113" s="276"/>
      <c r="K113" s="269"/>
      <c r="M113" s="270" t="s">
        <v>120</v>
      </c>
      <c r="O113" s="259"/>
    </row>
    <row r="114" spans="1:15" ht="12.75">
      <c r="A114" s="268"/>
      <c r="B114" s="271"/>
      <c r="C114" s="325" t="s">
        <v>117</v>
      </c>
      <c r="D114" s="326"/>
      <c r="E114" s="272">
        <v>28.5</v>
      </c>
      <c r="F114" s="273"/>
      <c r="G114" s="274"/>
      <c r="H114" s="275"/>
      <c r="I114" s="269"/>
      <c r="J114" s="276"/>
      <c r="K114" s="269"/>
      <c r="M114" s="270" t="s">
        <v>117</v>
      </c>
      <c r="O114" s="259"/>
    </row>
    <row r="115" spans="1:80" ht="12.75">
      <c r="A115" s="260">
        <v>37</v>
      </c>
      <c r="B115" s="261" t="s">
        <v>248</v>
      </c>
      <c r="C115" s="262" t="s">
        <v>249</v>
      </c>
      <c r="D115" s="263" t="s">
        <v>126</v>
      </c>
      <c r="E115" s="264">
        <v>81.168</v>
      </c>
      <c r="F115" s="264">
        <v>0</v>
      </c>
      <c r="G115" s="265">
        <f>E115*F115</f>
        <v>0</v>
      </c>
      <c r="H115" s="266">
        <v>0.00033</v>
      </c>
      <c r="I115" s="267">
        <f>E115*H115</f>
        <v>0.02678544</v>
      </c>
      <c r="J115" s="266">
        <v>0</v>
      </c>
      <c r="K115" s="267">
        <f>E115*J115</f>
        <v>0</v>
      </c>
      <c r="O115" s="259">
        <v>2</v>
      </c>
      <c r="AA115" s="232">
        <v>1</v>
      </c>
      <c r="AB115" s="232">
        <v>1</v>
      </c>
      <c r="AC115" s="232">
        <v>1</v>
      </c>
      <c r="AZ115" s="232">
        <v>1</v>
      </c>
      <c r="BA115" s="232">
        <f>IF(AZ115=1,G115,0)</f>
        <v>0</v>
      </c>
      <c r="BB115" s="232">
        <f>IF(AZ115=2,G115,0)</f>
        <v>0</v>
      </c>
      <c r="BC115" s="232">
        <f>IF(AZ115=3,G115,0)</f>
        <v>0</v>
      </c>
      <c r="BD115" s="232">
        <f>IF(AZ115=4,G115,0)</f>
        <v>0</v>
      </c>
      <c r="BE115" s="232">
        <f>IF(AZ115=5,G115,0)</f>
        <v>0</v>
      </c>
      <c r="CA115" s="259">
        <v>1</v>
      </c>
      <c r="CB115" s="259">
        <v>1</v>
      </c>
    </row>
    <row r="116" spans="1:15" ht="12.75">
      <c r="A116" s="268"/>
      <c r="B116" s="271"/>
      <c r="C116" s="325" t="s">
        <v>209</v>
      </c>
      <c r="D116" s="326"/>
      <c r="E116" s="272">
        <v>19.188</v>
      </c>
      <c r="F116" s="273"/>
      <c r="G116" s="274"/>
      <c r="H116" s="275"/>
      <c r="I116" s="269"/>
      <c r="J116" s="276"/>
      <c r="K116" s="269"/>
      <c r="M116" s="270" t="s">
        <v>209</v>
      </c>
      <c r="O116" s="259"/>
    </row>
    <row r="117" spans="1:15" ht="12.75">
      <c r="A117" s="268"/>
      <c r="B117" s="271"/>
      <c r="C117" s="325" t="s">
        <v>250</v>
      </c>
      <c r="D117" s="326"/>
      <c r="E117" s="272">
        <v>44.9</v>
      </c>
      <c r="F117" s="273"/>
      <c r="G117" s="274"/>
      <c r="H117" s="275"/>
      <c r="I117" s="269"/>
      <c r="J117" s="276"/>
      <c r="K117" s="269"/>
      <c r="M117" s="270" t="s">
        <v>250</v>
      </c>
      <c r="O117" s="259"/>
    </row>
    <row r="118" spans="1:15" ht="12.75">
      <c r="A118" s="268"/>
      <c r="B118" s="271"/>
      <c r="C118" s="325" t="s">
        <v>211</v>
      </c>
      <c r="D118" s="326"/>
      <c r="E118" s="272">
        <v>17.08</v>
      </c>
      <c r="F118" s="273"/>
      <c r="G118" s="274"/>
      <c r="H118" s="275"/>
      <c r="I118" s="269"/>
      <c r="J118" s="276"/>
      <c r="K118" s="269"/>
      <c r="M118" s="270" t="s">
        <v>211</v>
      </c>
      <c r="O118" s="259"/>
    </row>
    <row r="119" spans="1:80" ht="12.75">
      <c r="A119" s="260">
        <v>38</v>
      </c>
      <c r="B119" s="261" t="s">
        <v>251</v>
      </c>
      <c r="C119" s="262" t="s">
        <v>252</v>
      </c>
      <c r="D119" s="263" t="s">
        <v>114</v>
      </c>
      <c r="E119" s="264">
        <v>64.974</v>
      </c>
      <c r="F119" s="264">
        <v>0</v>
      </c>
      <c r="G119" s="265">
        <f>E119*F119</f>
        <v>0</v>
      </c>
      <c r="H119" s="266">
        <v>0.1389</v>
      </c>
      <c r="I119" s="267">
        <f>E119*H119</f>
        <v>9.0248886</v>
      </c>
      <c r="J119" s="266"/>
      <c r="K119" s="267">
        <f>E119*J119</f>
        <v>0</v>
      </c>
      <c r="O119" s="259">
        <v>2</v>
      </c>
      <c r="AA119" s="232">
        <v>3</v>
      </c>
      <c r="AB119" s="232">
        <v>1</v>
      </c>
      <c r="AC119" s="232" t="s">
        <v>251</v>
      </c>
      <c r="AZ119" s="232">
        <v>1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3</v>
      </c>
      <c r="CB119" s="259">
        <v>1</v>
      </c>
    </row>
    <row r="120" spans="1:15" ht="12.75">
      <c r="A120" s="268"/>
      <c r="B120" s="271"/>
      <c r="C120" s="325" t="s">
        <v>253</v>
      </c>
      <c r="D120" s="326"/>
      <c r="E120" s="272">
        <v>64.974</v>
      </c>
      <c r="F120" s="273"/>
      <c r="G120" s="274"/>
      <c r="H120" s="275"/>
      <c r="I120" s="269"/>
      <c r="J120" s="276"/>
      <c r="K120" s="269"/>
      <c r="M120" s="270" t="s">
        <v>253</v>
      </c>
      <c r="O120" s="259"/>
    </row>
    <row r="121" spans="1:80" ht="12.75">
      <c r="A121" s="260">
        <v>39</v>
      </c>
      <c r="B121" s="261" t="s">
        <v>254</v>
      </c>
      <c r="C121" s="262" t="s">
        <v>255</v>
      </c>
      <c r="D121" s="263" t="s">
        <v>114</v>
      </c>
      <c r="E121" s="264">
        <v>13.3875</v>
      </c>
      <c r="F121" s="264">
        <v>0</v>
      </c>
      <c r="G121" s="265">
        <f>E121*F121</f>
        <v>0</v>
      </c>
      <c r="H121" s="266">
        <v>0.135</v>
      </c>
      <c r="I121" s="267">
        <f>E121*H121</f>
        <v>1.8073125</v>
      </c>
      <c r="J121" s="266"/>
      <c r="K121" s="267">
        <f>E121*J121</f>
        <v>0</v>
      </c>
      <c r="O121" s="259">
        <v>2</v>
      </c>
      <c r="AA121" s="232">
        <v>3</v>
      </c>
      <c r="AB121" s="232">
        <v>1</v>
      </c>
      <c r="AC121" s="232" t="s">
        <v>254</v>
      </c>
      <c r="AZ121" s="232">
        <v>1</v>
      </c>
      <c r="BA121" s="232">
        <f>IF(AZ121=1,G121,0)</f>
        <v>0</v>
      </c>
      <c r="BB121" s="232">
        <f>IF(AZ121=2,G121,0)</f>
        <v>0</v>
      </c>
      <c r="BC121" s="232">
        <f>IF(AZ121=3,G121,0)</f>
        <v>0</v>
      </c>
      <c r="BD121" s="232">
        <f>IF(AZ121=4,G121,0)</f>
        <v>0</v>
      </c>
      <c r="BE121" s="232">
        <f>IF(AZ121=5,G121,0)</f>
        <v>0</v>
      </c>
      <c r="CA121" s="259">
        <v>3</v>
      </c>
      <c r="CB121" s="259">
        <v>1</v>
      </c>
    </row>
    <row r="122" spans="1:15" ht="12.75">
      <c r="A122" s="268"/>
      <c r="B122" s="271"/>
      <c r="C122" s="325" t="s">
        <v>256</v>
      </c>
      <c r="D122" s="326"/>
      <c r="E122" s="272">
        <v>13.3875</v>
      </c>
      <c r="F122" s="273"/>
      <c r="G122" s="274"/>
      <c r="H122" s="275"/>
      <c r="I122" s="269"/>
      <c r="J122" s="276"/>
      <c r="K122" s="269"/>
      <c r="M122" s="270" t="s">
        <v>256</v>
      </c>
      <c r="O122" s="259"/>
    </row>
    <row r="123" spans="1:57" ht="12.75">
      <c r="A123" s="277"/>
      <c r="B123" s="278" t="s">
        <v>100</v>
      </c>
      <c r="C123" s="279" t="s">
        <v>240</v>
      </c>
      <c r="D123" s="280"/>
      <c r="E123" s="281"/>
      <c r="F123" s="282"/>
      <c r="G123" s="283">
        <f>SUM(G104:G122)</f>
        <v>0</v>
      </c>
      <c r="H123" s="284"/>
      <c r="I123" s="285">
        <f>SUM(I104:I122)</f>
        <v>75.42098653999999</v>
      </c>
      <c r="J123" s="284"/>
      <c r="K123" s="285">
        <f>SUM(K104:K122)</f>
        <v>0</v>
      </c>
      <c r="O123" s="259">
        <v>4</v>
      </c>
      <c r="BA123" s="286">
        <f>SUM(BA104:BA122)</f>
        <v>0</v>
      </c>
      <c r="BB123" s="286">
        <f>SUM(BB104:BB122)</f>
        <v>0</v>
      </c>
      <c r="BC123" s="286">
        <f>SUM(BC104:BC122)</f>
        <v>0</v>
      </c>
      <c r="BD123" s="286">
        <f>SUM(BD104:BD122)</f>
        <v>0</v>
      </c>
      <c r="BE123" s="286">
        <f>SUM(BE104:BE122)</f>
        <v>0</v>
      </c>
    </row>
    <row r="124" spans="1:15" ht="12.75">
      <c r="A124" s="249" t="s">
        <v>97</v>
      </c>
      <c r="B124" s="250" t="s">
        <v>257</v>
      </c>
      <c r="C124" s="251" t="s">
        <v>258</v>
      </c>
      <c r="D124" s="252"/>
      <c r="E124" s="253"/>
      <c r="F124" s="253"/>
      <c r="G124" s="254"/>
      <c r="H124" s="255"/>
      <c r="I124" s="256"/>
      <c r="J124" s="257"/>
      <c r="K124" s="258"/>
      <c r="O124" s="259">
        <v>1</v>
      </c>
    </row>
    <row r="125" spans="1:80" ht="12.75">
      <c r="A125" s="260">
        <v>40</v>
      </c>
      <c r="B125" s="261" t="s">
        <v>260</v>
      </c>
      <c r="C125" s="262" t="s">
        <v>261</v>
      </c>
      <c r="D125" s="263" t="s">
        <v>114</v>
      </c>
      <c r="E125" s="264">
        <v>3.25</v>
      </c>
      <c r="F125" s="264">
        <v>0</v>
      </c>
      <c r="G125" s="265">
        <f>E125*F125</f>
        <v>0</v>
      </c>
      <c r="H125" s="266">
        <v>0.16</v>
      </c>
      <c r="I125" s="267">
        <f>E125*H125</f>
        <v>0.52</v>
      </c>
      <c r="J125" s="266">
        <v>0</v>
      </c>
      <c r="K125" s="267">
        <f>E125*J125</f>
        <v>0</v>
      </c>
      <c r="O125" s="259">
        <v>2</v>
      </c>
      <c r="AA125" s="232">
        <v>1</v>
      </c>
      <c r="AB125" s="232">
        <v>1</v>
      </c>
      <c r="AC125" s="232">
        <v>1</v>
      </c>
      <c r="AZ125" s="232">
        <v>1</v>
      </c>
      <c r="BA125" s="232">
        <f>IF(AZ125=1,G125,0)</f>
        <v>0</v>
      </c>
      <c r="BB125" s="232">
        <f>IF(AZ125=2,G125,0)</f>
        <v>0</v>
      </c>
      <c r="BC125" s="232">
        <f>IF(AZ125=3,G125,0)</f>
        <v>0</v>
      </c>
      <c r="BD125" s="232">
        <f>IF(AZ125=4,G125,0)</f>
        <v>0</v>
      </c>
      <c r="BE125" s="232">
        <f>IF(AZ125=5,G125,0)</f>
        <v>0</v>
      </c>
      <c r="CA125" s="259">
        <v>1</v>
      </c>
      <c r="CB125" s="259">
        <v>1</v>
      </c>
    </row>
    <row r="126" spans="1:15" ht="12.75">
      <c r="A126" s="268"/>
      <c r="B126" s="271"/>
      <c r="C126" s="325" t="s">
        <v>227</v>
      </c>
      <c r="D126" s="326"/>
      <c r="E126" s="272">
        <v>3.25</v>
      </c>
      <c r="F126" s="273"/>
      <c r="G126" s="274"/>
      <c r="H126" s="275"/>
      <c r="I126" s="269"/>
      <c r="J126" s="276"/>
      <c r="K126" s="269"/>
      <c r="M126" s="270" t="s">
        <v>227</v>
      </c>
      <c r="O126" s="259"/>
    </row>
    <row r="127" spans="1:57" ht="12.75">
      <c r="A127" s="277"/>
      <c r="B127" s="278" t="s">
        <v>100</v>
      </c>
      <c r="C127" s="279" t="s">
        <v>259</v>
      </c>
      <c r="D127" s="280"/>
      <c r="E127" s="281"/>
      <c r="F127" s="282"/>
      <c r="G127" s="283">
        <f>SUM(G124:G126)</f>
        <v>0</v>
      </c>
      <c r="H127" s="284"/>
      <c r="I127" s="285">
        <f>SUM(I124:I126)</f>
        <v>0.52</v>
      </c>
      <c r="J127" s="284"/>
      <c r="K127" s="285">
        <f>SUM(K124:K126)</f>
        <v>0</v>
      </c>
      <c r="O127" s="259">
        <v>4</v>
      </c>
      <c r="BA127" s="286">
        <f>SUM(BA124:BA126)</f>
        <v>0</v>
      </c>
      <c r="BB127" s="286">
        <f>SUM(BB124:BB126)</f>
        <v>0</v>
      </c>
      <c r="BC127" s="286">
        <f>SUM(BC124:BC126)</f>
        <v>0</v>
      </c>
      <c r="BD127" s="286">
        <f>SUM(BD124:BD126)</f>
        <v>0</v>
      </c>
      <c r="BE127" s="286">
        <f>SUM(BE124:BE126)</f>
        <v>0</v>
      </c>
    </row>
    <row r="128" spans="1:15" ht="12.75">
      <c r="A128" s="249" t="s">
        <v>97</v>
      </c>
      <c r="B128" s="250" t="s">
        <v>262</v>
      </c>
      <c r="C128" s="251" t="s">
        <v>263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 ht="22.5">
      <c r="A129" s="260">
        <v>41</v>
      </c>
      <c r="B129" s="261" t="s">
        <v>265</v>
      </c>
      <c r="C129" s="262" t="s">
        <v>266</v>
      </c>
      <c r="D129" s="263" t="s">
        <v>152</v>
      </c>
      <c r="E129" s="264">
        <v>4</v>
      </c>
      <c r="F129" s="264">
        <v>0</v>
      </c>
      <c r="G129" s="265">
        <f>E129*F129</f>
        <v>0</v>
      </c>
      <c r="H129" s="266">
        <v>0</v>
      </c>
      <c r="I129" s="267">
        <f>E129*H129</f>
        <v>0</v>
      </c>
      <c r="J129" s="266">
        <v>0</v>
      </c>
      <c r="K129" s="267">
        <f>E129*J129</f>
        <v>0</v>
      </c>
      <c r="O129" s="259">
        <v>2</v>
      </c>
      <c r="AA129" s="232">
        <v>1</v>
      </c>
      <c r="AB129" s="232">
        <v>1</v>
      </c>
      <c r="AC129" s="232">
        <v>1</v>
      </c>
      <c r="AZ129" s="232">
        <v>1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1</v>
      </c>
      <c r="CB129" s="259">
        <v>1</v>
      </c>
    </row>
    <row r="130" spans="1:15" ht="12.75">
      <c r="A130" s="268"/>
      <c r="B130" s="271"/>
      <c r="C130" s="325" t="s">
        <v>267</v>
      </c>
      <c r="D130" s="326"/>
      <c r="E130" s="272">
        <v>4</v>
      </c>
      <c r="F130" s="273"/>
      <c r="G130" s="274"/>
      <c r="H130" s="275"/>
      <c r="I130" s="269"/>
      <c r="J130" s="276"/>
      <c r="K130" s="269"/>
      <c r="M130" s="270" t="s">
        <v>267</v>
      </c>
      <c r="O130" s="259"/>
    </row>
    <row r="131" spans="1:57" ht="12.75">
      <c r="A131" s="277"/>
      <c r="B131" s="278" t="s">
        <v>100</v>
      </c>
      <c r="C131" s="279" t="s">
        <v>264</v>
      </c>
      <c r="D131" s="280"/>
      <c r="E131" s="281"/>
      <c r="F131" s="282"/>
      <c r="G131" s="283">
        <f>SUM(G128:G130)</f>
        <v>0</v>
      </c>
      <c r="H131" s="284"/>
      <c r="I131" s="285">
        <f>SUM(I128:I130)</f>
        <v>0</v>
      </c>
      <c r="J131" s="284"/>
      <c r="K131" s="285">
        <f>SUM(K128:K130)</f>
        <v>0</v>
      </c>
      <c r="O131" s="259">
        <v>4</v>
      </c>
      <c r="BA131" s="286">
        <f>SUM(BA128:BA130)</f>
        <v>0</v>
      </c>
      <c r="BB131" s="286">
        <f>SUM(BB128:BB130)</f>
        <v>0</v>
      </c>
      <c r="BC131" s="286">
        <f>SUM(BC128:BC130)</f>
        <v>0</v>
      </c>
      <c r="BD131" s="286">
        <f>SUM(BD128:BD130)</f>
        <v>0</v>
      </c>
      <c r="BE131" s="286">
        <f>SUM(BE128:BE130)</f>
        <v>0</v>
      </c>
    </row>
    <row r="132" spans="1:15" ht="12.75">
      <c r="A132" s="249" t="s">
        <v>97</v>
      </c>
      <c r="B132" s="250" t="s">
        <v>268</v>
      </c>
      <c r="C132" s="251" t="s">
        <v>269</v>
      </c>
      <c r="D132" s="252"/>
      <c r="E132" s="253"/>
      <c r="F132" s="253"/>
      <c r="G132" s="254"/>
      <c r="H132" s="255"/>
      <c r="I132" s="256"/>
      <c r="J132" s="257"/>
      <c r="K132" s="258"/>
      <c r="O132" s="259">
        <v>1</v>
      </c>
    </row>
    <row r="133" spans="1:80" ht="12.75">
      <c r="A133" s="260">
        <v>42</v>
      </c>
      <c r="B133" s="261" t="s">
        <v>271</v>
      </c>
      <c r="C133" s="262" t="s">
        <v>272</v>
      </c>
      <c r="D133" s="263" t="s">
        <v>152</v>
      </c>
      <c r="E133" s="264">
        <v>1</v>
      </c>
      <c r="F133" s="264">
        <v>0</v>
      </c>
      <c r="G133" s="265">
        <f>E133*F133</f>
        <v>0</v>
      </c>
      <c r="H133" s="266">
        <v>0.25</v>
      </c>
      <c r="I133" s="267">
        <f>E133*H133</f>
        <v>0.25</v>
      </c>
      <c r="J133" s="266">
        <v>0</v>
      </c>
      <c r="K133" s="267">
        <f>E133*J133</f>
        <v>0</v>
      </c>
      <c r="O133" s="259">
        <v>2</v>
      </c>
      <c r="AA133" s="232">
        <v>1</v>
      </c>
      <c r="AB133" s="232">
        <v>1</v>
      </c>
      <c r="AC133" s="232">
        <v>1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</v>
      </c>
      <c r="CB133" s="259">
        <v>1</v>
      </c>
    </row>
    <row r="134" spans="1:80" ht="12.75">
      <c r="A134" s="260">
        <v>43</v>
      </c>
      <c r="B134" s="261" t="s">
        <v>273</v>
      </c>
      <c r="C134" s="262" t="s">
        <v>274</v>
      </c>
      <c r="D134" s="263" t="s">
        <v>126</v>
      </c>
      <c r="E134" s="264">
        <v>6.5</v>
      </c>
      <c r="F134" s="264">
        <v>0</v>
      </c>
      <c r="G134" s="265">
        <f>E134*F134</f>
        <v>0</v>
      </c>
      <c r="H134" s="266">
        <v>0.1025</v>
      </c>
      <c r="I134" s="267">
        <f>E134*H134</f>
        <v>0.66625</v>
      </c>
      <c r="J134" s="266">
        <v>0</v>
      </c>
      <c r="K134" s="267">
        <f>E134*J134</f>
        <v>0</v>
      </c>
      <c r="O134" s="259">
        <v>2</v>
      </c>
      <c r="AA134" s="232">
        <v>1</v>
      </c>
      <c r="AB134" s="232">
        <v>1</v>
      </c>
      <c r="AC134" s="232">
        <v>1</v>
      </c>
      <c r="AZ134" s="232">
        <v>1</v>
      </c>
      <c r="BA134" s="232">
        <f>IF(AZ134=1,G134,0)</f>
        <v>0</v>
      </c>
      <c r="BB134" s="232">
        <f>IF(AZ134=2,G134,0)</f>
        <v>0</v>
      </c>
      <c r="BC134" s="232">
        <f>IF(AZ134=3,G134,0)</f>
        <v>0</v>
      </c>
      <c r="BD134" s="232">
        <f>IF(AZ134=4,G134,0)</f>
        <v>0</v>
      </c>
      <c r="BE134" s="232">
        <f>IF(AZ134=5,G134,0)</f>
        <v>0</v>
      </c>
      <c r="CA134" s="259">
        <v>1</v>
      </c>
      <c r="CB134" s="259">
        <v>1</v>
      </c>
    </row>
    <row r="135" spans="1:15" ht="12.75">
      <c r="A135" s="268"/>
      <c r="B135" s="271"/>
      <c r="C135" s="325" t="s">
        <v>127</v>
      </c>
      <c r="D135" s="326"/>
      <c r="E135" s="272">
        <v>6.5</v>
      </c>
      <c r="F135" s="273"/>
      <c r="G135" s="274"/>
      <c r="H135" s="275"/>
      <c r="I135" s="269"/>
      <c r="J135" s="276"/>
      <c r="K135" s="269"/>
      <c r="M135" s="270" t="s">
        <v>127</v>
      </c>
      <c r="O135" s="259"/>
    </row>
    <row r="136" spans="1:80" ht="12.75">
      <c r="A136" s="260">
        <v>44</v>
      </c>
      <c r="B136" s="261" t="s">
        <v>275</v>
      </c>
      <c r="C136" s="262" t="s">
        <v>276</v>
      </c>
      <c r="D136" s="263" t="s">
        <v>152</v>
      </c>
      <c r="E136" s="264">
        <v>7</v>
      </c>
      <c r="F136" s="264">
        <v>0</v>
      </c>
      <c r="G136" s="265">
        <f>E136*F136</f>
        <v>0</v>
      </c>
      <c r="H136" s="266">
        <v>0.027</v>
      </c>
      <c r="I136" s="267">
        <f>E136*H136</f>
        <v>0.189</v>
      </c>
      <c r="J136" s="266"/>
      <c r="K136" s="267">
        <f>E136*J136</f>
        <v>0</v>
      </c>
      <c r="O136" s="259">
        <v>2</v>
      </c>
      <c r="AA136" s="232">
        <v>3</v>
      </c>
      <c r="AB136" s="232">
        <v>1</v>
      </c>
      <c r="AC136" s="232" t="s">
        <v>275</v>
      </c>
      <c r="AZ136" s="232">
        <v>1</v>
      </c>
      <c r="BA136" s="232">
        <f>IF(AZ136=1,G136,0)</f>
        <v>0</v>
      </c>
      <c r="BB136" s="232">
        <f>IF(AZ136=2,G136,0)</f>
        <v>0</v>
      </c>
      <c r="BC136" s="232">
        <f>IF(AZ136=3,G136,0)</f>
        <v>0</v>
      </c>
      <c r="BD136" s="232">
        <f>IF(AZ136=4,G136,0)</f>
        <v>0</v>
      </c>
      <c r="BE136" s="232">
        <f>IF(AZ136=5,G136,0)</f>
        <v>0</v>
      </c>
      <c r="CA136" s="259">
        <v>3</v>
      </c>
      <c r="CB136" s="259">
        <v>1</v>
      </c>
    </row>
    <row r="137" spans="1:57" ht="12.75">
      <c r="A137" s="277"/>
      <c r="B137" s="278" t="s">
        <v>100</v>
      </c>
      <c r="C137" s="279" t="s">
        <v>270</v>
      </c>
      <c r="D137" s="280"/>
      <c r="E137" s="281"/>
      <c r="F137" s="282"/>
      <c r="G137" s="283">
        <f>SUM(G132:G136)</f>
        <v>0</v>
      </c>
      <c r="H137" s="284"/>
      <c r="I137" s="285">
        <f>SUM(I132:I136)</f>
        <v>1.10525</v>
      </c>
      <c r="J137" s="284"/>
      <c r="K137" s="285">
        <f>SUM(K132:K136)</f>
        <v>0</v>
      </c>
      <c r="O137" s="259">
        <v>4</v>
      </c>
      <c r="BA137" s="286">
        <f>SUM(BA132:BA136)</f>
        <v>0</v>
      </c>
      <c r="BB137" s="286">
        <f>SUM(BB132:BB136)</f>
        <v>0</v>
      </c>
      <c r="BC137" s="286">
        <f>SUM(BC132:BC136)</f>
        <v>0</v>
      </c>
      <c r="BD137" s="286">
        <f>SUM(BD132:BD136)</f>
        <v>0</v>
      </c>
      <c r="BE137" s="286">
        <f>SUM(BE132:BE136)</f>
        <v>0</v>
      </c>
    </row>
    <row r="138" spans="1:15" ht="12.75">
      <c r="A138" s="249" t="s">
        <v>97</v>
      </c>
      <c r="B138" s="250" t="s">
        <v>277</v>
      </c>
      <c r="C138" s="251" t="s">
        <v>278</v>
      </c>
      <c r="D138" s="252"/>
      <c r="E138" s="253"/>
      <c r="F138" s="253"/>
      <c r="G138" s="254"/>
      <c r="H138" s="255"/>
      <c r="I138" s="256"/>
      <c r="J138" s="257"/>
      <c r="K138" s="258"/>
      <c r="O138" s="259">
        <v>1</v>
      </c>
    </row>
    <row r="139" spans="1:80" ht="12.75">
      <c r="A139" s="260">
        <v>45</v>
      </c>
      <c r="B139" s="261" t="s">
        <v>280</v>
      </c>
      <c r="C139" s="262" t="s">
        <v>281</v>
      </c>
      <c r="D139" s="263" t="s">
        <v>114</v>
      </c>
      <c r="E139" s="264">
        <v>64.56</v>
      </c>
      <c r="F139" s="264">
        <v>0</v>
      </c>
      <c r="G139" s="265">
        <f>E139*F139</f>
        <v>0</v>
      </c>
      <c r="H139" s="266">
        <v>0</v>
      </c>
      <c r="I139" s="267">
        <f>E139*H139</f>
        <v>0</v>
      </c>
      <c r="J139" s="266">
        <v>0</v>
      </c>
      <c r="K139" s="267">
        <f>E139*J139</f>
        <v>0</v>
      </c>
      <c r="O139" s="259">
        <v>2</v>
      </c>
      <c r="AA139" s="232">
        <v>1</v>
      </c>
      <c r="AB139" s="232">
        <v>1</v>
      </c>
      <c r="AC139" s="232">
        <v>1</v>
      </c>
      <c r="AZ139" s="232">
        <v>1</v>
      </c>
      <c r="BA139" s="232">
        <f>IF(AZ139=1,G139,0)</f>
        <v>0</v>
      </c>
      <c r="BB139" s="232">
        <f>IF(AZ139=2,G139,0)</f>
        <v>0</v>
      </c>
      <c r="BC139" s="232">
        <f>IF(AZ139=3,G139,0)</f>
        <v>0</v>
      </c>
      <c r="BD139" s="232">
        <f>IF(AZ139=4,G139,0)</f>
        <v>0</v>
      </c>
      <c r="BE139" s="232">
        <f>IF(AZ139=5,G139,0)</f>
        <v>0</v>
      </c>
      <c r="CA139" s="259">
        <v>1</v>
      </c>
      <c r="CB139" s="259">
        <v>1</v>
      </c>
    </row>
    <row r="140" spans="1:15" ht="12.75">
      <c r="A140" s="268"/>
      <c r="B140" s="271"/>
      <c r="C140" s="325" t="s">
        <v>282</v>
      </c>
      <c r="D140" s="326"/>
      <c r="E140" s="272">
        <v>31.64</v>
      </c>
      <c r="F140" s="273"/>
      <c r="G140" s="274"/>
      <c r="H140" s="275"/>
      <c r="I140" s="269"/>
      <c r="J140" s="276"/>
      <c r="K140" s="269"/>
      <c r="M140" s="270" t="s">
        <v>282</v>
      </c>
      <c r="O140" s="259"/>
    </row>
    <row r="141" spans="1:15" ht="12.75">
      <c r="A141" s="268"/>
      <c r="B141" s="271"/>
      <c r="C141" s="325" t="s">
        <v>116</v>
      </c>
      <c r="D141" s="326"/>
      <c r="E141" s="272">
        <v>4.42</v>
      </c>
      <c r="F141" s="273"/>
      <c r="G141" s="274"/>
      <c r="H141" s="275"/>
      <c r="I141" s="269"/>
      <c r="J141" s="276"/>
      <c r="K141" s="269"/>
      <c r="M141" s="270" t="s">
        <v>116</v>
      </c>
      <c r="O141" s="259"/>
    </row>
    <row r="142" spans="1:15" ht="12.75">
      <c r="A142" s="268"/>
      <c r="B142" s="271"/>
      <c r="C142" s="325" t="s">
        <v>117</v>
      </c>
      <c r="D142" s="326"/>
      <c r="E142" s="272">
        <v>28.5</v>
      </c>
      <c r="F142" s="273"/>
      <c r="G142" s="274"/>
      <c r="H142" s="275"/>
      <c r="I142" s="269"/>
      <c r="J142" s="276"/>
      <c r="K142" s="269"/>
      <c r="M142" s="270" t="s">
        <v>117</v>
      </c>
      <c r="O142" s="259"/>
    </row>
    <row r="143" spans="1:57" ht="12.75">
      <c r="A143" s="277"/>
      <c r="B143" s="278" t="s">
        <v>100</v>
      </c>
      <c r="C143" s="279" t="s">
        <v>279</v>
      </c>
      <c r="D143" s="280"/>
      <c r="E143" s="281"/>
      <c r="F143" s="282"/>
      <c r="G143" s="283">
        <f>SUM(G138:G142)</f>
        <v>0</v>
      </c>
      <c r="H143" s="284"/>
      <c r="I143" s="285">
        <f>SUM(I138:I142)</f>
        <v>0</v>
      </c>
      <c r="J143" s="284"/>
      <c r="K143" s="285">
        <f>SUM(K138:K142)</f>
        <v>0</v>
      </c>
      <c r="O143" s="259">
        <v>4</v>
      </c>
      <c r="BA143" s="286">
        <f>SUM(BA138:BA142)</f>
        <v>0</v>
      </c>
      <c r="BB143" s="286">
        <f>SUM(BB138:BB142)</f>
        <v>0</v>
      </c>
      <c r="BC143" s="286">
        <f>SUM(BC138:BC142)</f>
        <v>0</v>
      </c>
      <c r="BD143" s="286">
        <f>SUM(BD138:BD142)</f>
        <v>0</v>
      </c>
      <c r="BE143" s="286">
        <f>SUM(BE138:BE142)</f>
        <v>0</v>
      </c>
    </row>
    <row r="144" spans="1:15" ht="12.75">
      <c r="A144" s="249" t="s">
        <v>97</v>
      </c>
      <c r="B144" s="250" t="s">
        <v>283</v>
      </c>
      <c r="C144" s="251" t="s">
        <v>284</v>
      </c>
      <c r="D144" s="252"/>
      <c r="E144" s="253"/>
      <c r="F144" s="253"/>
      <c r="G144" s="254"/>
      <c r="H144" s="255"/>
      <c r="I144" s="256"/>
      <c r="J144" s="257"/>
      <c r="K144" s="258"/>
      <c r="O144" s="259">
        <v>1</v>
      </c>
    </row>
    <row r="145" spans="1:80" ht="12.75">
      <c r="A145" s="260">
        <v>46</v>
      </c>
      <c r="B145" s="261" t="s">
        <v>286</v>
      </c>
      <c r="C145" s="262" t="s">
        <v>287</v>
      </c>
      <c r="D145" s="263" t="s">
        <v>288</v>
      </c>
      <c r="E145" s="264">
        <v>142.0637330052</v>
      </c>
      <c r="F145" s="264">
        <v>0</v>
      </c>
      <c r="G145" s="265">
        <f>E145*F145</f>
        <v>0</v>
      </c>
      <c r="H145" s="266">
        <v>0</v>
      </c>
      <c r="I145" s="267">
        <f>E145*H145</f>
        <v>0</v>
      </c>
      <c r="J145" s="266"/>
      <c r="K145" s="267">
        <f>E145*J145</f>
        <v>0</v>
      </c>
      <c r="O145" s="259">
        <v>2</v>
      </c>
      <c r="AA145" s="232">
        <v>7</v>
      </c>
      <c r="AB145" s="232">
        <v>1</v>
      </c>
      <c r="AC145" s="232">
        <v>2</v>
      </c>
      <c r="AZ145" s="232">
        <v>1</v>
      </c>
      <c r="BA145" s="232">
        <f>IF(AZ145=1,G145,0)</f>
        <v>0</v>
      </c>
      <c r="BB145" s="232">
        <f>IF(AZ145=2,G145,0)</f>
        <v>0</v>
      </c>
      <c r="BC145" s="232">
        <f>IF(AZ145=3,G145,0)</f>
        <v>0</v>
      </c>
      <c r="BD145" s="232">
        <f>IF(AZ145=4,G145,0)</f>
        <v>0</v>
      </c>
      <c r="BE145" s="232">
        <f>IF(AZ145=5,G145,0)</f>
        <v>0</v>
      </c>
      <c r="CA145" s="259">
        <v>7</v>
      </c>
      <c r="CB145" s="259">
        <v>1</v>
      </c>
    </row>
    <row r="146" spans="1:57" ht="12.75">
      <c r="A146" s="277"/>
      <c r="B146" s="278" t="s">
        <v>100</v>
      </c>
      <c r="C146" s="279" t="s">
        <v>285</v>
      </c>
      <c r="D146" s="280"/>
      <c r="E146" s="281"/>
      <c r="F146" s="282"/>
      <c r="G146" s="283">
        <f>SUM(G144:G145)</f>
        <v>0</v>
      </c>
      <c r="H146" s="284"/>
      <c r="I146" s="285">
        <f>SUM(I144:I145)</f>
        <v>0</v>
      </c>
      <c r="J146" s="284"/>
      <c r="K146" s="285">
        <f>SUM(K144:K145)</f>
        <v>0</v>
      </c>
      <c r="O146" s="259">
        <v>4</v>
      </c>
      <c r="BA146" s="286">
        <f>SUM(BA144:BA145)</f>
        <v>0</v>
      </c>
      <c r="BB146" s="286">
        <f>SUM(BB144:BB145)</f>
        <v>0</v>
      </c>
      <c r="BC146" s="286">
        <f>SUM(BC144:BC145)</f>
        <v>0</v>
      </c>
      <c r="BD146" s="286">
        <f>SUM(BD144:BD145)</f>
        <v>0</v>
      </c>
      <c r="BE146" s="286">
        <f>SUM(BE144:BE145)</f>
        <v>0</v>
      </c>
    </row>
    <row r="147" spans="1:15" ht="12.75">
      <c r="A147" s="249" t="s">
        <v>97</v>
      </c>
      <c r="B147" s="250" t="s">
        <v>289</v>
      </c>
      <c r="C147" s="251" t="s">
        <v>290</v>
      </c>
      <c r="D147" s="252"/>
      <c r="E147" s="253"/>
      <c r="F147" s="253"/>
      <c r="G147" s="254"/>
      <c r="H147" s="255"/>
      <c r="I147" s="256"/>
      <c r="J147" s="257"/>
      <c r="K147" s="258"/>
      <c r="O147" s="259">
        <v>1</v>
      </c>
    </row>
    <row r="148" spans="1:80" ht="12.75">
      <c r="A148" s="260">
        <v>47</v>
      </c>
      <c r="B148" s="261" t="s">
        <v>292</v>
      </c>
      <c r="C148" s="262" t="s">
        <v>293</v>
      </c>
      <c r="D148" s="263" t="s">
        <v>114</v>
      </c>
      <c r="E148" s="264">
        <v>107.57826</v>
      </c>
      <c r="F148" s="264">
        <v>0</v>
      </c>
      <c r="G148" s="265">
        <f>E148*F148</f>
        <v>0</v>
      </c>
      <c r="H148" s="266">
        <v>0.00017</v>
      </c>
      <c r="I148" s="267">
        <f>E148*H148</f>
        <v>0.0182883042</v>
      </c>
      <c r="J148" s="266">
        <v>0</v>
      </c>
      <c r="K148" s="267">
        <f>E148*J148</f>
        <v>0</v>
      </c>
      <c r="O148" s="259">
        <v>2</v>
      </c>
      <c r="AA148" s="232">
        <v>1</v>
      </c>
      <c r="AB148" s="232">
        <v>7</v>
      </c>
      <c r="AC148" s="232">
        <v>7</v>
      </c>
      <c r="AZ148" s="232">
        <v>2</v>
      </c>
      <c r="BA148" s="232">
        <f>IF(AZ148=1,G148,0)</f>
        <v>0</v>
      </c>
      <c r="BB148" s="232">
        <f>IF(AZ148=2,G148,0)</f>
        <v>0</v>
      </c>
      <c r="BC148" s="232">
        <f>IF(AZ148=3,G148,0)</f>
        <v>0</v>
      </c>
      <c r="BD148" s="232">
        <f>IF(AZ148=4,G148,0)</f>
        <v>0</v>
      </c>
      <c r="BE148" s="232">
        <f>IF(AZ148=5,G148,0)</f>
        <v>0</v>
      </c>
      <c r="CA148" s="259">
        <v>1</v>
      </c>
      <c r="CB148" s="259">
        <v>7</v>
      </c>
    </row>
    <row r="149" spans="1:15" ht="12.75">
      <c r="A149" s="268"/>
      <c r="B149" s="271"/>
      <c r="C149" s="325" t="s">
        <v>294</v>
      </c>
      <c r="D149" s="326"/>
      <c r="E149" s="272">
        <v>39.7192</v>
      </c>
      <c r="F149" s="273"/>
      <c r="G149" s="274"/>
      <c r="H149" s="275"/>
      <c r="I149" s="269"/>
      <c r="J149" s="276"/>
      <c r="K149" s="269"/>
      <c r="M149" s="270" t="s">
        <v>294</v>
      </c>
      <c r="O149" s="259"/>
    </row>
    <row r="150" spans="1:15" ht="12.75">
      <c r="A150" s="268"/>
      <c r="B150" s="271"/>
      <c r="C150" s="325" t="s">
        <v>295</v>
      </c>
      <c r="D150" s="326"/>
      <c r="E150" s="272">
        <v>33.0015</v>
      </c>
      <c r="F150" s="273"/>
      <c r="G150" s="274"/>
      <c r="H150" s="275"/>
      <c r="I150" s="269"/>
      <c r="J150" s="276"/>
      <c r="K150" s="269"/>
      <c r="M150" s="270" t="s">
        <v>295</v>
      </c>
      <c r="O150" s="259"/>
    </row>
    <row r="151" spans="1:15" ht="12.75">
      <c r="A151" s="268"/>
      <c r="B151" s="271"/>
      <c r="C151" s="325" t="s">
        <v>296</v>
      </c>
      <c r="D151" s="326"/>
      <c r="E151" s="272">
        <v>25.1076</v>
      </c>
      <c r="F151" s="273"/>
      <c r="G151" s="274"/>
      <c r="H151" s="275"/>
      <c r="I151" s="269"/>
      <c r="J151" s="276"/>
      <c r="K151" s="269"/>
      <c r="M151" s="270" t="s">
        <v>296</v>
      </c>
      <c r="O151" s="259"/>
    </row>
    <row r="152" spans="1:15" ht="12.75">
      <c r="A152" s="268"/>
      <c r="B152" s="271"/>
      <c r="C152" s="325" t="s">
        <v>297</v>
      </c>
      <c r="D152" s="326"/>
      <c r="E152" s="272">
        <v>9.75</v>
      </c>
      <c r="F152" s="273"/>
      <c r="G152" s="274"/>
      <c r="H152" s="275"/>
      <c r="I152" s="269"/>
      <c r="J152" s="276"/>
      <c r="K152" s="269"/>
      <c r="M152" s="270" t="s">
        <v>297</v>
      </c>
      <c r="O152" s="259"/>
    </row>
    <row r="153" spans="1:80" ht="22.5">
      <c r="A153" s="260">
        <v>48</v>
      </c>
      <c r="B153" s="261" t="s">
        <v>298</v>
      </c>
      <c r="C153" s="262" t="s">
        <v>299</v>
      </c>
      <c r="D153" s="263" t="s">
        <v>126</v>
      </c>
      <c r="E153" s="264">
        <v>62.968</v>
      </c>
      <c r="F153" s="264">
        <v>0</v>
      </c>
      <c r="G153" s="265">
        <f>E153*F153</f>
        <v>0</v>
      </c>
      <c r="H153" s="266">
        <v>0.00053</v>
      </c>
      <c r="I153" s="267">
        <f>E153*H153</f>
        <v>0.03337304</v>
      </c>
      <c r="J153" s="266">
        <v>0</v>
      </c>
      <c r="K153" s="267">
        <f>E153*J153</f>
        <v>0</v>
      </c>
      <c r="O153" s="259">
        <v>2</v>
      </c>
      <c r="AA153" s="232">
        <v>1</v>
      </c>
      <c r="AB153" s="232">
        <v>7</v>
      </c>
      <c r="AC153" s="232">
        <v>7</v>
      </c>
      <c r="AZ153" s="232">
        <v>2</v>
      </c>
      <c r="BA153" s="232">
        <f>IF(AZ153=1,G153,0)</f>
        <v>0</v>
      </c>
      <c r="BB153" s="232">
        <f>IF(AZ153=2,G153,0)</f>
        <v>0</v>
      </c>
      <c r="BC153" s="232">
        <f>IF(AZ153=3,G153,0)</f>
        <v>0</v>
      </c>
      <c r="BD153" s="232">
        <f>IF(AZ153=4,G153,0)</f>
        <v>0</v>
      </c>
      <c r="BE153" s="232">
        <f>IF(AZ153=5,G153,0)</f>
        <v>0</v>
      </c>
      <c r="CA153" s="259">
        <v>1</v>
      </c>
      <c r="CB153" s="259">
        <v>7</v>
      </c>
    </row>
    <row r="154" spans="1:15" ht="12.75">
      <c r="A154" s="268"/>
      <c r="B154" s="271"/>
      <c r="C154" s="325" t="s">
        <v>209</v>
      </c>
      <c r="D154" s="326"/>
      <c r="E154" s="272">
        <v>19.188</v>
      </c>
      <c r="F154" s="273"/>
      <c r="G154" s="274"/>
      <c r="H154" s="275"/>
      <c r="I154" s="269"/>
      <c r="J154" s="276"/>
      <c r="K154" s="269"/>
      <c r="M154" s="270" t="s">
        <v>209</v>
      </c>
      <c r="O154" s="259"/>
    </row>
    <row r="155" spans="1:15" ht="12.75">
      <c r="A155" s="268"/>
      <c r="B155" s="271"/>
      <c r="C155" s="325" t="s">
        <v>300</v>
      </c>
      <c r="D155" s="326"/>
      <c r="E155" s="272">
        <v>20.2</v>
      </c>
      <c r="F155" s="273"/>
      <c r="G155" s="274"/>
      <c r="H155" s="275"/>
      <c r="I155" s="269"/>
      <c r="J155" s="276"/>
      <c r="K155" s="269"/>
      <c r="M155" s="270" t="s">
        <v>300</v>
      </c>
      <c r="O155" s="259"/>
    </row>
    <row r="156" spans="1:15" ht="12.75">
      <c r="A156" s="268"/>
      <c r="B156" s="271"/>
      <c r="C156" s="325" t="s">
        <v>211</v>
      </c>
      <c r="D156" s="326"/>
      <c r="E156" s="272">
        <v>17.08</v>
      </c>
      <c r="F156" s="273"/>
      <c r="G156" s="274"/>
      <c r="H156" s="275"/>
      <c r="I156" s="269"/>
      <c r="J156" s="276"/>
      <c r="K156" s="269"/>
      <c r="M156" s="270" t="s">
        <v>211</v>
      </c>
      <c r="O156" s="259"/>
    </row>
    <row r="157" spans="1:15" ht="12.75">
      <c r="A157" s="268"/>
      <c r="B157" s="271"/>
      <c r="C157" s="325" t="s">
        <v>127</v>
      </c>
      <c r="D157" s="326"/>
      <c r="E157" s="272">
        <v>6.5</v>
      </c>
      <c r="F157" s="273"/>
      <c r="G157" s="274"/>
      <c r="H157" s="275"/>
      <c r="I157" s="269"/>
      <c r="J157" s="276"/>
      <c r="K157" s="269"/>
      <c r="M157" s="270" t="s">
        <v>127</v>
      </c>
      <c r="O157" s="259"/>
    </row>
    <row r="158" spans="1:80" ht="12.75">
      <c r="A158" s="260">
        <v>49</v>
      </c>
      <c r="B158" s="261" t="s">
        <v>301</v>
      </c>
      <c r="C158" s="262" t="s">
        <v>302</v>
      </c>
      <c r="D158" s="263" t="s">
        <v>114</v>
      </c>
      <c r="E158" s="264">
        <v>118.33609</v>
      </c>
      <c r="F158" s="264">
        <v>0</v>
      </c>
      <c r="G158" s="265">
        <f>E158*F158</f>
        <v>0</v>
      </c>
      <c r="H158" s="266">
        <v>0.00045</v>
      </c>
      <c r="I158" s="267">
        <f>E158*H158</f>
        <v>0.0532512405</v>
      </c>
      <c r="J158" s="266"/>
      <c r="K158" s="267">
        <f>E158*J158</f>
        <v>0</v>
      </c>
      <c r="O158" s="259">
        <v>2</v>
      </c>
      <c r="AA158" s="232">
        <v>3</v>
      </c>
      <c r="AB158" s="232">
        <v>1</v>
      </c>
      <c r="AC158" s="232" t="s">
        <v>301</v>
      </c>
      <c r="AZ158" s="232">
        <v>2</v>
      </c>
      <c r="BA158" s="232">
        <f>IF(AZ158=1,G158,0)</f>
        <v>0</v>
      </c>
      <c r="BB158" s="232">
        <f>IF(AZ158=2,G158,0)</f>
        <v>0</v>
      </c>
      <c r="BC158" s="232">
        <f>IF(AZ158=3,G158,0)</f>
        <v>0</v>
      </c>
      <c r="BD158" s="232">
        <f>IF(AZ158=4,G158,0)</f>
        <v>0</v>
      </c>
      <c r="BE158" s="232">
        <f>IF(AZ158=5,G158,0)</f>
        <v>0</v>
      </c>
      <c r="CA158" s="259">
        <v>3</v>
      </c>
      <c r="CB158" s="259">
        <v>1</v>
      </c>
    </row>
    <row r="159" spans="1:15" ht="12.75">
      <c r="A159" s="268"/>
      <c r="B159" s="271"/>
      <c r="C159" s="325" t="s">
        <v>303</v>
      </c>
      <c r="D159" s="326"/>
      <c r="E159" s="272">
        <v>118.3361</v>
      </c>
      <c r="F159" s="273"/>
      <c r="G159" s="274"/>
      <c r="H159" s="275"/>
      <c r="I159" s="269"/>
      <c r="J159" s="276"/>
      <c r="K159" s="269"/>
      <c r="M159" s="270" t="s">
        <v>303</v>
      </c>
      <c r="O159" s="259"/>
    </row>
    <row r="160" spans="1:80" ht="12.75">
      <c r="A160" s="260">
        <v>50</v>
      </c>
      <c r="B160" s="261" t="s">
        <v>304</v>
      </c>
      <c r="C160" s="262" t="s">
        <v>305</v>
      </c>
      <c r="D160" s="263" t="s">
        <v>12</v>
      </c>
      <c r="E160" s="264"/>
      <c r="F160" s="264">
        <v>0</v>
      </c>
      <c r="G160" s="265">
        <f>E160*F160</f>
        <v>0</v>
      </c>
      <c r="H160" s="266">
        <v>0</v>
      </c>
      <c r="I160" s="267">
        <f>E160*H160</f>
        <v>0</v>
      </c>
      <c r="J160" s="266"/>
      <c r="K160" s="267">
        <f>E160*J160</f>
        <v>0</v>
      </c>
      <c r="O160" s="259">
        <v>2</v>
      </c>
      <c r="AA160" s="232">
        <v>7</v>
      </c>
      <c r="AB160" s="232">
        <v>1002</v>
      </c>
      <c r="AC160" s="232">
        <v>5</v>
      </c>
      <c r="AZ160" s="232">
        <v>2</v>
      </c>
      <c r="BA160" s="232">
        <f>IF(AZ160=1,G160,0)</f>
        <v>0</v>
      </c>
      <c r="BB160" s="232">
        <f>IF(AZ160=2,G160,0)</f>
        <v>0</v>
      </c>
      <c r="BC160" s="232">
        <f>IF(AZ160=3,G160,0)</f>
        <v>0</v>
      </c>
      <c r="BD160" s="232">
        <f>IF(AZ160=4,G160,0)</f>
        <v>0</v>
      </c>
      <c r="BE160" s="232">
        <f>IF(AZ160=5,G160,0)</f>
        <v>0</v>
      </c>
      <c r="CA160" s="259">
        <v>7</v>
      </c>
      <c r="CB160" s="259">
        <v>1002</v>
      </c>
    </row>
    <row r="161" spans="1:57" ht="12.75">
      <c r="A161" s="277"/>
      <c r="B161" s="278" t="s">
        <v>100</v>
      </c>
      <c r="C161" s="279" t="s">
        <v>291</v>
      </c>
      <c r="D161" s="280"/>
      <c r="E161" s="281"/>
      <c r="F161" s="282"/>
      <c r="G161" s="283">
        <f>SUM(G147:G160)</f>
        <v>0</v>
      </c>
      <c r="H161" s="284"/>
      <c r="I161" s="285">
        <f>SUM(I147:I160)</f>
        <v>0.1049125847</v>
      </c>
      <c r="J161" s="284"/>
      <c r="K161" s="285">
        <f>SUM(K147:K160)</f>
        <v>0</v>
      </c>
      <c r="O161" s="259">
        <v>4</v>
      </c>
      <c r="BA161" s="286">
        <f>SUM(BA147:BA160)</f>
        <v>0</v>
      </c>
      <c r="BB161" s="286">
        <f>SUM(BB147:BB160)</f>
        <v>0</v>
      </c>
      <c r="BC161" s="286">
        <f>SUM(BC147:BC160)</f>
        <v>0</v>
      </c>
      <c r="BD161" s="286">
        <f>SUM(BD147:BD160)</f>
        <v>0</v>
      </c>
      <c r="BE161" s="286">
        <f>SUM(BE147:BE160)</f>
        <v>0</v>
      </c>
    </row>
    <row r="162" spans="1:15" ht="12.75">
      <c r="A162" s="249" t="s">
        <v>97</v>
      </c>
      <c r="B162" s="250" t="s">
        <v>306</v>
      </c>
      <c r="C162" s="251" t="s">
        <v>307</v>
      </c>
      <c r="D162" s="252"/>
      <c r="E162" s="253"/>
      <c r="F162" s="253"/>
      <c r="G162" s="254"/>
      <c r="H162" s="255"/>
      <c r="I162" s="256"/>
      <c r="J162" s="257"/>
      <c r="K162" s="258"/>
      <c r="O162" s="259">
        <v>1</v>
      </c>
    </row>
    <row r="163" spans="1:80" ht="12.75">
      <c r="A163" s="260">
        <v>51</v>
      </c>
      <c r="B163" s="261" t="s">
        <v>309</v>
      </c>
      <c r="C163" s="262" t="s">
        <v>310</v>
      </c>
      <c r="D163" s="263" t="s">
        <v>126</v>
      </c>
      <c r="E163" s="264">
        <v>12</v>
      </c>
      <c r="F163" s="264">
        <v>0</v>
      </c>
      <c r="G163" s="265">
        <f>E163*F163</f>
        <v>0</v>
      </c>
      <c r="H163" s="266">
        <v>0</v>
      </c>
      <c r="I163" s="267">
        <f>E163*H163</f>
        <v>0</v>
      </c>
      <c r="J163" s="266">
        <v>-0.00982</v>
      </c>
      <c r="K163" s="267">
        <f>E163*J163</f>
        <v>-0.11784</v>
      </c>
      <c r="O163" s="259">
        <v>2</v>
      </c>
      <c r="AA163" s="232">
        <v>1</v>
      </c>
      <c r="AB163" s="232">
        <v>7</v>
      </c>
      <c r="AC163" s="232">
        <v>7</v>
      </c>
      <c r="AZ163" s="232">
        <v>2</v>
      </c>
      <c r="BA163" s="232">
        <f>IF(AZ163=1,G163,0)</f>
        <v>0</v>
      </c>
      <c r="BB163" s="232">
        <f>IF(AZ163=2,G163,0)</f>
        <v>0</v>
      </c>
      <c r="BC163" s="232">
        <f>IF(AZ163=3,G163,0)</f>
        <v>0</v>
      </c>
      <c r="BD163" s="232">
        <f>IF(AZ163=4,G163,0)</f>
        <v>0</v>
      </c>
      <c r="BE163" s="232">
        <f>IF(AZ163=5,G163,0)</f>
        <v>0</v>
      </c>
      <c r="CA163" s="259">
        <v>1</v>
      </c>
      <c r="CB163" s="259">
        <v>7</v>
      </c>
    </row>
    <row r="164" spans="1:15" ht="12.75">
      <c r="A164" s="268"/>
      <c r="B164" s="271"/>
      <c r="C164" s="325" t="s">
        <v>311</v>
      </c>
      <c r="D164" s="326"/>
      <c r="E164" s="272">
        <v>12</v>
      </c>
      <c r="F164" s="273"/>
      <c r="G164" s="274"/>
      <c r="H164" s="275"/>
      <c r="I164" s="269"/>
      <c r="J164" s="276"/>
      <c r="K164" s="269"/>
      <c r="M164" s="270" t="s">
        <v>311</v>
      </c>
      <c r="O164" s="259"/>
    </row>
    <row r="165" spans="1:80" ht="12.75">
      <c r="A165" s="260">
        <v>52</v>
      </c>
      <c r="B165" s="261" t="s">
        <v>312</v>
      </c>
      <c r="C165" s="262" t="s">
        <v>313</v>
      </c>
      <c r="D165" s="263" t="s">
        <v>126</v>
      </c>
      <c r="E165" s="264">
        <v>40</v>
      </c>
      <c r="F165" s="264">
        <v>0</v>
      </c>
      <c r="G165" s="265">
        <f>E165*F165</f>
        <v>0</v>
      </c>
      <c r="H165" s="266">
        <v>0</v>
      </c>
      <c r="I165" s="267">
        <f>E165*H165</f>
        <v>0</v>
      </c>
      <c r="J165" s="266">
        <v>0</v>
      </c>
      <c r="K165" s="267">
        <f>E165*J165</f>
        <v>0</v>
      </c>
      <c r="O165" s="259">
        <v>2</v>
      </c>
      <c r="AA165" s="232">
        <v>1</v>
      </c>
      <c r="AB165" s="232">
        <v>7</v>
      </c>
      <c r="AC165" s="232">
        <v>7</v>
      </c>
      <c r="AZ165" s="232">
        <v>2</v>
      </c>
      <c r="BA165" s="232">
        <f>IF(AZ165=1,G165,0)</f>
        <v>0</v>
      </c>
      <c r="BB165" s="232">
        <f>IF(AZ165=2,G165,0)</f>
        <v>0</v>
      </c>
      <c r="BC165" s="232">
        <f>IF(AZ165=3,G165,0)</f>
        <v>0</v>
      </c>
      <c r="BD165" s="232">
        <f>IF(AZ165=4,G165,0)</f>
        <v>0</v>
      </c>
      <c r="BE165" s="232">
        <f>IF(AZ165=5,G165,0)</f>
        <v>0</v>
      </c>
      <c r="CA165" s="259">
        <v>1</v>
      </c>
      <c r="CB165" s="259">
        <v>7</v>
      </c>
    </row>
    <row r="166" spans="1:80" ht="12.75">
      <c r="A166" s="260">
        <v>53</v>
      </c>
      <c r="B166" s="261" t="s">
        <v>314</v>
      </c>
      <c r="C166" s="262" t="s">
        <v>315</v>
      </c>
      <c r="D166" s="263" t="s">
        <v>126</v>
      </c>
      <c r="E166" s="264">
        <v>6</v>
      </c>
      <c r="F166" s="264">
        <v>0</v>
      </c>
      <c r="G166" s="265">
        <f>E166*F166</f>
        <v>0</v>
      </c>
      <c r="H166" s="266">
        <v>0.00183</v>
      </c>
      <c r="I166" s="267">
        <f>E166*H166</f>
        <v>0.01098</v>
      </c>
      <c r="J166" s="266">
        <v>0</v>
      </c>
      <c r="K166" s="267">
        <f>E166*J166</f>
        <v>0</v>
      </c>
      <c r="O166" s="259">
        <v>2</v>
      </c>
      <c r="AA166" s="232">
        <v>1</v>
      </c>
      <c r="AB166" s="232">
        <v>7</v>
      </c>
      <c r="AC166" s="232">
        <v>7</v>
      </c>
      <c r="AZ166" s="232">
        <v>2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1</v>
      </c>
      <c r="CB166" s="259">
        <v>7</v>
      </c>
    </row>
    <row r="167" spans="1:15" ht="12.75">
      <c r="A167" s="268"/>
      <c r="B167" s="271"/>
      <c r="C167" s="325" t="s">
        <v>316</v>
      </c>
      <c r="D167" s="326"/>
      <c r="E167" s="272">
        <v>6</v>
      </c>
      <c r="F167" s="273"/>
      <c r="G167" s="274"/>
      <c r="H167" s="275"/>
      <c r="I167" s="269"/>
      <c r="J167" s="276"/>
      <c r="K167" s="269"/>
      <c r="M167" s="270" t="s">
        <v>316</v>
      </c>
      <c r="O167" s="259"/>
    </row>
    <row r="168" spans="1:80" ht="12.75">
      <c r="A168" s="260">
        <v>54</v>
      </c>
      <c r="B168" s="261" t="s">
        <v>317</v>
      </c>
      <c r="C168" s="262" t="s">
        <v>318</v>
      </c>
      <c r="D168" s="263" t="s">
        <v>126</v>
      </c>
      <c r="E168" s="264">
        <v>12</v>
      </c>
      <c r="F168" s="264">
        <v>0</v>
      </c>
      <c r="G168" s="265">
        <f>E168*F168</f>
        <v>0</v>
      </c>
      <c r="H168" s="266">
        <v>0.00291</v>
      </c>
      <c r="I168" s="267">
        <f>E168*H168</f>
        <v>0.03492</v>
      </c>
      <c r="J168" s="266">
        <v>0</v>
      </c>
      <c r="K168" s="267">
        <f>E168*J168</f>
        <v>0</v>
      </c>
      <c r="O168" s="259">
        <v>2</v>
      </c>
      <c r="AA168" s="232">
        <v>1</v>
      </c>
      <c r="AB168" s="232">
        <v>7</v>
      </c>
      <c r="AC168" s="232">
        <v>7</v>
      </c>
      <c r="AZ168" s="232">
        <v>2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1</v>
      </c>
      <c r="CB168" s="259">
        <v>7</v>
      </c>
    </row>
    <row r="169" spans="1:15" ht="12.75">
      <c r="A169" s="268"/>
      <c r="B169" s="271"/>
      <c r="C169" s="325" t="s">
        <v>319</v>
      </c>
      <c r="D169" s="326"/>
      <c r="E169" s="272">
        <v>12</v>
      </c>
      <c r="F169" s="273"/>
      <c r="G169" s="274"/>
      <c r="H169" s="275"/>
      <c r="I169" s="269"/>
      <c r="J169" s="276"/>
      <c r="K169" s="269"/>
      <c r="M169" s="270" t="s">
        <v>319</v>
      </c>
      <c r="O169" s="259"/>
    </row>
    <row r="170" spans="1:80" ht="12.75">
      <c r="A170" s="260">
        <v>55</v>
      </c>
      <c r="B170" s="261" t="s">
        <v>320</v>
      </c>
      <c r="C170" s="262" t="s">
        <v>321</v>
      </c>
      <c r="D170" s="263" t="s">
        <v>152</v>
      </c>
      <c r="E170" s="264">
        <v>6</v>
      </c>
      <c r="F170" s="264">
        <v>0</v>
      </c>
      <c r="G170" s="265">
        <f>E170*F170</f>
        <v>0</v>
      </c>
      <c r="H170" s="266">
        <v>0</v>
      </c>
      <c r="I170" s="267">
        <f>E170*H170</f>
        <v>0</v>
      </c>
      <c r="J170" s="266">
        <v>0</v>
      </c>
      <c r="K170" s="267">
        <f>E170*J170</f>
        <v>0</v>
      </c>
      <c r="O170" s="259">
        <v>2</v>
      </c>
      <c r="AA170" s="232">
        <v>1</v>
      </c>
      <c r="AB170" s="232">
        <v>7</v>
      </c>
      <c r="AC170" s="232">
        <v>7</v>
      </c>
      <c r="AZ170" s="232">
        <v>2</v>
      </c>
      <c r="BA170" s="232">
        <f>IF(AZ170=1,G170,0)</f>
        <v>0</v>
      </c>
      <c r="BB170" s="232">
        <f>IF(AZ170=2,G170,0)</f>
        <v>0</v>
      </c>
      <c r="BC170" s="232">
        <f>IF(AZ170=3,G170,0)</f>
        <v>0</v>
      </c>
      <c r="BD170" s="232">
        <f>IF(AZ170=4,G170,0)</f>
        <v>0</v>
      </c>
      <c r="BE170" s="232">
        <f>IF(AZ170=5,G170,0)</f>
        <v>0</v>
      </c>
      <c r="CA170" s="259">
        <v>1</v>
      </c>
      <c r="CB170" s="259">
        <v>7</v>
      </c>
    </row>
    <row r="171" spans="1:15" ht="12.75">
      <c r="A171" s="268"/>
      <c r="B171" s="271"/>
      <c r="C171" s="325" t="s">
        <v>322</v>
      </c>
      <c r="D171" s="326"/>
      <c r="E171" s="272">
        <v>6</v>
      </c>
      <c r="F171" s="273"/>
      <c r="G171" s="274"/>
      <c r="H171" s="275"/>
      <c r="I171" s="269"/>
      <c r="J171" s="276"/>
      <c r="K171" s="269"/>
      <c r="M171" s="270" t="s">
        <v>322</v>
      </c>
      <c r="O171" s="259"/>
    </row>
    <row r="172" spans="1:80" ht="12.75">
      <c r="A172" s="260">
        <v>56</v>
      </c>
      <c r="B172" s="261" t="s">
        <v>323</v>
      </c>
      <c r="C172" s="262" t="s">
        <v>324</v>
      </c>
      <c r="D172" s="263" t="s">
        <v>152</v>
      </c>
      <c r="E172" s="264">
        <v>6</v>
      </c>
      <c r="F172" s="264">
        <v>0</v>
      </c>
      <c r="G172" s="265">
        <f aca="true" t="shared" si="0" ref="G172:G177">E172*F172</f>
        <v>0</v>
      </c>
      <c r="H172" s="266">
        <v>0</v>
      </c>
      <c r="I172" s="267">
        <f aca="true" t="shared" si="1" ref="I172:I177">E172*H172</f>
        <v>0</v>
      </c>
      <c r="J172" s="266">
        <v>0</v>
      </c>
      <c r="K172" s="267">
        <f aca="true" t="shared" si="2" ref="K172:K177">E172*J172</f>
        <v>0</v>
      </c>
      <c r="O172" s="259">
        <v>2</v>
      </c>
      <c r="AA172" s="232">
        <v>1</v>
      </c>
      <c r="AB172" s="232">
        <v>7</v>
      </c>
      <c r="AC172" s="232">
        <v>7</v>
      </c>
      <c r="AZ172" s="232">
        <v>2</v>
      </c>
      <c r="BA172" s="232">
        <f aca="true" t="shared" si="3" ref="BA172:BA177">IF(AZ172=1,G172,0)</f>
        <v>0</v>
      </c>
      <c r="BB172" s="232">
        <f aca="true" t="shared" si="4" ref="BB172:BB177">IF(AZ172=2,G172,0)</f>
        <v>0</v>
      </c>
      <c r="BC172" s="232">
        <f aca="true" t="shared" si="5" ref="BC172:BC177">IF(AZ172=3,G172,0)</f>
        <v>0</v>
      </c>
      <c r="BD172" s="232">
        <f aca="true" t="shared" si="6" ref="BD172:BD177">IF(AZ172=4,G172,0)</f>
        <v>0</v>
      </c>
      <c r="BE172" s="232">
        <f aca="true" t="shared" si="7" ref="BE172:BE177">IF(AZ172=5,G172,0)</f>
        <v>0</v>
      </c>
      <c r="CA172" s="259">
        <v>1</v>
      </c>
      <c r="CB172" s="259">
        <v>7</v>
      </c>
    </row>
    <row r="173" spans="1:80" ht="12.75">
      <c r="A173" s="260">
        <v>57</v>
      </c>
      <c r="B173" s="261" t="s">
        <v>325</v>
      </c>
      <c r="C173" s="262" t="s">
        <v>326</v>
      </c>
      <c r="D173" s="263" t="s">
        <v>152</v>
      </c>
      <c r="E173" s="264">
        <v>6</v>
      </c>
      <c r="F173" s="264">
        <v>0</v>
      </c>
      <c r="G173" s="265">
        <f t="shared" si="0"/>
        <v>0</v>
      </c>
      <c r="H173" s="266">
        <v>0.00291</v>
      </c>
      <c r="I173" s="267">
        <f t="shared" si="1"/>
        <v>0.01746</v>
      </c>
      <c r="J173" s="266">
        <v>0</v>
      </c>
      <c r="K173" s="267">
        <f t="shared" si="2"/>
        <v>0</v>
      </c>
      <c r="O173" s="259">
        <v>2</v>
      </c>
      <c r="AA173" s="232">
        <v>1</v>
      </c>
      <c r="AB173" s="232">
        <v>7</v>
      </c>
      <c r="AC173" s="232">
        <v>7</v>
      </c>
      <c r="AZ173" s="232">
        <v>2</v>
      </c>
      <c r="BA173" s="232">
        <f t="shared" si="3"/>
        <v>0</v>
      </c>
      <c r="BB173" s="232">
        <f t="shared" si="4"/>
        <v>0</v>
      </c>
      <c r="BC173" s="232">
        <f t="shared" si="5"/>
        <v>0</v>
      </c>
      <c r="BD173" s="232">
        <f t="shared" si="6"/>
        <v>0</v>
      </c>
      <c r="BE173" s="232">
        <f t="shared" si="7"/>
        <v>0</v>
      </c>
      <c r="CA173" s="259">
        <v>1</v>
      </c>
      <c r="CB173" s="259">
        <v>7</v>
      </c>
    </row>
    <row r="174" spans="1:80" ht="12.75">
      <c r="A174" s="260">
        <v>58</v>
      </c>
      <c r="B174" s="261" t="s">
        <v>327</v>
      </c>
      <c r="C174" s="262" t="s">
        <v>328</v>
      </c>
      <c r="D174" s="263" t="s">
        <v>152</v>
      </c>
      <c r="E174" s="264">
        <v>1</v>
      </c>
      <c r="F174" s="264">
        <v>0</v>
      </c>
      <c r="G174" s="265">
        <f t="shared" si="0"/>
        <v>0</v>
      </c>
      <c r="H174" s="266">
        <v>0.02114</v>
      </c>
      <c r="I174" s="267">
        <f t="shared" si="1"/>
        <v>0.02114</v>
      </c>
      <c r="J174" s="266">
        <v>0</v>
      </c>
      <c r="K174" s="267">
        <f t="shared" si="2"/>
        <v>0</v>
      </c>
      <c r="O174" s="259">
        <v>2</v>
      </c>
      <c r="AA174" s="232">
        <v>1</v>
      </c>
      <c r="AB174" s="232">
        <v>7</v>
      </c>
      <c r="AC174" s="232">
        <v>7</v>
      </c>
      <c r="AZ174" s="232">
        <v>2</v>
      </c>
      <c r="BA174" s="232">
        <f t="shared" si="3"/>
        <v>0</v>
      </c>
      <c r="BB174" s="232">
        <f t="shared" si="4"/>
        <v>0</v>
      </c>
      <c r="BC174" s="232">
        <f t="shared" si="5"/>
        <v>0</v>
      </c>
      <c r="BD174" s="232">
        <f t="shared" si="6"/>
        <v>0</v>
      </c>
      <c r="BE174" s="232">
        <f t="shared" si="7"/>
        <v>0</v>
      </c>
      <c r="CA174" s="259">
        <v>1</v>
      </c>
      <c r="CB174" s="259">
        <v>7</v>
      </c>
    </row>
    <row r="175" spans="1:80" ht="12.75">
      <c r="A175" s="260">
        <v>59</v>
      </c>
      <c r="B175" s="261" t="s">
        <v>329</v>
      </c>
      <c r="C175" s="262" t="s">
        <v>330</v>
      </c>
      <c r="D175" s="263" t="s">
        <v>152</v>
      </c>
      <c r="E175" s="264">
        <v>5</v>
      </c>
      <c r="F175" s="264">
        <v>0</v>
      </c>
      <c r="G175" s="265">
        <f t="shared" si="0"/>
        <v>0</v>
      </c>
      <c r="H175" s="266">
        <v>0.0252</v>
      </c>
      <c r="I175" s="267">
        <f t="shared" si="1"/>
        <v>0.126</v>
      </c>
      <c r="J175" s="266">
        <v>0</v>
      </c>
      <c r="K175" s="267">
        <f t="shared" si="2"/>
        <v>0</v>
      </c>
      <c r="O175" s="259">
        <v>2</v>
      </c>
      <c r="AA175" s="232">
        <v>1</v>
      </c>
      <c r="AB175" s="232">
        <v>7</v>
      </c>
      <c r="AC175" s="232">
        <v>7</v>
      </c>
      <c r="AZ175" s="232">
        <v>2</v>
      </c>
      <c r="BA175" s="232">
        <f t="shared" si="3"/>
        <v>0</v>
      </c>
      <c r="BB175" s="232">
        <f t="shared" si="4"/>
        <v>0</v>
      </c>
      <c r="BC175" s="232">
        <f t="shared" si="5"/>
        <v>0</v>
      </c>
      <c r="BD175" s="232">
        <f t="shared" si="6"/>
        <v>0</v>
      </c>
      <c r="BE175" s="232">
        <f t="shared" si="7"/>
        <v>0</v>
      </c>
      <c r="CA175" s="259">
        <v>1</v>
      </c>
      <c r="CB175" s="259">
        <v>7</v>
      </c>
    </row>
    <row r="176" spans="1:80" ht="12.75">
      <c r="A176" s="260">
        <v>60</v>
      </c>
      <c r="B176" s="261" t="s">
        <v>331</v>
      </c>
      <c r="C176" s="262" t="s">
        <v>332</v>
      </c>
      <c r="D176" s="263" t="s">
        <v>152</v>
      </c>
      <c r="E176" s="264">
        <v>6</v>
      </c>
      <c r="F176" s="264">
        <v>0</v>
      </c>
      <c r="G176" s="265">
        <f t="shared" si="0"/>
        <v>0</v>
      </c>
      <c r="H176" s="266">
        <v>0</v>
      </c>
      <c r="I176" s="267">
        <f t="shared" si="1"/>
        <v>0</v>
      </c>
      <c r="J176" s="266">
        <v>-0.02517</v>
      </c>
      <c r="K176" s="267">
        <f t="shared" si="2"/>
        <v>-0.15102000000000002</v>
      </c>
      <c r="O176" s="259">
        <v>2</v>
      </c>
      <c r="AA176" s="232">
        <v>1</v>
      </c>
      <c r="AB176" s="232">
        <v>7</v>
      </c>
      <c r="AC176" s="232">
        <v>7</v>
      </c>
      <c r="AZ176" s="232">
        <v>2</v>
      </c>
      <c r="BA176" s="232">
        <f t="shared" si="3"/>
        <v>0</v>
      </c>
      <c r="BB176" s="232">
        <f t="shared" si="4"/>
        <v>0</v>
      </c>
      <c r="BC176" s="232">
        <f t="shared" si="5"/>
        <v>0</v>
      </c>
      <c r="BD176" s="232">
        <f t="shared" si="6"/>
        <v>0</v>
      </c>
      <c r="BE176" s="232">
        <f t="shared" si="7"/>
        <v>0</v>
      </c>
      <c r="CA176" s="259">
        <v>1</v>
      </c>
      <c r="CB176" s="259">
        <v>7</v>
      </c>
    </row>
    <row r="177" spans="1:80" ht="12.75">
      <c r="A177" s="260">
        <v>61</v>
      </c>
      <c r="B177" s="261" t="s">
        <v>333</v>
      </c>
      <c r="C177" s="262" t="s">
        <v>334</v>
      </c>
      <c r="D177" s="263" t="s">
        <v>12</v>
      </c>
      <c r="E177" s="264"/>
      <c r="F177" s="264">
        <v>0</v>
      </c>
      <c r="G177" s="265">
        <f t="shared" si="0"/>
        <v>0</v>
      </c>
      <c r="H177" s="266">
        <v>0</v>
      </c>
      <c r="I177" s="267">
        <f t="shared" si="1"/>
        <v>0</v>
      </c>
      <c r="J177" s="266"/>
      <c r="K177" s="267">
        <f t="shared" si="2"/>
        <v>0</v>
      </c>
      <c r="O177" s="259">
        <v>2</v>
      </c>
      <c r="AA177" s="232">
        <v>7</v>
      </c>
      <c r="AB177" s="232">
        <v>1002</v>
      </c>
      <c r="AC177" s="232">
        <v>5</v>
      </c>
      <c r="AZ177" s="232">
        <v>2</v>
      </c>
      <c r="BA177" s="232">
        <f t="shared" si="3"/>
        <v>0</v>
      </c>
      <c r="BB177" s="232">
        <f t="shared" si="4"/>
        <v>0</v>
      </c>
      <c r="BC177" s="232">
        <f t="shared" si="5"/>
        <v>0</v>
      </c>
      <c r="BD177" s="232">
        <f t="shared" si="6"/>
        <v>0</v>
      </c>
      <c r="BE177" s="232">
        <f t="shared" si="7"/>
        <v>0</v>
      </c>
      <c r="CA177" s="259">
        <v>7</v>
      </c>
      <c r="CB177" s="259">
        <v>1002</v>
      </c>
    </row>
    <row r="178" spans="1:57" ht="12.75">
      <c r="A178" s="277"/>
      <c r="B178" s="278" t="s">
        <v>100</v>
      </c>
      <c r="C178" s="279" t="s">
        <v>308</v>
      </c>
      <c r="D178" s="280"/>
      <c r="E178" s="281"/>
      <c r="F178" s="282"/>
      <c r="G178" s="283">
        <f>SUM(G162:G177)</f>
        <v>0</v>
      </c>
      <c r="H178" s="284"/>
      <c r="I178" s="285">
        <f>SUM(I162:I177)</f>
        <v>0.2105</v>
      </c>
      <c r="J178" s="284"/>
      <c r="K178" s="285">
        <f>SUM(K162:K177)</f>
        <v>-0.26886</v>
      </c>
      <c r="O178" s="259">
        <v>4</v>
      </c>
      <c r="BA178" s="286">
        <f>SUM(BA162:BA177)</f>
        <v>0</v>
      </c>
      <c r="BB178" s="286">
        <f>SUM(BB162:BB177)</f>
        <v>0</v>
      </c>
      <c r="BC178" s="286">
        <f>SUM(BC162:BC177)</f>
        <v>0</v>
      </c>
      <c r="BD178" s="286">
        <f>SUM(BD162:BD177)</f>
        <v>0</v>
      </c>
      <c r="BE178" s="286">
        <f>SUM(BE162:BE177)</f>
        <v>0</v>
      </c>
    </row>
    <row r="179" spans="1:15" ht="12.75">
      <c r="A179" s="249" t="s">
        <v>97</v>
      </c>
      <c r="B179" s="250" t="s">
        <v>335</v>
      </c>
      <c r="C179" s="251" t="s">
        <v>336</v>
      </c>
      <c r="D179" s="252"/>
      <c r="E179" s="253"/>
      <c r="F179" s="253"/>
      <c r="G179" s="254"/>
      <c r="H179" s="255"/>
      <c r="I179" s="256"/>
      <c r="J179" s="257"/>
      <c r="K179" s="258"/>
      <c r="O179" s="259">
        <v>1</v>
      </c>
    </row>
    <row r="180" spans="1:80" ht="12.75">
      <c r="A180" s="260">
        <v>62</v>
      </c>
      <c r="B180" s="261" t="s">
        <v>338</v>
      </c>
      <c r="C180" s="262" t="s">
        <v>339</v>
      </c>
      <c r="D180" s="263" t="s">
        <v>288</v>
      </c>
      <c r="E180" s="264">
        <v>12.6438</v>
      </c>
      <c r="F180" s="264">
        <v>0</v>
      </c>
      <c r="G180" s="265">
        <f aca="true" t="shared" si="8" ref="G180:G186">E180*F180</f>
        <v>0</v>
      </c>
      <c r="H180" s="266">
        <v>0</v>
      </c>
      <c r="I180" s="267">
        <f aca="true" t="shared" si="9" ref="I180:I186">E180*H180</f>
        <v>0</v>
      </c>
      <c r="J180" s="266">
        <v>0</v>
      </c>
      <c r="K180" s="267">
        <f aca="true" t="shared" si="10" ref="K180:K186">E180*J180</f>
        <v>0</v>
      </c>
      <c r="O180" s="259">
        <v>2</v>
      </c>
      <c r="AA180" s="232">
        <v>1</v>
      </c>
      <c r="AB180" s="232">
        <v>1</v>
      </c>
      <c r="AC180" s="232">
        <v>1</v>
      </c>
      <c r="AZ180" s="232">
        <v>4</v>
      </c>
      <c r="BA180" s="232">
        <f aca="true" t="shared" si="11" ref="BA180:BA186">IF(AZ180=1,G180,0)</f>
        <v>0</v>
      </c>
      <c r="BB180" s="232">
        <f aca="true" t="shared" si="12" ref="BB180:BB186">IF(AZ180=2,G180,0)</f>
        <v>0</v>
      </c>
      <c r="BC180" s="232">
        <f aca="true" t="shared" si="13" ref="BC180:BC186">IF(AZ180=3,G180,0)</f>
        <v>0</v>
      </c>
      <c r="BD180" s="232">
        <f aca="true" t="shared" si="14" ref="BD180:BD186">IF(AZ180=4,G180,0)</f>
        <v>0</v>
      </c>
      <c r="BE180" s="232">
        <f aca="true" t="shared" si="15" ref="BE180:BE186">IF(AZ180=5,G180,0)</f>
        <v>0</v>
      </c>
      <c r="CA180" s="259">
        <v>1</v>
      </c>
      <c r="CB180" s="259">
        <v>1</v>
      </c>
    </row>
    <row r="181" spans="1:80" ht="12.75">
      <c r="A181" s="260">
        <v>63</v>
      </c>
      <c r="B181" s="261" t="s">
        <v>340</v>
      </c>
      <c r="C181" s="262" t="s">
        <v>341</v>
      </c>
      <c r="D181" s="263" t="s">
        <v>288</v>
      </c>
      <c r="E181" s="264">
        <v>83.58802</v>
      </c>
      <c r="F181" s="264">
        <v>0</v>
      </c>
      <c r="G181" s="265">
        <f t="shared" si="8"/>
        <v>0</v>
      </c>
      <c r="H181" s="266">
        <v>0</v>
      </c>
      <c r="I181" s="267">
        <f t="shared" si="9"/>
        <v>0</v>
      </c>
      <c r="J181" s="266"/>
      <c r="K181" s="267">
        <f t="shared" si="10"/>
        <v>0</v>
      </c>
      <c r="O181" s="259">
        <v>2</v>
      </c>
      <c r="AA181" s="232">
        <v>8</v>
      </c>
      <c r="AB181" s="232">
        <v>0</v>
      </c>
      <c r="AC181" s="232">
        <v>3</v>
      </c>
      <c r="AZ181" s="232">
        <v>4</v>
      </c>
      <c r="BA181" s="232">
        <f t="shared" si="11"/>
        <v>0</v>
      </c>
      <c r="BB181" s="232">
        <f t="shared" si="12"/>
        <v>0</v>
      </c>
      <c r="BC181" s="232">
        <f t="shared" si="13"/>
        <v>0</v>
      </c>
      <c r="BD181" s="232">
        <f t="shared" si="14"/>
        <v>0</v>
      </c>
      <c r="BE181" s="232">
        <f t="shared" si="15"/>
        <v>0</v>
      </c>
      <c r="CA181" s="259">
        <v>8</v>
      </c>
      <c r="CB181" s="259">
        <v>0</v>
      </c>
    </row>
    <row r="182" spans="1:80" ht="12.75">
      <c r="A182" s="260">
        <v>64</v>
      </c>
      <c r="B182" s="261" t="s">
        <v>342</v>
      </c>
      <c r="C182" s="262" t="s">
        <v>343</v>
      </c>
      <c r="D182" s="263" t="s">
        <v>288</v>
      </c>
      <c r="E182" s="264">
        <v>167.17604</v>
      </c>
      <c r="F182" s="264">
        <v>0</v>
      </c>
      <c r="G182" s="265">
        <f t="shared" si="8"/>
        <v>0</v>
      </c>
      <c r="H182" s="266">
        <v>0</v>
      </c>
      <c r="I182" s="267">
        <f t="shared" si="9"/>
        <v>0</v>
      </c>
      <c r="J182" s="266"/>
      <c r="K182" s="267">
        <f t="shared" si="10"/>
        <v>0</v>
      </c>
      <c r="O182" s="259">
        <v>2</v>
      </c>
      <c r="AA182" s="232">
        <v>8</v>
      </c>
      <c r="AB182" s="232">
        <v>0</v>
      </c>
      <c r="AC182" s="232">
        <v>3</v>
      </c>
      <c r="AZ182" s="232">
        <v>4</v>
      </c>
      <c r="BA182" s="232">
        <f t="shared" si="11"/>
        <v>0</v>
      </c>
      <c r="BB182" s="232">
        <f t="shared" si="12"/>
        <v>0</v>
      </c>
      <c r="BC182" s="232">
        <f t="shared" si="13"/>
        <v>0</v>
      </c>
      <c r="BD182" s="232">
        <f t="shared" si="14"/>
        <v>0</v>
      </c>
      <c r="BE182" s="232">
        <f t="shared" si="15"/>
        <v>0</v>
      </c>
      <c r="CA182" s="259">
        <v>8</v>
      </c>
      <c r="CB182" s="259">
        <v>0</v>
      </c>
    </row>
    <row r="183" spans="1:80" ht="12.75">
      <c r="A183" s="260">
        <v>65</v>
      </c>
      <c r="B183" s="261" t="s">
        <v>344</v>
      </c>
      <c r="C183" s="262" t="s">
        <v>345</v>
      </c>
      <c r="D183" s="263" t="s">
        <v>288</v>
      </c>
      <c r="E183" s="264">
        <v>83.58802</v>
      </c>
      <c r="F183" s="264">
        <v>0</v>
      </c>
      <c r="G183" s="265">
        <f t="shared" si="8"/>
        <v>0</v>
      </c>
      <c r="H183" s="266">
        <v>0</v>
      </c>
      <c r="I183" s="267">
        <f t="shared" si="9"/>
        <v>0</v>
      </c>
      <c r="J183" s="266"/>
      <c r="K183" s="267">
        <f t="shared" si="10"/>
        <v>0</v>
      </c>
      <c r="O183" s="259">
        <v>2</v>
      </c>
      <c r="AA183" s="232">
        <v>8</v>
      </c>
      <c r="AB183" s="232">
        <v>0</v>
      </c>
      <c r="AC183" s="232">
        <v>3</v>
      </c>
      <c r="AZ183" s="232">
        <v>4</v>
      </c>
      <c r="BA183" s="232">
        <f t="shared" si="11"/>
        <v>0</v>
      </c>
      <c r="BB183" s="232">
        <f t="shared" si="12"/>
        <v>0</v>
      </c>
      <c r="BC183" s="232">
        <f t="shared" si="13"/>
        <v>0</v>
      </c>
      <c r="BD183" s="232">
        <f t="shared" si="14"/>
        <v>0</v>
      </c>
      <c r="BE183" s="232">
        <f t="shared" si="15"/>
        <v>0</v>
      </c>
      <c r="CA183" s="259">
        <v>8</v>
      </c>
      <c r="CB183" s="259">
        <v>0</v>
      </c>
    </row>
    <row r="184" spans="1:80" ht="12.75">
      <c r="A184" s="260">
        <v>66</v>
      </c>
      <c r="B184" s="261" t="s">
        <v>346</v>
      </c>
      <c r="C184" s="262" t="s">
        <v>347</v>
      </c>
      <c r="D184" s="263" t="s">
        <v>288</v>
      </c>
      <c r="E184" s="264">
        <v>334.35208</v>
      </c>
      <c r="F184" s="264">
        <v>0</v>
      </c>
      <c r="G184" s="265">
        <f t="shared" si="8"/>
        <v>0</v>
      </c>
      <c r="H184" s="266">
        <v>0</v>
      </c>
      <c r="I184" s="267">
        <f t="shared" si="9"/>
        <v>0</v>
      </c>
      <c r="J184" s="266"/>
      <c r="K184" s="267">
        <f t="shared" si="10"/>
        <v>0</v>
      </c>
      <c r="O184" s="259">
        <v>2</v>
      </c>
      <c r="AA184" s="232">
        <v>8</v>
      </c>
      <c r="AB184" s="232">
        <v>0</v>
      </c>
      <c r="AC184" s="232">
        <v>3</v>
      </c>
      <c r="AZ184" s="232">
        <v>4</v>
      </c>
      <c r="BA184" s="232">
        <f t="shared" si="11"/>
        <v>0</v>
      </c>
      <c r="BB184" s="232">
        <f t="shared" si="12"/>
        <v>0</v>
      </c>
      <c r="BC184" s="232">
        <f t="shared" si="13"/>
        <v>0</v>
      </c>
      <c r="BD184" s="232">
        <f t="shared" si="14"/>
        <v>0</v>
      </c>
      <c r="BE184" s="232">
        <f t="shared" si="15"/>
        <v>0</v>
      </c>
      <c r="CA184" s="259">
        <v>8</v>
      </c>
      <c r="CB184" s="259">
        <v>0</v>
      </c>
    </row>
    <row r="185" spans="1:80" ht="12.75">
      <c r="A185" s="260">
        <v>67</v>
      </c>
      <c r="B185" s="261" t="s">
        <v>348</v>
      </c>
      <c r="C185" s="262" t="s">
        <v>349</v>
      </c>
      <c r="D185" s="263" t="s">
        <v>288</v>
      </c>
      <c r="E185" s="264">
        <v>83.58802</v>
      </c>
      <c r="F185" s="264">
        <v>0</v>
      </c>
      <c r="G185" s="265">
        <f t="shared" si="8"/>
        <v>0</v>
      </c>
      <c r="H185" s="266">
        <v>0</v>
      </c>
      <c r="I185" s="267">
        <f t="shared" si="9"/>
        <v>0</v>
      </c>
      <c r="J185" s="266"/>
      <c r="K185" s="267">
        <f t="shared" si="10"/>
        <v>0</v>
      </c>
      <c r="O185" s="259">
        <v>2</v>
      </c>
      <c r="AA185" s="232">
        <v>8</v>
      </c>
      <c r="AB185" s="232">
        <v>0</v>
      </c>
      <c r="AC185" s="232">
        <v>3</v>
      </c>
      <c r="AZ185" s="232">
        <v>4</v>
      </c>
      <c r="BA185" s="232">
        <f t="shared" si="11"/>
        <v>0</v>
      </c>
      <c r="BB185" s="232">
        <f t="shared" si="12"/>
        <v>0</v>
      </c>
      <c r="BC185" s="232">
        <f t="shared" si="13"/>
        <v>0</v>
      </c>
      <c r="BD185" s="232">
        <f t="shared" si="14"/>
        <v>0</v>
      </c>
      <c r="BE185" s="232">
        <f t="shared" si="15"/>
        <v>0</v>
      </c>
      <c r="CA185" s="259">
        <v>8</v>
      </c>
      <c r="CB185" s="259">
        <v>0</v>
      </c>
    </row>
    <row r="186" spans="1:80" ht="12.75">
      <c r="A186" s="260">
        <v>68</v>
      </c>
      <c r="B186" s="261" t="s">
        <v>350</v>
      </c>
      <c r="C186" s="262" t="s">
        <v>351</v>
      </c>
      <c r="D186" s="263" t="s">
        <v>288</v>
      </c>
      <c r="E186" s="264">
        <v>83.58802</v>
      </c>
      <c r="F186" s="264">
        <v>0</v>
      </c>
      <c r="G186" s="265">
        <f t="shared" si="8"/>
        <v>0</v>
      </c>
      <c r="H186" s="266">
        <v>0</v>
      </c>
      <c r="I186" s="267">
        <f t="shared" si="9"/>
        <v>0</v>
      </c>
      <c r="J186" s="266"/>
      <c r="K186" s="267">
        <f t="shared" si="10"/>
        <v>0</v>
      </c>
      <c r="O186" s="259">
        <v>2</v>
      </c>
      <c r="AA186" s="232">
        <v>8</v>
      </c>
      <c r="AB186" s="232">
        <v>0</v>
      </c>
      <c r="AC186" s="232">
        <v>3</v>
      </c>
      <c r="AZ186" s="232">
        <v>4</v>
      </c>
      <c r="BA186" s="232">
        <f t="shared" si="11"/>
        <v>0</v>
      </c>
      <c r="BB186" s="232">
        <f t="shared" si="12"/>
        <v>0</v>
      </c>
      <c r="BC186" s="232">
        <f t="shared" si="13"/>
        <v>0</v>
      </c>
      <c r="BD186" s="232">
        <f t="shared" si="14"/>
        <v>0</v>
      </c>
      <c r="BE186" s="232">
        <f t="shared" si="15"/>
        <v>0</v>
      </c>
      <c r="CA186" s="259">
        <v>8</v>
      </c>
      <c r="CB186" s="259">
        <v>0</v>
      </c>
    </row>
    <row r="187" spans="1:57" ht="12.75">
      <c r="A187" s="277"/>
      <c r="B187" s="278" t="s">
        <v>100</v>
      </c>
      <c r="C187" s="279" t="s">
        <v>337</v>
      </c>
      <c r="D187" s="280"/>
      <c r="E187" s="281"/>
      <c r="F187" s="282"/>
      <c r="G187" s="283">
        <f>SUM(G179:G186)</f>
        <v>0</v>
      </c>
      <c r="H187" s="284"/>
      <c r="I187" s="285">
        <f>SUM(I179:I186)</f>
        <v>0</v>
      </c>
      <c r="J187" s="284"/>
      <c r="K187" s="285">
        <f>SUM(K179:K186)</f>
        <v>0</v>
      </c>
      <c r="O187" s="259">
        <v>4</v>
      </c>
      <c r="BA187" s="286">
        <f>SUM(BA179:BA186)</f>
        <v>0</v>
      </c>
      <c r="BB187" s="286">
        <f>SUM(BB179:BB186)</f>
        <v>0</v>
      </c>
      <c r="BC187" s="286">
        <f>SUM(BC179:BC186)</f>
        <v>0</v>
      </c>
      <c r="BD187" s="286">
        <f>SUM(BD179:BD186)</f>
        <v>0</v>
      </c>
      <c r="BE187" s="286">
        <f>SUM(BE179:BE186)</f>
        <v>0</v>
      </c>
    </row>
    <row r="188" ht="12.75">
      <c r="E188" s="232"/>
    </row>
    <row r="189" ht="12.75">
      <c r="E189" s="232"/>
    </row>
    <row r="190" ht="12.75">
      <c r="E190" s="232"/>
    </row>
    <row r="191" ht="12.75">
      <c r="E191" s="232"/>
    </row>
    <row r="192" ht="12.75">
      <c r="E192" s="232"/>
    </row>
    <row r="193" ht="12.75">
      <c r="E193" s="232"/>
    </row>
    <row r="194" ht="12.75">
      <c r="E194" s="232"/>
    </row>
    <row r="195" ht="12.75">
      <c r="E195" s="232"/>
    </row>
    <row r="196" ht="12.75">
      <c r="E196" s="232"/>
    </row>
    <row r="197" ht="12.75">
      <c r="E197" s="232"/>
    </row>
    <row r="198" ht="12.75">
      <c r="E198" s="232"/>
    </row>
    <row r="199" ht="12.75">
      <c r="E199" s="232"/>
    </row>
    <row r="200" ht="12.75">
      <c r="E200" s="232"/>
    </row>
    <row r="201" ht="12.75">
      <c r="E201" s="232"/>
    </row>
    <row r="202" ht="12.75">
      <c r="E202" s="232"/>
    </row>
    <row r="203" ht="12.75">
      <c r="E203" s="232"/>
    </row>
    <row r="204" ht="12.75">
      <c r="E204" s="232"/>
    </row>
    <row r="205" ht="12.75">
      <c r="E205" s="232"/>
    </row>
    <row r="206" ht="12.75">
      <c r="E206" s="232"/>
    </row>
    <row r="207" ht="12.75">
      <c r="E207" s="232"/>
    </row>
    <row r="208" ht="12.75">
      <c r="E208" s="232"/>
    </row>
    <row r="209" ht="12.75">
      <c r="E209" s="232"/>
    </row>
    <row r="210" ht="12.75">
      <c r="E210" s="232"/>
    </row>
    <row r="211" spans="1:7" ht="12.75">
      <c r="A211" s="276"/>
      <c r="B211" s="276"/>
      <c r="C211" s="276"/>
      <c r="D211" s="276"/>
      <c r="E211" s="276"/>
      <c r="F211" s="276"/>
      <c r="G211" s="276"/>
    </row>
    <row r="212" spans="1:7" ht="12.75">
      <c r="A212" s="276"/>
      <c r="B212" s="276"/>
      <c r="C212" s="276"/>
      <c r="D212" s="276"/>
      <c r="E212" s="276"/>
      <c r="F212" s="276"/>
      <c r="G212" s="276"/>
    </row>
    <row r="213" spans="1:7" ht="12.75">
      <c r="A213" s="276"/>
      <c r="B213" s="276"/>
      <c r="C213" s="276"/>
      <c r="D213" s="276"/>
      <c r="E213" s="276"/>
      <c r="F213" s="276"/>
      <c r="G213" s="276"/>
    </row>
    <row r="214" spans="1:7" ht="12.75">
      <c r="A214" s="276"/>
      <c r="B214" s="276"/>
      <c r="C214" s="276"/>
      <c r="D214" s="276"/>
      <c r="E214" s="276"/>
      <c r="F214" s="276"/>
      <c r="G214" s="276"/>
    </row>
    <row r="215" ht="12.75">
      <c r="E215" s="232"/>
    </row>
    <row r="216" ht="12.75">
      <c r="E216" s="232"/>
    </row>
    <row r="217" ht="12.75">
      <c r="E217" s="232"/>
    </row>
    <row r="218" ht="12.75">
      <c r="E218" s="232"/>
    </row>
    <row r="219" ht="12.75">
      <c r="E219" s="232"/>
    </row>
    <row r="220" ht="12.75">
      <c r="E220" s="232"/>
    </row>
    <row r="221" ht="12.75">
      <c r="E221" s="232"/>
    </row>
    <row r="222" ht="12.75">
      <c r="E222" s="232"/>
    </row>
    <row r="223" ht="12.75">
      <c r="E223" s="232"/>
    </row>
    <row r="224" ht="12.75">
      <c r="E224" s="232"/>
    </row>
    <row r="225" ht="12.75">
      <c r="E225" s="232"/>
    </row>
    <row r="226" ht="12.75">
      <c r="E226" s="232"/>
    </row>
    <row r="227" ht="12.75">
      <c r="E227" s="232"/>
    </row>
    <row r="228" ht="12.75">
      <c r="E228" s="232"/>
    </row>
    <row r="229" ht="12.75">
      <c r="E229" s="232"/>
    </row>
    <row r="230" ht="12.75">
      <c r="E230" s="232"/>
    </row>
    <row r="231" ht="12.75">
      <c r="E231" s="232"/>
    </row>
    <row r="232" ht="12.75">
      <c r="E232" s="232"/>
    </row>
    <row r="233" ht="12.75">
      <c r="E233" s="232"/>
    </row>
    <row r="234" ht="12.75">
      <c r="E234" s="232"/>
    </row>
    <row r="235" ht="12.75">
      <c r="E235" s="232"/>
    </row>
    <row r="236" ht="12.75">
      <c r="E236" s="232"/>
    </row>
    <row r="237" ht="12.75">
      <c r="E237" s="232"/>
    </row>
    <row r="238" ht="12.75">
      <c r="E238" s="232"/>
    </row>
    <row r="239" ht="12.75">
      <c r="E239" s="232"/>
    </row>
    <row r="240" ht="12.75">
      <c r="E240" s="232"/>
    </row>
    <row r="241" ht="12.75">
      <c r="E241" s="232"/>
    </row>
    <row r="242" ht="12.75">
      <c r="E242" s="232"/>
    </row>
    <row r="243" ht="12.75">
      <c r="E243" s="232"/>
    </row>
    <row r="244" ht="12.75">
      <c r="E244" s="232"/>
    </row>
    <row r="245" ht="12.75">
      <c r="E245" s="232"/>
    </row>
    <row r="246" spans="1:2" ht="12.75">
      <c r="A246" s="287"/>
      <c r="B246" s="287"/>
    </row>
    <row r="247" spans="1:7" ht="12.75">
      <c r="A247" s="276"/>
      <c r="B247" s="276"/>
      <c r="C247" s="288"/>
      <c r="D247" s="288"/>
      <c r="E247" s="289"/>
      <c r="F247" s="288"/>
      <c r="G247" s="290"/>
    </row>
    <row r="248" spans="1:7" ht="12.75">
      <c r="A248" s="291"/>
      <c r="B248" s="291"/>
      <c r="C248" s="276"/>
      <c r="D248" s="276"/>
      <c r="E248" s="292"/>
      <c r="F248" s="276"/>
      <c r="G248" s="276"/>
    </row>
    <row r="249" spans="1:7" ht="12.75">
      <c r="A249" s="276"/>
      <c r="B249" s="276"/>
      <c r="C249" s="276"/>
      <c r="D249" s="276"/>
      <c r="E249" s="292"/>
      <c r="F249" s="276"/>
      <c r="G249" s="276"/>
    </row>
    <row r="250" spans="1:7" ht="12.75">
      <c r="A250" s="276"/>
      <c r="B250" s="276"/>
      <c r="C250" s="276"/>
      <c r="D250" s="276"/>
      <c r="E250" s="292"/>
      <c r="F250" s="276"/>
      <c r="G250" s="276"/>
    </row>
    <row r="251" spans="1:7" ht="12.75">
      <c r="A251" s="276"/>
      <c r="B251" s="276"/>
      <c r="C251" s="276"/>
      <c r="D251" s="276"/>
      <c r="E251" s="292"/>
      <c r="F251" s="276"/>
      <c r="G251" s="276"/>
    </row>
    <row r="252" spans="1:7" ht="12.75">
      <c r="A252" s="276"/>
      <c r="B252" s="276"/>
      <c r="C252" s="276"/>
      <c r="D252" s="276"/>
      <c r="E252" s="292"/>
      <c r="F252" s="276"/>
      <c r="G252" s="276"/>
    </row>
    <row r="253" spans="1:7" ht="12.75">
      <c r="A253" s="276"/>
      <c r="B253" s="276"/>
      <c r="C253" s="276"/>
      <c r="D253" s="276"/>
      <c r="E253" s="292"/>
      <c r="F253" s="276"/>
      <c r="G253" s="276"/>
    </row>
    <row r="254" spans="1:7" ht="12.75">
      <c r="A254" s="276"/>
      <c r="B254" s="276"/>
      <c r="C254" s="276"/>
      <c r="D254" s="276"/>
      <c r="E254" s="292"/>
      <c r="F254" s="276"/>
      <c r="G254" s="276"/>
    </row>
    <row r="255" spans="1:7" ht="12.75">
      <c r="A255" s="276"/>
      <c r="B255" s="276"/>
      <c r="C255" s="276"/>
      <c r="D255" s="276"/>
      <c r="E255" s="292"/>
      <c r="F255" s="276"/>
      <c r="G255" s="276"/>
    </row>
    <row r="256" spans="1:7" ht="12.75">
      <c r="A256" s="276"/>
      <c r="B256" s="276"/>
      <c r="C256" s="276"/>
      <c r="D256" s="276"/>
      <c r="E256" s="292"/>
      <c r="F256" s="276"/>
      <c r="G256" s="276"/>
    </row>
    <row r="257" spans="1:7" ht="12.75">
      <c r="A257" s="276"/>
      <c r="B257" s="276"/>
      <c r="C257" s="276"/>
      <c r="D257" s="276"/>
      <c r="E257" s="292"/>
      <c r="F257" s="276"/>
      <c r="G257" s="276"/>
    </row>
    <row r="258" spans="1:7" ht="12.75">
      <c r="A258" s="276"/>
      <c r="B258" s="276"/>
      <c r="C258" s="276"/>
      <c r="D258" s="276"/>
      <c r="E258" s="292"/>
      <c r="F258" s="276"/>
      <c r="G258" s="276"/>
    </row>
    <row r="259" spans="1:7" ht="12.75">
      <c r="A259" s="276"/>
      <c r="B259" s="276"/>
      <c r="C259" s="276"/>
      <c r="D259" s="276"/>
      <c r="E259" s="292"/>
      <c r="F259" s="276"/>
      <c r="G259" s="276"/>
    </row>
    <row r="260" spans="1:7" ht="12.75">
      <c r="A260" s="276"/>
      <c r="B260" s="276"/>
      <c r="C260" s="276"/>
      <c r="D260" s="276"/>
      <c r="E260" s="292"/>
      <c r="F260" s="276"/>
      <c r="G260" s="276"/>
    </row>
  </sheetData>
  <sheetProtection/>
  <mergeCells count="93">
    <mergeCell ref="C11:D11"/>
    <mergeCell ref="C13:D13"/>
    <mergeCell ref="A1:G1"/>
    <mergeCell ref="A3:B3"/>
    <mergeCell ref="A4:B4"/>
    <mergeCell ref="E4:G4"/>
    <mergeCell ref="C9:D9"/>
    <mergeCell ref="C10:D10"/>
    <mergeCell ref="C14:D14"/>
    <mergeCell ref="C15:D15"/>
    <mergeCell ref="C17:D17"/>
    <mergeCell ref="C19:D19"/>
    <mergeCell ref="C21:D21"/>
    <mergeCell ref="C25:D25"/>
    <mergeCell ref="C28:D28"/>
    <mergeCell ref="C29:D29"/>
    <mergeCell ref="C30:D30"/>
    <mergeCell ref="C31:D31"/>
    <mergeCell ref="C36:D36"/>
    <mergeCell ref="C37:D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2:D52"/>
    <mergeCell ref="C77:D77"/>
    <mergeCell ref="C78:D78"/>
    <mergeCell ref="C56:D56"/>
    <mergeCell ref="C59:D59"/>
    <mergeCell ref="C60:D60"/>
    <mergeCell ref="C61:D61"/>
    <mergeCell ref="C62:D62"/>
    <mergeCell ref="C64:D64"/>
    <mergeCell ref="C66:D66"/>
    <mergeCell ref="C71:D71"/>
    <mergeCell ref="C72:D72"/>
    <mergeCell ref="C73:D73"/>
    <mergeCell ref="C74:D74"/>
    <mergeCell ref="C75:D75"/>
    <mergeCell ref="C79:D79"/>
    <mergeCell ref="C80:D80"/>
    <mergeCell ref="C82:D82"/>
    <mergeCell ref="C83:D83"/>
    <mergeCell ref="C84:D84"/>
    <mergeCell ref="C85:D85"/>
    <mergeCell ref="C88:D88"/>
    <mergeCell ref="C89:D89"/>
    <mergeCell ref="C90:D90"/>
    <mergeCell ref="C91:D91"/>
    <mergeCell ref="C92:D92"/>
    <mergeCell ref="C94:D94"/>
    <mergeCell ref="C113:D113"/>
    <mergeCell ref="C114:D114"/>
    <mergeCell ref="C116:D116"/>
    <mergeCell ref="C95:D95"/>
    <mergeCell ref="C96:D96"/>
    <mergeCell ref="C97:D97"/>
    <mergeCell ref="C99:D99"/>
    <mergeCell ref="C117:D117"/>
    <mergeCell ref="C118:D118"/>
    <mergeCell ref="C120:D120"/>
    <mergeCell ref="C122:D122"/>
    <mergeCell ref="C126:D126"/>
    <mergeCell ref="C106:D106"/>
    <mergeCell ref="C108:D108"/>
    <mergeCell ref="C109:D109"/>
    <mergeCell ref="C110:D110"/>
    <mergeCell ref="C112:D112"/>
    <mergeCell ref="C156:D156"/>
    <mergeCell ref="C140:D140"/>
    <mergeCell ref="C141:D141"/>
    <mergeCell ref="C142:D142"/>
    <mergeCell ref="C130:D130"/>
    <mergeCell ref="C135:D135"/>
    <mergeCell ref="C149:D149"/>
    <mergeCell ref="C150:D150"/>
    <mergeCell ref="C151:D151"/>
    <mergeCell ref="C152:D152"/>
    <mergeCell ref="C154:D154"/>
    <mergeCell ref="C155:D155"/>
    <mergeCell ref="C157:D157"/>
    <mergeCell ref="C159:D159"/>
    <mergeCell ref="C164:D164"/>
    <mergeCell ref="C167:D167"/>
    <mergeCell ref="C169:D169"/>
    <mergeCell ref="C171:D17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0">
      <selection activeCell="C12" sqref="C12:E1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353</v>
      </c>
      <c r="D2" s="97" t="s">
        <v>354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1"/>
      <c r="D8" s="311"/>
      <c r="E8" s="312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1"/>
      <c r="D9" s="311"/>
      <c r="E9" s="312"/>
      <c r="F9" s="105"/>
      <c r="G9" s="126"/>
      <c r="H9" s="127"/>
    </row>
    <row r="10" spans="1:8" ht="12.75">
      <c r="A10" s="121" t="s">
        <v>43</v>
      </c>
      <c r="B10" s="105"/>
      <c r="C10" s="311" t="s">
        <v>400</v>
      </c>
      <c r="D10" s="311"/>
      <c r="E10" s="311"/>
      <c r="F10" s="128"/>
      <c r="G10" s="129"/>
      <c r="H10" s="130"/>
    </row>
    <row r="11" spans="1:57" ht="13.5" customHeight="1">
      <c r="A11" s="121" t="s">
        <v>44</v>
      </c>
      <c r="B11" s="105"/>
      <c r="C11" s="311"/>
      <c r="D11" s="311"/>
      <c r="E11" s="311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3"/>
      <c r="D12" s="313"/>
      <c r="E12" s="313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'SO01 B Rek'!E8</f>
        <v>0</v>
      </c>
      <c r="D15" s="149" t="str">
        <f>'SO01 B Rek'!A13</f>
        <v>Ztížené výrobní podmínky</v>
      </c>
      <c r="E15" s="150"/>
      <c r="F15" s="151"/>
      <c r="G15" s="148">
        <f>'SO01 B Rek'!I13</f>
        <v>0</v>
      </c>
    </row>
    <row r="16" spans="1:7" ht="15.75" customHeight="1">
      <c r="A16" s="146" t="s">
        <v>52</v>
      </c>
      <c r="B16" s="147" t="s">
        <v>53</v>
      </c>
      <c r="C16" s="148">
        <f>'SO01 B Rek'!F8</f>
        <v>0</v>
      </c>
      <c r="D16" s="101" t="str">
        <f>'SO01 B Rek'!A14</f>
        <v>Oborová přirážka</v>
      </c>
      <c r="E16" s="152"/>
      <c r="F16" s="153"/>
      <c r="G16" s="148">
        <f>'SO01 B Rek'!I14</f>
        <v>0</v>
      </c>
    </row>
    <row r="17" spans="1:7" ht="15.75" customHeight="1">
      <c r="A17" s="146" t="s">
        <v>54</v>
      </c>
      <c r="B17" s="147" t="s">
        <v>55</v>
      </c>
      <c r="C17" s="148">
        <f>'SO01 B Rek'!H8</f>
        <v>0</v>
      </c>
      <c r="D17" s="101" t="str">
        <f>'SO01 B Rek'!A15</f>
        <v>Přesun stavebních kapacit</v>
      </c>
      <c r="E17" s="152"/>
      <c r="F17" s="153"/>
      <c r="G17" s="148">
        <f>'SO01 B Rek'!I15</f>
        <v>0</v>
      </c>
    </row>
    <row r="18" spans="1:7" ht="15.75" customHeight="1">
      <c r="A18" s="154" t="s">
        <v>56</v>
      </c>
      <c r="B18" s="155" t="s">
        <v>57</v>
      </c>
      <c r="C18" s="148">
        <f>'SO01 B Rek'!G8</f>
        <v>0</v>
      </c>
      <c r="D18" s="101" t="str">
        <f>'SO01 B Rek'!A16</f>
        <v>Mimostaveništní doprava</v>
      </c>
      <c r="E18" s="152"/>
      <c r="F18" s="153"/>
      <c r="G18" s="148">
        <f>'SO01 B Rek'!I16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'SO01 B Rek'!A17</f>
        <v>Zařízení staveniště</v>
      </c>
      <c r="E19" s="152"/>
      <c r="F19" s="153"/>
      <c r="G19" s="148">
        <f>'SO01 B Rek'!I17</f>
        <v>0</v>
      </c>
    </row>
    <row r="20" spans="1:7" ht="15.75" customHeight="1">
      <c r="A20" s="156"/>
      <c r="B20" s="147"/>
      <c r="C20" s="148"/>
      <c r="D20" s="101" t="str">
        <f>'SO01 B Rek'!A18</f>
        <v>Provoz investora</v>
      </c>
      <c r="E20" s="152"/>
      <c r="F20" s="153"/>
      <c r="G20" s="148">
        <f>'SO01 B Rek'!I18</f>
        <v>0</v>
      </c>
    </row>
    <row r="21" spans="1:7" ht="15.75" customHeight="1">
      <c r="A21" s="156" t="s">
        <v>29</v>
      </c>
      <c r="B21" s="147"/>
      <c r="C21" s="148">
        <f>'SO01 B Rek'!I8</f>
        <v>0</v>
      </c>
      <c r="D21" s="101" t="str">
        <f>'SO01 B Rek'!A19</f>
        <v>Kompletační činnost (IČD)</v>
      </c>
      <c r="E21" s="152"/>
      <c r="F21" s="153"/>
      <c r="G21" s="148">
        <f>'SO01 B Rek'!I19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4" t="s">
        <v>61</v>
      </c>
      <c r="B23" s="315"/>
      <c r="C23" s="158">
        <f>C22+G23</f>
        <v>0</v>
      </c>
      <c r="D23" s="159" t="s">
        <v>62</v>
      </c>
      <c r="E23" s="160"/>
      <c r="F23" s="161"/>
      <c r="G23" s="148">
        <f>'SO01 B Rek'!H21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06">
        <f>C23-F32</f>
        <v>0</v>
      </c>
      <c r="G30" s="307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06">
        <f>ROUND(PRODUCT(F30,C31/100),0)</f>
        <v>0</v>
      </c>
      <c r="G31" s="307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06">
        <v>0</v>
      </c>
      <c r="G32" s="307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06">
        <f>ROUND(PRODUCT(F32,C33/100),0)</f>
        <v>0</v>
      </c>
      <c r="G33" s="307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08">
        <f>ROUND(SUM(F30:F33),0)</f>
        <v>0</v>
      </c>
      <c r="G34" s="309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0"/>
      <c r="C37" s="310"/>
      <c r="D37" s="310"/>
      <c r="E37" s="310"/>
      <c r="F37" s="310"/>
      <c r="G37" s="310"/>
      <c r="H37" s="1" t="s">
        <v>1</v>
      </c>
    </row>
    <row r="38" spans="1:8" ht="12.75" customHeight="1">
      <c r="A38" s="185"/>
      <c r="B38" s="310"/>
      <c r="C38" s="310"/>
      <c r="D38" s="310"/>
      <c r="E38" s="310"/>
      <c r="F38" s="310"/>
      <c r="G38" s="310"/>
      <c r="H38" s="1" t="s">
        <v>1</v>
      </c>
    </row>
    <row r="39" spans="1:8" ht="12.75">
      <c r="A39" s="185"/>
      <c r="B39" s="310"/>
      <c r="C39" s="310"/>
      <c r="D39" s="310"/>
      <c r="E39" s="310"/>
      <c r="F39" s="310"/>
      <c r="G39" s="310"/>
      <c r="H39" s="1" t="s">
        <v>1</v>
      </c>
    </row>
    <row r="40" spans="1:8" ht="12.75">
      <c r="A40" s="185"/>
      <c r="B40" s="310"/>
      <c r="C40" s="310"/>
      <c r="D40" s="310"/>
      <c r="E40" s="310"/>
      <c r="F40" s="310"/>
      <c r="G40" s="310"/>
      <c r="H40" s="1" t="s">
        <v>1</v>
      </c>
    </row>
    <row r="41" spans="1:8" ht="12.75">
      <c r="A41" s="185"/>
      <c r="B41" s="310"/>
      <c r="C41" s="310"/>
      <c r="D41" s="310"/>
      <c r="E41" s="310"/>
      <c r="F41" s="310"/>
      <c r="G41" s="310"/>
      <c r="H41" s="1" t="s">
        <v>1</v>
      </c>
    </row>
    <row r="42" spans="1:8" ht="12.75">
      <c r="A42" s="185"/>
      <c r="B42" s="310"/>
      <c r="C42" s="310"/>
      <c r="D42" s="310"/>
      <c r="E42" s="310"/>
      <c r="F42" s="310"/>
      <c r="G42" s="310"/>
      <c r="H42" s="1" t="s">
        <v>1</v>
      </c>
    </row>
    <row r="43" spans="1:8" ht="12.75">
      <c r="A43" s="185"/>
      <c r="B43" s="310"/>
      <c r="C43" s="310"/>
      <c r="D43" s="310"/>
      <c r="E43" s="310"/>
      <c r="F43" s="310"/>
      <c r="G43" s="310"/>
      <c r="H43" s="1" t="s">
        <v>1</v>
      </c>
    </row>
    <row r="44" spans="1:8" ht="12.75" customHeight="1">
      <c r="A44" s="185"/>
      <c r="B44" s="310"/>
      <c r="C44" s="310"/>
      <c r="D44" s="310"/>
      <c r="E44" s="310"/>
      <c r="F44" s="310"/>
      <c r="G44" s="310"/>
      <c r="H44" s="1" t="s">
        <v>1</v>
      </c>
    </row>
    <row r="45" spans="1:8" ht="12.75" customHeight="1">
      <c r="A45" s="185"/>
      <c r="B45" s="310"/>
      <c r="C45" s="310"/>
      <c r="D45" s="310"/>
      <c r="E45" s="310"/>
      <c r="F45" s="310"/>
      <c r="G45" s="310"/>
      <c r="H45" s="1" t="s">
        <v>1</v>
      </c>
    </row>
    <row r="46" spans="2:7" ht="12.75">
      <c r="B46" s="305"/>
      <c r="C46" s="305"/>
      <c r="D46" s="305"/>
      <c r="E46" s="305"/>
      <c r="F46" s="305"/>
      <c r="G46" s="305"/>
    </row>
    <row r="47" spans="2:7" ht="12.75">
      <c r="B47" s="305"/>
      <c r="C47" s="305"/>
      <c r="D47" s="305"/>
      <c r="E47" s="305"/>
      <c r="F47" s="305"/>
      <c r="G47" s="305"/>
    </row>
    <row r="48" spans="2:7" ht="12.75">
      <c r="B48" s="305"/>
      <c r="C48" s="305"/>
      <c r="D48" s="305"/>
      <c r="E48" s="305"/>
      <c r="F48" s="305"/>
      <c r="G48" s="305"/>
    </row>
    <row r="49" spans="2:7" ht="12.75">
      <c r="B49" s="305"/>
      <c r="C49" s="305"/>
      <c r="D49" s="305"/>
      <c r="E49" s="305"/>
      <c r="F49" s="305"/>
      <c r="G49" s="305"/>
    </row>
    <row r="50" spans="2:7" ht="12.75">
      <c r="B50" s="305"/>
      <c r="C50" s="305"/>
      <c r="D50" s="305"/>
      <c r="E50" s="305"/>
      <c r="F50" s="305"/>
      <c r="G50" s="305"/>
    </row>
    <row r="51" spans="2:7" ht="12.75">
      <c r="B51" s="305"/>
      <c r="C51" s="305"/>
      <c r="D51" s="305"/>
      <c r="E51" s="305"/>
      <c r="F51" s="305"/>
      <c r="G51" s="305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6" t="s">
        <v>2</v>
      </c>
      <c r="B1" s="317"/>
      <c r="C1" s="186" t="s">
        <v>105</v>
      </c>
      <c r="D1" s="187"/>
      <c r="E1" s="188"/>
      <c r="F1" s="187"/>
      <c r="G1" s="189" t="s">
        <v>75</v>
      </c>
      <c r="H1" s="190" t="s">
        <v>353</v>
      </c>
      <c r="I1" s="191"/>
    </row>
    <row r="2" spans="1:9" ht="13.5" thickBot="1">
      <c r="A2" s="318" t="s">
        <v>76</v>
      </c>
      <c r="B2" s="319"/>
      <c r="C2" s="192" t="s">
        <v>108</v>
      </c>
      <c r="D2" s="193"/>
      <c r="E2" s="194"/>
      <c r="F2" s="193"/>
      <c r="G2" s="320" t="s">
        <v>354</v>
      </c>
      <c r="H2" s="321"/>
      <c r="I2" s="322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3.5" thickBot="1">
      <c r="A7" s="293" t="str">
        <f>'SO01 B Pol'!B7</f>
        <v>VRN</v>
      </c>
      <c r="B7" s="62" t="str">
        <f>'SO01 B Pol'!C7</f>
        <v>Vedlejší náklady spojené se stavbou</v>
      </c>
      <c r="D7" s="204"/>
      <c r="E7" s="294">
        <f>'SO01 B Pol'!BA25</f>
        <v>0</v>
      </c>
      <c r="F7" s="295">
        <f>'SO01 B Pol'!BB25</f>
        <v>0</v>
      </c>
      <c r="G7" s="295">
        <f>'SO01 B Pol'!BC25</f>
        <v>0</v>
      </c>
      <c r="H7" s="295">
        <f>'SO01 B Pol'!BD25</f>
        <v>0</v>
      </c>
      <c r="I7" s="296">
        <f>'SO01 B Pol'!BE25</f>
        <v>0</v>
      </c>
    </row>
    <row r="8" spans="1:9" s="14" customFormat="1" ht="13.5" thickBot="1">
      <c r="A8" s="205"/>
      <c r="B8" s="206" t="s">
        <v>79</v>
      </c>
      <c r="C8" s="206"/>
      <c r="D8" s="207"/>
      <c r="E8" s="208">
        <f>SUM(E7:E7)</f>
        <v>0</v>
      </c>
      <c r="F8" s="209">
        <f>SUM(F7:F7)</f>
        <v>0</v>
      </c>
      <c r="G8" s="209">
        <f>SUM(G7:G7)</f>
        <v>0</v>
      </c>
      <c r="H8" s="209">
        <f>SUM(H7:H7)</f>
        <v>0</v>
      </c>
      <c r="I8" s="210">
        <f>SUM(I7:I7)</f>
        <v>0</v>
      </c>
    </row>
    <row r="9" spans="1:9" ht="12.75">
      <c r="A9" s="127"/>
      <c r="B9" s="127"/>
      <c r="C9" s="127"/>
      <c r="D9" s="127"/>
      <c r="E9" s="127"/>
      <c r="F9" s="127"/>
      <c r="G9" s="127"/>
      <c r="H9" s="127"/>
      <c r="I9" s="127"/>
    </row>
    <row r="10" spans="1:57" ht="19.5" customHeight="1">
      <c r="A10" s="196" t="s">
        <v>80</v>
      </c>
      <c r="B10" s="196"/>
      <c r="C10" s="196"/>
      <c r="D10" s="196"/>
      <c r="E10" s="196"/>
      <c r="F10" s="196"/>
      <c r="G10" s="211"/>
      <c r="H10" s="196"/>
      <c r="I10" s="196"/>
      <c r="BA10" s="133"/>
      <c r="BB10" s="133"/>
      <c r="BC10" s="133"/>
      <c r="BD10" s="133"/>
      <c r="BE10" s="133"/>
    </row>
    <row r="11" ht="13.5" thickBot="1"/>
    <row r="12" spans="1:9" ht="12.75">
      <c r="A12" s="162" t="s">
        <v>81</v>
      </c>
      <c r="B12" s="163"/>
      <c r="C12" s="163"/>
      <c r="D12" s="212"/>
      <c r="E12" s="213" t="s">
        <v>82</v>
      </c>
      <c r="F12" s="214" t="s">
        <v>12</v>
      </c>
      <c r="G12" s="215" t="s">
        <v>83</v>
      </c>
      <c r="H12" s="216"/>
      <c r="I12" s="217" t="s">
        <v>82</v>
      </c>
    </row>
    <row r="13" spans="1:53" ht="12.75">
      <c r="A13" s="156" t="s">
        <v>390</v>
      </c>
      <c r="B13" s="147"/>
      <c r="C13" s="147"/>
      <c r="D13" s="218"/>
      <c r="E13" s="219"/>
      <c r="F13" s="220"/>
      <c r="G13" s="221">
        <v>0</v>
      </c>
      <c r="H13" s="222"/>
      <c r="I13" s="223">
        <f aca="true" t="shared" si="0" ref="I13:I20">E13+F13*G13/100</f>
        <v>0</v>
      </c>
      <c r="BA13" s="1">
        <v>0</v>
      </c>
    </row>
    <row r="14" spans="1:53" ht="12.75">
      <c r="A14" s="156" t="s">
        <v>391</v>
      </c>
      <c r="B14" s="147"/>
      <c r="C14" s="147"/>
      <c r="D14" s="218"/>
      <c r="E14" s="219"/>
      <c r="F14" s="220"/>
      <c r="G14" s="221">
        <v>0</v>
      </c>
      <c r="H14" s="222"/>
      <c r="I14" s="223">
        <f t="shared" si="0"/>
        <v>0</v>
      </c>
      <c r="BA14" s="1">
        <v>0</v>
      </c>
    </row>
    <row r="15" spans="1:53" ht="12.75">
      <c r="A15" s="156" t="s">
        <v>392</v>
      </c>
      <c r="B15" s="147"/>
      <c r="C15" s="147"/>
      <c r="D15" s="218"/>
      <c r="E15" s="219"/>
      <c r="F15" s="220"/>
      <c r="G15" s="221">
        <v>0</v>
      </c>
      <c r="H15" s="222"/>
      <c r="I15" s="223">
        <f t="shared" si="0"/>
        <v>0</v>
      </c>
      <c r="BA15" s="1">
        <v>0</v>
      </c>
    </row>
    <row r="16" spans="1:53" ht="12.75">
      <c r="A16" s="156" t="s">
        <v>393</v>
      </c>
      <c r="B16" s="147"/>
      <c r="C16" s="147"/>
      <c r="D16" s="218"/>
      <c r="E16" s="219"/>
      <c r="F16" s="220"/>
      <c r="G16" s="221">
        <v>0</v>
      </c>
      <c r="H16" s="222"/>
      <c r="I16" s="223">
        <f t="shared" si="0"/>
        <v>0</v>
      </c>
      <c r="BA16" s="1">
        <v>0</v>
      </c>
    </row>
    <row r="17" spans="1:53" ht="12.75">
      <c r="A17" s="156" t="s">
        <v>394</v>
      </c>
      <c r="B17" s="147"/>
      <c r="C17" s="147"/>
      <c r="D17" s="218"/>
      <c r="E17" s="219"/>
      <c r="F17" s="220"/>
      <c r="G17" s="221">
        <v>0</v>
      </c>
      <c r="H17" s="222"/>
      <c r="I17" s="223">
        <f t="shared" si="0"/>
        <v>0</v>
      </c>
      <c r="BA17" s="1">
        <v>1</v>
      </c>
    </row>
    <row r="18" spans="1:53" ht="12.75">
      <c r="A18" s="156" t="s">
        <v>395</v>
      </c>
      <c r="B18" s="147"/>
      <c r="C18" s="147"/>
      <c r="D18" s="218"/>
      <c r="E18" s="219"/>
      <c r="F18" s="220"/>
      <c r="G18" s="221">
        <v>0</v>
      </c>
      <c r="H18" s="222"/>
      <c r="I18" s="223">
        <f t="shared" si="0"/>
        <v>0</v>
      </c>
      <c r="BA18" s="1">
        <v>1</v>
      </c>
    </row>
    <row r="19" spans="1:53" ht="12.75">
      <c r="A19" s="156" t="s">
        <v>396</v>
      </c>
      <c r="B19" s="147"/>
      <c r="C19" s="147"/>
      <c r="D19" s="218"/>
      <c r="E19" s="219"/>
      <c r="F19" s="220"/>
      <c r="G19" s="221">
        <v>0</v>
      </c>
      <c r="H19" s="222"/>
      <c r="I19" s="223">
        <f t="shared" si="0"/>
        <v>0</v>
      </c>
      <c r="BA19" s="1">
        <v>2</v>
      </c>
    </row>
    <row r="20" spans="1:53" ht="12.75">
      <c r="A20" s="156" t="s">
        <v>397</v>
      </c>
      <c r="B20" s="147"/>
      <c r="C20" s="147"/>
      <c r="D20" s="218"/>
      <c r="E20" s="219"/>
      <c r="F20" s="220"/>
      <c r="G20" s="221">
        <v>0</v>
      </c>
      <c r="H20" s="222"/>
      <c r="I20" s="223">
        <f t="shared" si="0"/>
        <v>0</v>
      </c>
      <c r="BA20" s="1">
        <v>2</v>
      </c>
    </row>
    <row r="21" spans="1:9" ht="13.5" thickBot="1">
      <c r="A21" s="224"/>
      <c r="B21" s="225" t="s">
        <v>84</v>
      </c>
      <c r="C21" s="226"/>
      <c r="D21" s="227"/>
      <c r="E21" s="228"/>
      <c r="F21" s="229"/>
      <c r="G21" s="229"/>
      <c r="H21" s="323">
        <f>SUM(I13:I20)</f>
        <v>0</v>
      </c>
      <c r="I21" s="324"/>
    </row>
    <row r="23" spans="2:9" ht="12.75">
      <c r="B23" s="14"/>
      <c r="F23" s="230"/>
      <c r="G23" s="231"/>
      <c r="H23" s="231"/>
      <c r="I23" s="46"/>
    </row>
    <row r="24" spans="6:9" ht="12.75">
      <c r="F24" s="230"/>
      <c r="G24" s="231"/>
      <c r="H24" s="231"/>
      <c r="I24" s="46"/>
    </row>
    <row r="25" spans="6:9" ht="12.75">
      <c r="F25" s="230"/>
      <c r="G25" s="231"/>
      <c r="H25" s="231"/>
      <c r="I25" s="46"/>
    </row>
    <row r="26" spans="6:9" ht="12.75">
      <c r="F26" s="230"/>
      <c r="G26" s="231"/>
      <c r="H26" s="231"/>
      <c r="I26" s="46"/>
    </row>
    <row r="27" spans="6:9" ht="12.75">
      <c r="F27" s="230"/>
      <c r="G27" s="231"/>
      <c r="H27" s="231"/>
      <c r="I27" s="46"/>
    </row>
    <row r="28" spans="6:9" ht="12.75">
      <c r="F28" s="230"/>
      <c r="G28" s="231"/>
      <c r="H28" s="231"/>
      <c r="I28" s="46"/>
    </row>
    <row r="29" spans="6:9" ht="12.75">
      <c r="F29" s="230"/>
      <c r="G29" s="231"/>
      <c r="H29" s="231"/>
      <c r="I29" s="46"/>
    </row>
    <row r="30" spans="6:9" ht="12.75">
      <c r="F30" s="230"/>
      <c r="G30" s="231"/>
      <c r="H30" s="231"/>
      <c r="I30" s="46"/>
    </row>
    <row r="31" spans="6:9" ht="12.75">
      <c r="F31" s="230"/>
      <c r="G31" s="231"/>
      <c r="H31" s="231"/>
      <c r="I31" s="46"/>
    </row>
    <row r="32" spans="6:9" ht="12.75"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8"/>
  <sheetViews>
    <sheetView showGridLines="0" showZeros="0" tabSelected="1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7" t="s">
        <v>102</v>
      </c>
      <c r="B1" s="327"/>
      <c r="C1" s="327"/>
      <c r="D1" s="327"/>
      <c r="E1" s="327"/>
      <c r="F1" s="327"/>
      <c r="G1" s="327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6" t="s">
        <v>2</v>
      </c>
      <c r="B3" s="317"/>
      <c r="C3" s="186" t="s">
        <v>105</v>
      </c>
      <c r="D3" s="236"/>
      <c r="E3" s="237" t="s">
        <v>85</v>
      </c>
      <c r="F3" s="238" t="str">
        <f>'SO01 B Rek'!H1</f>
        <v>B</v>
      </c>
      <c r="G3" s="239"/>
    </row>
    <row r="4" spans="1:7" ht="13.5" thickBot="1">
      <c r="A4" s="328" t="s">
        <v>76</v>
      </c>
      <c r="B4" s="319"/>
      <c r="C4" s="192" t="s">
        <v>108</v>
      </c>
      <c r="D4" s="240"/>
      <c r="E4" s="329" t="str">
        <f>'SO01 B Rek'!G2</f>
        <v>VRN</v>
      </c>
      <c r="F4" s="330"/>
      <c r="G4" s="331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354</v>
      </c>
      <c r="C7" s="251" t="s">
        <v>355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12.75">
      <c r="A8" s="260">
        <v>1</v>
      </c>
      <c r="B8" s="261" t="s">
        <v>357</v>
      </c>
      <c r="C8" s="262" t="s">
        <v>358</v>
      </c>
      <c r="D8" s="263" t="s">
        <v>136</v>
      </c>
      <c r="E8" s="264">
        <v>1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/>
      <c r="K8" s="267">
        <f>E8*J8</f>
        <v>0</v>
      </c>
      <c r="O8" s="259">
        <v>2</v>
      </c>
      <c r="AA8" s="232">
        <v>12</v>
      </c>
      <c r="AB8" s="232">
        <v>0</v>
      </c>
      <c r="AC8" s="232">
        <v>8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12</v>
      </c>
      <c r="CB8" s="259">
        <v>0</v>
      </c>
    </row>
    <row r="9" spans="1:80" ht="12.75">
      <c r="A9" s="260">
        <v>2</v>
      </c>
      <c r="B9" s="261" t="s">
        <v>359</v>
      </c>
      <c r="C9" s="262" t="s">
        <v>360</v>
      </c>
      <c r="D9" s="263" t="s">
        <v>136</v>
      </c>
      <c r="E9" s="264">
        <v>1</v>
      </c>
      <c r="F9" s="264">
        <v>0</v>
      </c>
      <c r="G9" s="265">
        <f>E9*F9</f>
        <v>0</v>
      </c>
      <c r="H9" s="266">
        <v>0</v>
      </c>
      <c r="I9" s="267">
        <f>E9*H9</f>
        <v>0</v>
      </c>
      <c r="J9" s="266"/>
      <c r="K9" s="267">
        <f>E9*J9</f>
        <v>0</v>
      </c>
      <c r="O9" s="259">
        <v>2</v>
      </c>
      <c r="AA9" s="232">
        <v>12</v>
      </c>
      <c r="AB9" s="232">
        <v>0</v>
      </c>
      <c r="AC9" s="232">
        <v>9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12</v>
      </c>
      <c r="CB9" s="259">
        <v>0</v>
      </c>
    </row>
    <row r="10" spans="1:80" ht="12.75">
      <c r="A10" s="260">
        <v>3</v>
      </c>
      <c r="B10" s="261" t="s">
        <v>361</v>
      </c>
      <c r="C10" s="262" t="s">
        <v>362</v>
      </c>
      <c r="D10" s="263" t="s">
        <v>136</v>
      </c>
      <c r="E10" s="264">
        <v>1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/>
      <c r="K10" s="267">
        <f>E10*J10</f>
        <v>0</v>
      </c>
      <c r="O10" s="259">
        <v>2</v>
      </c>
      <c r="AA10" s="232">
        <v>12</v>
      </c>
      <c r="AB10" s="232">
        <v>0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12</v>
      </c>
      <c r="CB10" s="259">
        <v>0</v>
      </c>
    </row>
    <row r="11" spans="1:80" ht="12.75">
      <c r="A11" s="260">
        <v>4</v>
      </c>
      <c r="B11" s="261" t="s">
        <v>363</v>
      </c>
      <c r="C11" s="262" t="s">
        <v>364</v>
      </c>
      <c r="D11" s="263" t="s">
        <v>136</v>
      </c>
      <c r="E11" s="264">
        <v>1</v>
      </c>
      <c r="F11" s="264">
        <v>0</v>
      </c>
      <c r="G11" s="265">
        <f>E11*F11</f>
        <v>0</v>
      </c>
      <c r="H11" s="266">
        <v>0</v>
      </c>
      <c r="I11" s="267">
        <f>E11*H11</f>
        <v>0</v>
      </c>
      <c r="J11" s="266"/>
      <c r="K11" s="267">
        <f>E11*J11</f>
        <v>0</v>
      </c>
      <c r="O11" s="259">
        <v>2</v>
      </c>
      <c r="AA11" s="232">
        <v>12</v>
      </c>
      <c r="AB11" s="232">
        <v>0</v>
      </c>
      <c r="AC11" s="232">
        <v>2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12</v>
      </c>
      <c r="CB11" s="259">
        <v>0</v>
      </c>
    </row>
    <row r="12" spans="1:80" ht="22.5">
      <c r="A12" s="260">
        <v>5</v>
      </c>
      <c r="B12" s="261" t="s">
        <v>365</v>
      </c>
      <c r="C12" s="262" t="s">
        <v>366</v>
      </c>
      <c r="D12" s="263" t="s">
        <v>136</v>
      </c>
      <c r="E12" s="264">
        <v>1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/>
      <c r="K12" s="267">
        <f>E12*J12</f>
        <v>0</v>
      </c>
      <c r="O12" s="259">
        <v>2</v>
      </c>
      <c r="AA12" s="232">
        <v>12</v>
      </c>
      <c r="AB12" s="232">
        <v>0</v>
      </c>
      <c r="AC12" s="232">
        <v>3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12</v>
      </c>
      <c r="CB12" s="259">
        <v>0</v>
      </c>
    </row>
    <row r="13" spans="1:15" ht="12.75">
      <c r="A13" s="268"/>
      <c r="B13" s="271"/>
      <c r="C13" s="325" t="s">
        <v>367</v>
      </c>
      <c r="D13" s="326"/>
      <c r="E13" s="272">
        <v>1</v>
      </c>
      <c r="F13" s="273"/>
      <c r="G13" s="274"/>
      <c r="H13" s="275"/>
      <c r="I13" s="269"/>
      <c r="J13" s="276"/>
      <c r="K13" s="269"/>
      <c r="M13" s="270" t="s">
        <v>367</v>
      </c>
      <c r="O13" s="259"/>
    </row>
    <row r="14" spans="1:80" ht="22.5">
      <c r="A14" s="260">
        <v>6</v>
      </c>
      <c r="B14" s="261" t="s">
        <v>368</v>
      </c>
      <c r="C14" s="262" t="s">
        <v>369</v>
      </c>
      <c r="D14" s="263" t="s">
        <v>136</v>
      </c>
      <c r="E14" s="264">
        <v>1</v>
      </c>
      <c r="F14" s="264">
        <v>0</v>
      </c>
      <c r="G14" s="265">
        <f aca="true" t="shared" si="0" ref="G14:G24">E14*F14</f>
        <v>0</v>
      </c>
      <c r="H14" s="266">
        <v>0</v>
      </c>
      <c r="I14" s="267">
        <f aca="true" t="shared" si="1" ref="I14:I24">E14*H14</f>
        <v>0</v>
      </c>
      <c r="J14" s="266"/>
      <c r="K14" s="267">
        <f aca="true" t="shared" si="2" ref="K14:K24">E14*J14</f>
        <v>0</v>
      </c>
      <c r="O14" s="259">
        <v>2</v>
      </c>
      <c r="AA14" s="232">
        <v>12</v>
      </c>
      <c r="AB14" s="232">
        <v>0</v>
      </c>
      <c r="AC14" s="232">
        <v>4</v>
      </c>
      <c r="AZ14" s="232">
        <v>1</v>
      </c>
      <c r="BA14" s="232">
        <f aca="true" t="shared" si="3" ref="BA14:BA24">IF(AZ14=1,G14,0)</f>
        <v>0</v>
      </c>
      <c r="BB14" s="232">
        <f aca="true" t="shared" si="4" ref="BB14:BB24">IF(AZ14=2,G14,0)</f>
        <v>0</v>
      </c>
      <c r="BC14" s="232">
        <f aca="true" t="shared" si="5" ref="BC14:BC24">IF(AZ14=3,G14,0)</f>
        <v>0</v>
      </c>
      <c r="BD14" s="232">
        <f aca="true" t="shared" si="6" ref="BD14:BD24">IF(AZ14=4,G14,0)</f>
        <v>0</v>
      </c>
      <c r="BE14" s="232">
        <f aca="true" t="shared" si="7" ref="BE14:BE24">IF(AZ14=5,G14,0)</f>
        <v>0</v>
      </c>
      <c r="CA14" s="259">
        <v>12</v>
      </c>
      <c r="CB14" s="259">
        <v>0</v>
      </c>
    </row>
    <row r="15" spans="1:80" ht="12.75">
      <c r="A15" s="260">
        <v>7</v>
      </c>
      <c r="B15" s="261" t="s">
        <v>370</v>
      </c>
      <c r="C15" s="262" t="s">
        <v>371</v>
      </c>
      <c r="D15" s="263" t="s">
        <v>136</v>
      </c>
      <c r="E15" s="264">
        <v>1</v>
      </c>
      <c r="F15" s="264">
        <v>0</v>
      </c>
      <c r="G15" s="265">
        <f t="shared" si="0"/>
        <v>0</v>
      </c>
      <c r="H15" s="266">
        <v>0</v>
      </c>
      <c r="I15" s="267">
        <f t="shared" si="1"/>
        <v>0</v>
      </c>
      <c r="J15" s="266"/>
      <c r="K15" s="267">
        <f t="shared" si="2"/>
        <v>0</v>
      </c>
      <c r="O15" s="259">
        <v>2</v>
      </c>
      <c r="AA15" s="232">
        <v>12</v>
      </c>
      <c r="AB15" s="232">
        <v>0</v>
      </c>
      <c r="AC15" s="232">
        <v>5</v>
      </c>
      <c r="AZ15" s="232">
        <v>1</v>
      </c>
      <c r="BA15" s="232">
        <f t="shared" si="3"/>
        <v>0</v>
      </c>
      <c r="BB15" s="232">
        <f t="shared" si="4"/>
        <v>0</v>
      </c>
      <c r="BC15" s="232">
        <f t="shared" si="5"/>
        <v>0</v>
      </c>
      <c r="BD15" s="232">
        <f t="shared" si="6"/>
        <v>0</v>
      </c>
      <c r="BE15" s="232">
        <f t="shared" si="7"/>
        <v>0</v>
      </c>
      <c r="CA15" s="259">
        <v>12</v>
      </c>
      <c r="CB15" s="259">
        <v>0</v>
      </c>
    </row>
    <row r="16" spans="1:80" ht="12.75">
      <c r="A16" s="260">
        <v>8</v>
      </c>
      <c r="B16" s="261" t="s">
        <v>372</v>
      </c>
      <c r="C16" s="262" t="s">
        <v>373</v>
      </c>
      <c r="D16" s="263" t="s">
        <v>136</v>
      </c>
      <c r="E16" s="264">
        <v>1</v>
      </c>
      <c r="F16" s="264">
        <v>0</v>
      </c>
      <c r="G16" s="265">
        <f t="shared" si="0"/>
        <v>0</v>
      </c>
      <c r="H16" s="266">
        <v>0</v>
      </c>
      <c r="I16" s="267">
        <f t="shared" si="1"/>
        <v>0</v>
      </c>
      <c r="J16" s="266"/>
      <c r="K16" s="267">
        <f t="shared" si="2"/>
        <v>0</v>
      </c>
      <c r="O16" s="259">
        <v>2</v>
      </c>
      <c r="AA16" s="232">
        <v>12</v>
      </c>
      <c r="AB16" s="232">
        <v>0</v>
      </c>
      <c r="AC16" s="232">
        <v>6</v>
      </c>
      <c r="AZ16" s="232">
        <v>1</v>
      </c>
      <c r="BA16" s="232">
        <f t="shared" si="3"/>
        <v>0</v>
      </c>
      <c r="BB16" s="232">
        <f t="shared" si="4"/>
        <v>0</v>
      </c>
      <c r="BC16" s="232">
        <f t="shared" si="5"/>
        <v>0</v>
      </c>
      <c r="BD16" s="232">
        <f t="shared" si="6"/>
        <v>0</v>
      </c>
      <c r="BE16" s="232">
        <f t="shared" si="7"/>
        <v>0</v>
      </c>
      <c r="CA16" s="259">
        <v>12</v>
      </c>
      <c r="CB16" s="259">
        <v>0</v>
      </c>
    </row>
    <row r="17" spans="1:80" ht="12.75">
      <c r="A17" s="260">
        <v>9</v>
      </c>
      <c r="B17" s="261" t="s">
        <v>374</v>
      </c>
      <c r="C17" s="262" t="s">
        <v>375</v>
      </c>
      <c r="D17" s="263" t="s">
        <v>136</v>
      </c>
      <c r="E17" s="264">
        <v>1</v>
      </c>
      <c r="F17" s="264">
        <v>0</v>
      </c>
      <c r="G17" s="265">
        <f t="shared" si="0"/>
        <v>0</v>
      </c>
      <c r="H17" s="266">
        <v>0</v>
      </c>
      <c r="I17" s="267">
        <f t="shared" si="1"/>
        <v>0</v>
      </c>
      <c r="J17" s="266"/>
      <c r="K17" s="267">
        <f t="shared" si="2"/>
        <v>0</v>
      </c>
      <c r="O17" s="259">
        <v>2</v>
      </c>
      <c r="AA17" s="232">
        <v>12</v>
      </c>
      <c r="AB17" s="232">
        <v>0</v>
      </c>
      <c r="AC17" s="232">
        <v>7</v>
      </c>
      <c r="AZ17" s="232">
        <v>1</v>
      </c>
      <c r="BA17" s="232">
        <f t="shared" si="3"/>
        <v>0</v>
      </c>
      <c r="BB17" s="232">
        <f t="shared" si="4"/>
        <v>0</v>
      </c>
      <c r="BC17" s="232">
        <f t="shared" si="5"/>
        <v>0</v>
      </c>
      <c r="BD17" s="232">
        <f t="shared" si="6"/>
        <v>0</v>
      </c>
      <c r="BE17" s="232">
        <f t="shared" si="7"/>
        <v>0</v>
      </c>
      <c r="CA17" s="259">
        <v>12</v>
      </c>
      <c r="CB17" s="259">
        <v>0</v>
      </c>
    </row>
    <row r="18" spans="1:80" ht="12.75">
      <c r="A18" s="260">
        <v>10</v>
      </c>
      <c r="B18" s="261" t="s">
        <v>376</v>
      </c>
      <c r="C18" s="262" t="s">
        <v>377</v>
      </c>
      <c r="D18" s="263" t="s">
        <v>136</v>
      </c>
      <c r="E18" s="264">
        <v>1</v>
      </c>
      <c r="F18" s="264">
        <v>0</v>
      </c>
      <c r="G18" s="265">
        <f t="shared" si="0"/>
        <v>0</v>
      </c>
      <c r="H18" s="266">
        <v>0</v>
      </c>
      <c r="I18" s="267">
        <f t="shared" si="1"/>
        <v>0</v>
      </c>
      <c r="J18" s="266"/>
      <c r="K18" s="267">
        <f t="shared" si="2"/>
        <v>0</v>
      </c>
      <c r="O18" s="259">
        <v>2</v>
      </c>
      <c r="AA18" s="232">
        <v>12</v>
      </c>
      <c r="AB18" s="232">
        <v>0</v>
      </c>
      <c r="AC18" s="232">
        <v>10</v>
      </c>
      <c r="AZ18" s="232">
        <v>1</v>
      </c>
      <c r="BA18" s="232">
        <f t="shared" si="3"/>
        <v>0</v>
      </c>
      <c r="BB18" s="232">
        <f t="shared" si="4"/>
        <v>0</v>
      </c>
      <c r="BC18" s="232">
        <f t="shared" si="5"/>
        <v>0</v>
      </c>
      <c r="BD18" s="232">
        <f t="shared" si="6"/>
        <v>0</v>
      </c>
      <c r="BE18" s="232">
        <f t="shared" si="7"/>
        <v>0</v>
      </c>
      <c r="CA18" s="259">
        <v>12</v>
      </c>
      <c r="CB18" s="259">
        <v>0</v>
      </c>
    </row>
    <row r="19" spans="1:80" ht="12.75">
      <c r="A19" s="260">
        <v>11</v>
      </c>
      <c r="B19" s="261" t="s">
        <v>378</v>
      </c>
      <c r="C19" s="262" t="s">
        <v>379</v>
      </c>
      <c r="D19" s="263" t="s">
        <v>136</v>
      </c>
      <c r="E19" s="264">
        <v>1</v>
      </c>
      <c r="F19" s="264">
        <v>0</v>
      </c>
      <c r="G19" s="265">
        <f t="shared" si="0"/>
        <v>0</v>
      </c>
      <c r="H19" s="266">
        <v>0</v>
      </c>
      <c r="I19" s="267">
        <f t="shared" si="1"/>
        <v>0</v>
      </c>
      <c r="J19" s="266"/>
      <c r="K19" s="267">
        <f t="shared" si="2"/>
        <v>0</v>
      </c>
      <c r="O19" s="259">
        <v>2</v>
      </c>
      <c r="AA19" s="232">
        <v>12</v>
      </c>
      <c r="AB19" s="232">
        <v>0</v>
      </c>
      <c r="AC19" s="232">
        <v>11</v>
      </c>
      <c r="AZ19" s="232">
        <v>1</v>
      </c>
      <c r="BA19" s="232">
        <f t="shared" si="3"/>
        <v>0</v>
      </c>
      <c r="BB19" s="232">
        <f t="shared" si="4"/>
        <v>0</v>
      </c>
      <c r="BC19" s="232">
        <f t="shared" si="5"/>
        <v>0</v>
      </c>
      <c r="BD19" s="232">
        <f t="shared" si="6"/>
        <v>0</v>
      </c>
      <c r="BE19" s="232">
        <f t="shared" si="7"/>
        <v>0</v>
      </c>
      <c r="CA19" s="259">
        <v>12</v>
      </c>
      <c r="CB19" s="259">
        <v>0</v>
      </c>
    </row>
    <row r="20" spans="1:80" ht="22.5">
      <c r="A20" s="260">
        <v>12</v>
      </c>
      <c r="B20" s="261" t="s">
        <v>380</v>
      </c>
      <c r="C20" s="262" t="s">
        <v>381</v>
      </c>
      <c r="D20" s="263" t="s">
        <v>136</v>
      </c>
      <c r="E20" s="264">
        <v>1</v>
      </c>
      <c r="F20" s="264">
        <v>0</v>
      </c>
      <c r="G20" s="265">
        <f t="shared" si="0"/>
        <v>0</v>
      </c>
      <c r="H20" s="266">
        <v>0</v>
      </c>
      <c r="I20" s="267">
        <f t="shared" si="1"/>
        <v>0</v>
      </c>
      <c r="J20" s="266"/>
      <c r="K20" s="267">
        <f t="shared" si="2"/>
        <v>0</v>
      </c>
      <c r="O20" s="259">
        <v>2</v>
      </c>
      <c r="AA20" s="232">
        <v>12</v>
      </c>
      <c r="AB20" s="232">
        <v>0</v>
      </c>
      <c r="AC20" s="232">
        <v>12</v>
      </c>
      <c r="AZ20" s="232">
        <v>1</v>
      </c>
      <c r="BA20" s="232">
        <f t="shared" si="3"/>
        <v>0</v>
      </c>
      <c r="BB20" s="232">
        <f t="shared" si="4"/>
        <v>0</v>
      </c>
      <c r="BC20" s="232">
        <f t="shared" si="5"/>
        <v>0</v>
      </c>
      <c r="BD20" s="232">
        <f t="shared" si="6"/>
        <v>0</v>
      </c>
      <c r="BE20" s="232">
        <f t="shared" si="7"/>
        <v>0</v>
      </c>
      <c r="CA20" s="259">
        <v>12</v>
      </c>
      <c r="CB20" s="259">
        <v>0</v>
      </c>
    </row>
    <row r="21" spans="1:80" ht="12.75">
      <c r="A21" s="260">
        <v>13</v>
      </c>
      <c r="B21" s="261" t="s">
        <v>382</v>
      </c>
      <c r="C21" s="262" t="s">
        <v>383</v>
      </c>
      <c r="D21" s="263" t="s">
        <v>136</v>
      </c>
      <c r="E21" s="264">
        <v>1</v>
      </c>
      <c r="F21" s="264">
        <v>0</v>
      </c>
      <c r="G21" s="265">
        <f t="shared" si="0"/>
        <v>0</v>
      </c>
      <c r="H21" s="266">
        <v>0</v>
      </c>
      <c r="I21" s="267">
        <f t="shared" si="1"/>
        <v>0</v>
      </c>
      <c r="J21" s="266"/>
      <c r="K21" s="267">
        <f t="shared" si="2"/>
        <v>0</v>
      </c>
      <c r="O21" s="259">
        <v>2</v>
      </c>
      <c r="AA21" s="232">
        <v>12</v>
      </c>
      <c r="AB21" s="232">
        <v>0</v>
      </c>
      <c r="AC21" s="232">
        <v>13</v>
      </c>
      <c r="AZ21" s="232">
        <v>1</v>
      </c>
      <c r="BA21" s="232">
        <f t="shared" si="3"/>
        <v>0</v>
      </c>
      <c r="BB21" s="232">
        <f t="shared" si="4"/>
        <v>0</v>
      </c>
      <c r="BC21" s="232">
        <f t="shared" si="5"/>
        <v>0</v>
      </c>
      <c r="BD21" s="232">
        <f t="shared" si="6"/>
        <v>0</v>
      </c>
      <c r="BE21" s="232">
        <f t="shared" si="7"/>
        <v>0</v>
      </c>
      <c r="CA21" s="259">
        <v>12</v>
      </c>
      <c r="CB21" s="259">
        <v>0</v>
      </c>
    </row>
    <row r="22" spans="1:80" ht="12.75">
      <c r="A22" s="260">
        <v>14</v>
      </c>
      <c r="B22" s="261" t="s">
        <v>384</v>
      </c>
      <c r="C22" s="262" t="s">
        <v>385</v>
      </c>
      <c r="D22" s="263" t="s">
        <v>136</v>
      </c>
      <c r="E22" s="264">
        <v>1</v>
      </c>
      <c r="F22" s="264">
        <v>0</v>
      </c>
      <c r="G22" s="265">
        <f t="shared" si="0"/>
        <v>0</v>
      </c>
      <c r="H22" s="266">
        <v>0</v>
      </c>
      <c r="I22" s="267">
        <f t="shared" si="1"/>
        <v>0</v>
      </c>
      <c r="J22" s="266"/>
      <c r="K22" s="267">
        <f t="shared" si="2"/>
        <v>0</v>
      </c>
      <c r="O22" s="259">
        <v>2</v>
      </c>
      <c r="AA22" s="232">
        <v>12</v>
      </c>
      <c r="AB22" s="232">
        <v>0</v>
      </c>
      <c r="AC22" s="232">
        <v>16</v>
      </c>
      <c r="AZ22" s="232">
        <v>1</v>
      </c>
      <c r="BA22" s="232">
        <f t="shared" si="3"/>
        <v>0</v>
      </c>
      <c r="BB22" s="232">
        <f t="shared" si="4"/>
        <v>0</v>
      </c>
      <c r="BC22" s="232">
        <f t="shared" si="5"/>
        <v>0</v>
      </c>
      <c r="BD22" s="232">
        <f t="shared" si="6"/>
        <v>0</v>
      </c>
      <c r="BE22" s="232">
        <f t="shared" si="7"/>
        <v>0</v>
      </c>
      <c r="CA22" s="259">
        <v>12</v>
      </c>
      <c r="CB22" s="259">
        <v>0</v>
      </c>
    </row>
    <row r="23" spans="1:80" ht="12.75">
      <c r="A23" s="260">
        <v>15</v>
      </c>
      <c r="B23" s="261" t="s">
        <v>386</v>
      </c>
      <c r="C23" s="262" t="s">
        <v>387</v>
      </c>
      <c r="D23" s="263" t="s">
        <v>136</v>
      </c>
      <c r="E23" s="264">
        <v>1</v>
      </c>
      <c r="F23" s="264">
        <v>0</v>
      </c>
      <c r="G23" s="265">
        <f t="shared" si="0"/>
        <v>0</v>
      </c>
      <c r="H23" s="266">
        <v>0</v>
      </c>
      <c r="I23" s="267">
        <f t="shared" si="1"/>
        <v>0</v>
      </c>
      <c r="J23" s="266"/>
      <c r="K23" s="267">
        <f t="shared" si="2"/>
        <v>0</v>
      </c>
      <c r="O23" s="259">
        <v>2</v>
      </c>
      <c r="AA23" s="232">
        <v>12</v>
      </c>
      <c r="AB23" s="232">
        <v>0</v>
      </c>
      <c r="AC23" s="232">
        <v>17</v>
      </c>
      <c r="AZ23" s="232">
        <v>1</v>
      </c>
      <c r="BA23" s="232">
        <f t="shared" si="3"/>
        <v>0</v>
      </c>
      <c r="BB23" s="232">
        <f t="shared" si="4"/>
        <v>0</v>
      </c>
      <c r="BC23" s="232">
        <f t="shared" si="5"/>
        <v>0</v>
      </c>
      <c r="BD23" s="232">
        <f t="shared" si="6"/>
        <v>0</v>
      </c>
      <c r="BE23" s="232">
        <f t="shared" si="7"/>
        <v>0</v>
      </c>
      <c r="CA23" s="259">
        <v>12</v>
      </c>
      <c r="CB23" s="259">
        <v>0</v>
      </c>
    </row>
    <row r="24" spans="1:80" ht="12.75">
      <c r="A24" s="260">
        <v>16</v>
      </c>
      <c r="B24" s="261" t="s">
        <v>388</v>
      </c>
      <c r="C24" s="262" t="s">
        <v>389</v>
      </c>
      <c r="D24" s="263" t="s">
        <v>136</v>
      </c>
      <c r="E24" s="264">
        <v>1</v>
      </c>
      <c r="F24" s="264">
        <v>0</v>
      </c>
      <c r="G24" s="265">
        <f t="shared" si="0"/>
        <v>0</v>
      </c>
      <c r="H24" s="266">
        <v>0</v>
      </c>
      <c r="I24" s="267">
        <f t="shared" si="1"/>
        <v>0</v>
      </c>
      <c r="J24" s="266"/>
      <c r="K24" s="267">
        <f t="shared" si="2"/>
        <v>0</v>
      </c>
      <c r="O24" s="259">
        <v>2</v>
      </c>
      <c r="AA24" s="232">
        <v>12</v>
      </c>
      <c r="AB24" s="232">
        <v>0</v>
      </c>
      <c r="AC24" s="232">
        <v>14</v>
      </c>
      <c r="AZ24" s="232">
        <v>1</v>
      </c>
      <c r="BA24" s="232">
        <f t="shared" si="3"/>
        <v>0</v>
      </c>
      <c r="BB24" s="232">
        <f t="shared" si="4"/>
        <v>0</v>
      </c>
      <c r="BC24" s="232">
        <f t="shared" si="5"/>
        <v>0</v>
      </c>
      <c r="BD24" s="232">
        <f t="shared" si="6"/>
        <v>0</v>
      </c>
      <c r="BE24" s="232">
        <f t="shared" si="7"/>
        <v>0</v>
      </c>
      <c r="CA24" s="259">
        <v>12</v>
      </c>
      <c r="CB24" s="259">
        <v>0</v>
      </c>
    </row>
    <row r="25" spans="1:57" ht="12.75">
      <c r="A25" s="277"/>
      <c r="B25" s="278" t="s">
        <v>100</v>
      </c>
      <c r="C25" s="279" t="s">
        <v>356</v>
      </c>
      <c r="D25" s="280"/>
      <c r="E25" s="281"/>
      <c r="F25" s="282"/>
      <c r="G25" s="283">
        <f>SUM(G7:G24)</f>
        <v>0</v>
      </c>
      <c r="H25" s="284"/>
      <c r="I25" s="285">
        <f>SUM(I7:I24)</f>
        <v>0</v>
      </c>
      <c r="J25" s="284"/>
      <c r="K25" s="285">
        <f>SUM(K7:K24)</f>
        <v>0</v>
      </c>
      <c r="O25" s="259">
        <v>4</v>
      </c>
      <c r="BA25" s="286">
        <f>SUM(BA7:BA24)</f>
        <v>0</v>
      </c>
      <c r="BB25" s="286">
        <f>SUM(BB7:BB24)</f>
        <v>0</v>
      </c>
      <c r="BC25" s="286">
        <f>SUM(BC7:BC24)</f>
        <v>0</v>
      </c>
      <c r="BD25" s="286">
        <f>SUM(BD7:BD24)</f>
        <v>0</v>
      </c>
      <c r="BE25" s="286">
        <f>SUM(BE7:BE24)</f>
        <v>0</v>
      </c>
    </row>
    <row r="26" ht="12.75">
      <c r="E26" s="232"/>
    </row>
    <row r="27" ht="12.75">
      <c r="E27" s="232"/>
    </row>
    <row r="28" ht="12.75">
      <c r="E28" s="232"/>
    </row>
    <row r="29" ht="12.75">
      <c r="E29" s="232"/>
    </row>
    <row r="30" ht="12.75">
      <c r="E30" s="232"/>
    </row>
    <row r="31" ht="12.75">
      <c r="E31" s="232"/>
    </row>
    <row r="32" ht="12.75">
      <c r="E32" s="232"/>
    </row>
    <row r="33" ht="12.75">
      <c r="E33" s="232"/>
    </row>
    <row r="34" ht="12.75">
      <c r="E34" s="232"/>
    </row>
    <row r="35" ht="12.75">
      <c r="E35" s="232"/>
    </row>
    <row r="36" ht="12.75">
      <c r="E36" s="232"/>
    </row>
    <row r="37" ht="12.75">
      <c r="E37" s="232"/>
    </row>
    <row r="38" ht="12.75">
      <c r="E38" s="232"/>
    </row>
    <row r="39" ht="12.75">
      <c r="E39" s="232"/>
    </row>
    <row r="40" ht="12.75">
      <c r="E40" s="232"/>
    </row>
    <row r="41" ht="12.75">
      <c r="E41" s="232"/>
    </row>
    <row r="42" ht="12.75">
      <c r="E42" s="232"/>
    </row>
    <row r="43" ht="12.75">
      <c r="E43" s="232"/>
    </row>
    <row r="44" ht="12.75">
      <c r="E44" s="232"/>
    </row>
    <row r="45" ht="12.75">
      <c r="E45" s="232"/>
    </row>
    <row r="46" ht="12.75">
      <c r="E46" s="232"/>
    </row>
    <row r="47" ht="12.75">
      <c r="E47" s="232"/>
    </row>
    <row r="48" ht="12.75">
      <c r="E48" s="232"/>
    </row>
    <row r="49" spans="1:7" ht="12.75">
      <c r="A49" s="276"/>
      <c r="B49" s="276"/>
      <c r="C49" s="276"/>
      <c r="D49" s="276"/>
      <c r="E49" s="276"/>
      <c r="F49" s="276"/>
      <c r="G49" s="276"/>
    </row>
    <row r="50" spans="1:7" ht="12.75">
      <c r="A50" s="276"/>
      <c r="B50" s="276"/>
      <c r="C50" s="276"/>
      <c r="D50" s="276"/>
      <c r="E50" s="276"/>
      <c r="F50" s="276"/>
      <c r="G50" s="276"/>
    </row>
    <row r="51" spans="1:7" ht="12.75">
      <c r="A51" s="276"/>
      <c r="B51" s="276"/>
      <c r="C51" s="276"/>
      <c r="D51" s="276"/>
      <c r="E51" s="276"/>
      <c r="F51" s="276"/>
      <c r="G51" s="276"/>
    </row>
    <row r="52" spans="1:7" ht="12.75">
      <c r="A52" s="276"/>
      <c r="B52" s="276"/>
      <c r="C52" s="276"/>
      <c r="D52" s="276"/>
      <c r="E52" s="276"/>
      <c r="F52" s="276"/>
      <c r="G52" s="276"/>
    </row>
    <row r="53" ht="12.75">
      <c r="E53" s="232"/>
    </row>
    <row r="54" ht="12.75">
      <c r="E54" s="232"/>
    </row>
    <row r="55" ht="12.75">
      <c r="E55" s="232"/>
    </row>
    <row r="56" ht="12.75">
      <c r="E56" s="232"/>
    </row>
    <row r="57" ht="12.75">
      <c r="E57" s="232"/>
    </row>
    <row r="58" ht="12.75">
      <c r="E58" s="232"/>
    </row>
    <row r="59" ht="12.75">
      <c r="E59" s="232"/>
    </row>
    <row r="60" ht="12.75">
      <c r="E60" s="232"/>
    </row>
    <row r="61" ht="12.75">
      <c r="E61" s="232"/>
    </row>
    <row r="62" ht="12.75">
      <c r="E62" s="232"/>
    </row>
    <row r="63" ht="12.75">
      <c r="E63" s="232"/>
    </row>
    <row r="64" ht="12.75">
      <c r="E64" s="232"/>
    </row>
    <row r="65" ht="12.75">
      <c r="E65" s="232"/>
    </row>
    <row r="66" ht="12.75">
      <c r="E66" s="232"/>
    </row>
    <row r="67" ht="12.75">
      <c r="E67" s="232"/>
    </row>
    <row r="68" ht="12.75">
      <c r="E68" s="232"/>
    </row>
    <row r="69" ht="12.75">
      <c r="E69" s="232"/>
    </row>
    <row r="70" ht="12.75">
      <c r="E70" s="232"/>
    </row>
    <row r="71" ht="12.75">
      <c r="E71" s="232"/>
    </row>
    <row r="72" ht="12.75">
      <c r="E72" s="232"/>
    </row>
    <row r="73" ht="12.75">
      <c r="E73" s="232"/>
    </row>
    <row r="74" ht="12.75">
      <c r="E74" s="232"/>
    </row>
    <row r="75" ht="12.75">
      <c r="E75" s="232"/>
    </row>
    <row r="76" ht="12.75">
      <c r="E76" s="232"/>
    </row>
    <row r="77" ht="12.75">
      <c r="E77" s="232"/>
    </row>
    <row r="78" ht="12.75">
      <c r="E78" s="232"/>
    </row>
    <row r="79" ht="12.75">
      <c r="E79" s="232"/>
    </row>
    <row r="80" ht="12.75">
      <c r="E80" s="232"/>
    </row>
    <row r="81" ht="12.75">
      <c r="E81" s="232"/>
    </row>
    <row r="82" ht="12.75">
      <c r="E82" s="232"/>
    </row>
    <row r="83" ht="12.75">
      <c r="E83" s="232"/>
    </row>
    <row r="84" spans="1:2" ht="12.75">
      <c r="A84" s="287"/>
      <c r="B84" s="287"/>
    </row>
    <row r="85" spans="1:7" ht="12.75">
      <c r="A85" s="276"/>
      <c r="B85" s="276"/>
      <c r="C85" s="288"/>
      <c r="D85" s="288"/>
      <c r="E85" s="289"/>
      <c r="F85" s="288"/>
      <c r="G85" s="290"/>
    </row>
    <row r="86" spans="1:7" ht="12.75">
      <c r="A86" s="291"/>
      <c r="B86" s="291"/>
      <c r="C86" s="276"/>
      <c r="D86" s="276"/>
      <c r="E86" s="292"/>
      <c r="F86" s="276"/>
      <c r="G86" s="276"/>
    </row>
    <row r="87" spans="1:7" ht="12.75">
      <c r="A87" s="276"/>
      <c r="B87" s="276"/>
      <c r="C87" s="276"/>
      <c r="D87" s="276"/>
      <c r="E87" s="292"/>
      <c r="F87" s="276"/>
      <c r="G87" s="276"/>
    </row>
    <row r="88" spans="1:7" ht="12.75">
      <c r="A88" s="276"/>
      <c r="B88" s="276"/>
      <c r="C88" s="276"/>
      <c r="D88" s="276"/>
      <c r="E88" s="292"/>
      <c r="F88" s="276"/>
      <c r="G88" s="276"/>
    </row>
    <row r="89" spans="1:7" ht="12.75">
      <c r="A89" s="276"/>
      <c r="B89" s="276"/>
      <c r="C89" s="276"/>
      <c r="D89" s="276"/>
      <c r="E89" s="292"/>
      <c r="F89" s="276"/>
      <c r="G89" s="276"/>
    </row>
    <row r="90" spans="1:7" ht="12.75">
      <c r="A90" s="276"/>
      <c r="B90" s="276"/>
      <c r="C90" s="276"/>
      <c r="D90" s="276"/>
      <c r="E90" s="292"/>
      <c r="F90" s="276"/>
      <c r="G90" s="276"/>
    </row>
    <row r="91" spans="1:7" ht="12.75">
      <c r="A91" s="276"/>
      <c r="B91" s="276"/>
      <c r="C91" s="276"/>
      <c r="D91" s="276"/>
      <c r="E91" s="292"/>
      <c r="F91" s="276"/>
      <c r="G91" s="276"/>
    </row>
    <row r="92" spans="1:7" ht="12.75">
      <c r="A92" s="276"/>
      <c r="B92" s="276"/>
      <c r="C92" s="276"/>
      <c r="D92" s="276"/>
      <c r="E92" s="292"/>
      <c r="F92" s="276"/>
      <c r="G92" s="276"/>
    </row>
    <row r="93" spans="1:7" ht="12.75">
      <c r="A93" s="276"/>
      <c r="B93" s="276"/>
      <c r="C93" s="276"/>
      <c r="D93" s="276"/>
      <c r="E93" s="292"/>
      <c r="F93" s="276"/>
      <c r="G93" s="276"/>
    </row>
    <row r="94" spans="1:7" ht="12.75">
      <c r="A94" s="276"/>
      <c r="B94" s="276"/>
      <c r="C94" s="276"/>
      <c r="D94" s="276"/>
      <c r="E94" s="292"/>
      <c r="F94" s="276"/>
      <c r="G94" s="276"/>
    </row>
    <row r="95" spans="1:7" ht="12.75">
      <c r="A95" s="276"/>
      <c r="B95" s="276"/>
      <c r="C95" s="276"/>
      <c r="D95" s="276"/>
      <c r="E95" s="292"/>
      <c r="F95" s="276"/>
      <c r="G95" s="276"/>
    </row>
    <row r="96" spans="1:7" ht="12.75">
      <c r="A96" s="276"/>
      <c r="B96" s="276"/>
      <c r="C96" s="276"/>
      <c r="D96" s="276"/>
      <c r="E96" s="292"/>
      <c r="F96" s="276"/>
      <c r="G96" s="276"/>
    </row>
    <row r="97" spans="1:7" ht="12.75">
      <c r="A97" s="276"/>
      <c r="B97" s="276"/>
      <c r="C97" s="276"/>
      <c r="D97" s="276"/>
      <c r="E97" s="292"/>
      <c r="F97" s="276"/>
      <c r="G97" s="276"/>
    </row>
    <row r="98" spans="1:7" ht="12.75">
      <c r="A98" s="276"/>
      <c r="B98" s="276"/>
      <c r="C98" s="276"/>
      <c r="D98" s="276"/>
      <c r="E98" s="292"/>
      <c r="F98" s="276"/>
      <c r="G98" s="276"/>
    </row>
  </sheetData>
  <sheetProtection/>
  <mergeCells count="5">
    <mergeCell ref="A1:G1"/>
    <mergeCell ref="A3:B3"/>
    <mergeCell ref="A4:B4"/>
    <mergeCell ref="E4:G4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slepý</dc:title>
  <dc:subject/>
  <dc:creator>Jana</dc:creator>
  <cp:keywords/>
  <dc:description/>
  <cp:lastModifiedBy>PCsestava</cp:lastModifiedBy>
  <cp:lastPrinted>2018-03-25T23:22:30Z</cp:lastPrinted>
  <dcterms:created xsi:type="dcterms:W3CDTF">2018-03-11T19:13:37Z</dcterms:created>
  <dcterms:modified xsi:type="dcterms:W3CDTF">2018-03-25T23:22:56Z</dcterms:modified>
  <cp:category/>
  <cp:version/>
  <cp:contentType/>
  <cp:contentStatus/>
</cp:coreProperties>
</file>