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'Rozpočet'!$A$2:$AC$150</definedName>
    <definedName name="__MAIN__Rek">'Rekap'!$B$1:$IH$28</definedName>
    <definedName name="__MAIN1__">'KrycíList'!$A$1:$L$52</definedName>
    <definedName name="__MvymF__">'Rozpočet'!#REF!</definedName>
    <definedName name="__OobjF__">'Rozpočet'!$A$8:$AC$150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<sst xmlns="http://schemas.openxmlformats.org/spreadsheetml/2006/main" count="544" uniqueCount="302">
  <si>
    <t>%</t>
  </si>
  <si>
    <t>.</t>
  </si>
  <si>
    <t>3</t>
  </si>
  <si>
    <t>6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</si>
  <si>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</si>
  <si>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</si>
  <si>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</si>
  <si>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</si>
  <si>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</si>
  <si>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</si>
  <si>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</si>
  <si>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</si>
  <si>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</si>
  <si>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10</t>
  </si>
  <si>
    <t>15</t>
  </si>
  <si>
    <t>Mj</t>
  </si>
  <si>
    <t>m2</t>
  </si>
  <si>
    <t>m3</t>
  </si>
  <si>
    <t>001</t>
  </si>
  <si>
    <t>011</t>
  </si>
  <si>
    <t>031</t>
  </si>
  <si>
    <t>062</t>
  </si>
  <si>
    <t>094</t>
  </si>
  <si>
    <t>095</t>
  </si>
  <si>
    <t>097</t>
  </si>
  <si>
    <t>099</t>
  </si>
  <si>
    <t>3*4</t>
  </si>
  <si>
    <t>5*2</t>
  </si>
  <si>
    <t>5*3</t>
  </si>
  <si>
    <t>6+6</t>
  </si>
  <si>
    <t>764</t>
  </si>
  <si>
    <t>782</t>
  </si>
  <si>
    <t>783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</si>
  <si>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</si>
  <si>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</si>
  <si>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</si>
  <si>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</si>
  <si>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</si>
  <si>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</si>
  <si>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</si>
  <si>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</si>
  <si>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</si>
  <si>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1,28</t>
  </si>
  <si>
    <t>2*16</t>
  </si>
  <si>
    <t>Druh</t>
  </si>
  <si>
    <t>Mzdy</t>
  </si>
  <si>
    <t>PRIR</t>
  </si>
  <si>
    <t>Prir</t>
  </si>
  <si>
    <t>% Dph</t>
  </si>
  <si>
    <t>0,5*3</t>
  </si>
  <si>
    <t>15*60</t>
  </si>
  <si>
    <t>25+15</t>
  </si>
  <si>
    <t>Název</t>
  </si>
  <si>
    <t>Oddíl</t>
  </si>
  <si>
    <t>Sazba</t>
  </si>
  <si>
    <t>Daň</t>
  </si>
  <si>
    <t>11,6*2</t>
  </si>
  <si>
    <t>Celkem</t>
  </si>
  <si>
    <t>Hm1[t]</t>
  </si>
  <si>
    <t>Hm2[t]</t>
  </si>
  <si>
    <t>Objekt</t>
  </si>
  <si>
    <t>Oddíly</t>
  </si>
  <si>
    <t>Základ</t>
  </si>
  <si>
    <t>natery</t>
  </si>
  <si>
    <t>stupen</t>
  </si>
  <si>
    <t>0,45*15</t>
  </si>
  <si>
    <t>0,45*25</t>
  </si>
  <si>
    <t>0,5*2,5</t>
  </si>
  <si>
    <t>1*0,4*2</t>
  </si>
  <si>
    <t>15*11,6</t>
  </si>
  <si>
    <t>2,5*2,8</t>
  </si>
  <si>
    <t>2,5*3,3</t>
  </si>
  <si>
    <t>4*2,9*2</t>
  </si>
  <si>
    <t>4,5*2,5</t>
  </si>
  <si>
    <t>Datum :</t>
  </si>
  <si>
    <t>Dodávka</t>
  </si>
  <si>
    <t>Mzdy/Mj</t>
  </si>
  <si>
    <t>Nhod/Mj</t>
  </si>
  <si>
    <t>1*0,85*2</t>
  </si>
  <si>
    <t>1*1,8*14</t>
  </si>
  <si>
    <t>2,98*1,2</t>
  </si>
  <si>
    <t>55344395</t>
  </si>
  <si>
    <t>58382212</t>
  </si>
  <si>
    <t>Název MJ</t>
  </si>
  <si>
    <t>Razítko:</t>
  </si>
  <si>
    <t>Sazba[%]</t>
  </si>
  <si>
    <t>Soubor :</t>
  </si>
  <si>
    <t>Základna</t>
  </si>
  <si>
    <t>-59,17000</t>
  </si>
  <si>
    <t>0,15*1*14</t>
  </si>
  <si>
    <t>0,4*0,8*4</t>
  </si>
  <si>
    <t>0,4*2,8*4</t>
  </si>
  <si>
    <t>0,5*3,3*2</t>
  </si>
  <si>
    <t>1,2*0,7*3</t>
  </si>
  <si>
    <t>114655446</t>
  </si>
  <si>
    <t>114655465</t>
  </si>
  <si>
    <t>189,00000</t>
  </si>
  <si>
    <t>317235511</t>
  </si>
  <si>
    <t>317235811</t>
  </si>
  <si>
    <t>319201311</t>
  </si>
  <si>
    <t>319202321</t>
  </si>
  <si>
    <t>349234831</t>
  </si>
  <si>
    <t>349234841</t>
  </si>
  <si>
    <t>349235851</t>
  </si>
  <si>
    <t>349235861</t>
  </si>
  <si>
    <t>620991121</t>
  </si>
  <si>
    <t>622401961</t>
  </si>
  <si>
    <t>622401971</t>
  </si>
  <si>
    <t>622427521</t>
  </si>
  <si>
    <t>622542148</t>
  </si>
  <si>
    <t>622542149</t>
  </si>
  <si>
    <t>622611132</t>
  </si>
  <si>
    <t>622903120</t>
  </si>
  <si>
    <t>622903130</t>
  </si>
  <si>
    <t>622903140</t>
  </si>
  <si>
    <t>622903451</t>
  </si>
  <si>
    <t>629451112</t>
  </si>
  <si>
    <t>764004803</t>
  </si>
  <si>
    <t>764004863</t>
  </si>
  <si>
    <t>764205146</t>
  </si>
  <si>
    <t>764410850</t>
  </si>
  <si>
    <t>764421850</t>
  </si>
  <si>
    <t>764501103</t>
  </si>
  <si>
    <t>764508131</t>
  </si>
  <si>
    <t>764508132</t>
  </si>
  <si>
    <t>764510550</t>
  </si>
  <si>
    <t>764521550</t>
  </si>
  <si>
    <t>764554202</t>
  </si>
  <si>
    <t>782131313</t>
  </si>
  <si>
    <t>783201811</t>
  </si>
  <si>
    <t>783221124</t>
  </si>
  <si>
    <t>783228990</t>
  </si>
  <si>
    <t>783522221</t>
  </si>
  <si>
    <t>941111122</t>
  </si>
  <si>
    <t>941111222</t>
  </si>
  <si>
    <t>941111822</t>
  </si>
  <si>
    <t>944511111</t>
  </si>
  <si>
    <t>944511211</t>
  </si>
  <si>
    <t>944511811</t>
  </si>
  <si>
    <t>944711111</t>
  </si>
  <si>
    <t>944711211</t>
  </si>
  <si>
    <t>944711811</t>
  </si>
  <si>
    <t>952901110</t>
  </si>
  <si>
    <t>952902110</t>
  </si>
  <si>
    <t>966078111</t>
  </si>
  <si>
    <t>966078112</t>
  </si>
  <si>
    <t>966079851</t>
  </si>
  <si>
    <t>975022354</t>
  </si>
  <si>
    <t>978019361</t>
  </si>
  <si>
    <t>978019961</t>
  </si>
  <si>
    <t>978057321</t>
  </si>
  <si>
    <t>978059211</t>
  </si>
  <si>
    <t>979081111</t>
  </si>
  <si>
    <t>979081121</t>
  </si>
  <si>
    <t>979082111</t>
  </si>
  <si>
    <t>997013831</t>
  </si>
  <si>
    <t>998764102</t>
  </si>
  <si>
    <t>998782201</t>
  </si>
  <si>
    <t>999281111</t>
  </si>
  <si>
    <t>Faktura :</t>
  </si>
  <si>
    <t>Hm1[t]/Mj</t>
  </si>
  <si>
    <t>Hm2[t]/Mj</t>
  </si>
  <si>
    <t>Sazba DPH</t>
  </si>
  <si>
    <t>Zakázka :</t>
  </si>
  <si>
    <t>Řádek</t>
  </si>
  <si>
    <t>11,6*1,2*2</t>
  </si>
  <si>
    <t>14,43*11,1</t>
  </si>
  <si>
    <t>30/07/2018</t>
  </si>
  <si>
    <t>Investor :</t>
  </si>
  <si>
    <t>Náklady/MJ</t>
  </si>
  <si>
    <t>Objednal :</t>
  </si>
  <si>
    <t>112,19400/2</t>
  </si>
  <si>
    <t>140,243*0,2</t>
  </si>
  <si>
    <t>140,24300/2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</si>
  <si>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</si>
  <si>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</si>
  <si>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</si>
  <si>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</si>
  <si>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</si>
  <si>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</si>
  <si>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</si>
  <si>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</si>
  <si>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189,00000*60</t>
  </si>
  <si>
    <t>216,84000*60</t>
  </si>
  <si>
    <t>Odsouhlasil:</t>
  </si>
  <si>
    <t>Projektant :</t>
  </si>
  <si>
    <t>Rekapitulace</t>
  </si>
  <si>
    <t>0,15*1,8*2*14</t>
  </si>
  <si>
    <t>Název nákladu</t>
  </si>
  <si>
    <t>obklad kamenné</t>
  </si>
  <si>
    <t>Hmoty1[t] za Mj</t>
  </si>
  <si>
    <t>Hmoty2[t] za Mj</t>
  </si>
  <si>
    <t>Ostatní náklady</t>
  </si>
  <si>
    <t>Přirážky</t>
  </si>
  <si>
    <t>Počet MJ</t>
  </si>
  <si>
    <t>přirážky</t>
  </si>
  <si>
    <t>140,24300-28,049</t>
  </si>
  <si>
    <t>klempirske prace</t>
  </si>
  <si>
    <t>Dílčí DPH</t>
  </si>
  <si>
    <t>Číslo(SKP)</t>
  </si>
  <si>
    <t>Sazba [Kč]</t>
  </si>
  <si>
    <t>Umístění :</t>
  </si>
  <si>
    <t>zdi podperne a volne</t>
  </si>
  <si>
    <t>upravy povrchu vnejsi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</si>
  <si>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</si>
  <si>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</si>
  <si>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</si>
  <si>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</si>
  <si>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</si>
  <si>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</si>
  <si>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uliční stěna</t>
  </si>
  <si>
    <t>leseni a stavebni vytahy</t>
  </si>
  <si>
    <t>Prerus ocel prof do 2 cm2</t>
  </si>
  <si>
    <t>Množství [Mj]</t>
  </si>
  <si>
    <t>odpočet otvorů</t>
  </si>
  <si>
    <t>pripravne a pridruzene prace</t>
  </si>
  <si>
    <t>ruzne dokoncovaci konstrukce</t>
  </si>
  <si>
    <t>OCISTENI FAS STUKU VYLOZENYCH</t>
  </si>
  <si>
    <t>Dodatek číslo :</t>
  </si>
  <si>
    <t>Zakázka číslo :</t>
  </si>
  <si>
    <t>prorazeni otvoru a ost.bou.pr.</t>
  </si>
  <si>
    <t>Archivní číslo :</t>
  </si>
  <si>
    <t>Rozpočet číslo :</t>
  </si>
  <si>
    <t>RUCNI OSKR STUKU SABRAN RIMS 5-7</t>
  </si>
  <si>
    <t>Prerus ocel prof cez 2cm2 do 4cm2</t>
  </si>
  <si>
    <t>Zakryti chodniku proti znecisteni</t>
  </si>
  <si>
    <t>Odpadní trouby Cu kruhové D 100 mm</t>
  </si>
  <si>
    <t>Položkový rozpočet</t>
  </si>
  <si>
    <t>Rozpočtové náklady</t>
  </si>
  <si>
    <t>Montáž kruhového svodu</t>
  </si>
  <si>
    <t>poplnění spodní části,</t>
  </si>
  <si>
    <t>Stavební objekt číslo :</t>
  </si>
  <si>
    <t>Odvoz suti a vybouraných hmot na skládku do 1 km</t>
  </si>
  <si>
    <t>Seznam položek pro oddíl :</t>
  </si>
  <si>
    <t>Vyrovnání nerovného povrchu zdiva tl do 30 mm maltou</t>
  </si>
  <si>
    <t>Základní rozpočtové náklady</t>
  </si>
  <si>
    <t>Doplnění zdiva okenních obrub</t>
  </si>
  <si>
    <t xml:space="preserve">objímky navíc proti zlodějům </t>
  </si>
  <si>
    <t>Krycí list [ceny uvedeny v Kč]</t>
  </si>
  <si>
    <t>Montáž objímky kruhového svodu</t>
  </si>
  <si>
    <t>Demontáž svodu k dalšímu použití</t>
  </si>
  <si>
    <t>Oplechování Zn-Ti říms rš 330 mm</t>
  </si>
  <si>
    <t>oprava fasády Nám Hrdinů 4 Krnov</t>
  </si>
  <si>
    <t>praporové držáky,držáky truhlíků</t>
  </si>
  <si>
    <t>Účelové měrné jednotky (bez DPH)</t>
  </si>
  <si>
    <t>Montáž záchytné stříšky š do 1,5 m</t>
  </si>
  <si>
    <t>Celkové rozpočtové náklady (bezDPH)</t>
  </si>
  <si>
    <t>Demontáž záchytné stříšky š do 1,5 m</t>
  </si>
  <si>
    <t>Montáž žlabu podokapního půlkulatého</t>
  </si>
  <si>
    <t>Demontáž oplechování říms rš do 330 mm</t>
  </si>
  <si>
    <t>objímka svodu pro šroubovací trn 100 Cu</t>
  </si>
  <si>
    <t>Daň z přidané hodnoty (Rozpočet+Ostatní)</t>
  </si>
  <si>
    <t>Potažení vnějších stěn slož 7 štukem 100%</t>
  </si>
  <si>
    <t>Demontáž oplechování parapetu rš do 330 mm</t>
  </si>
  <si>
    <t>Celkové náklady (Rozpočet +Ostatní) vč. DPH</t>
  </si>
  <si>
    <t>Potažení vnějších stěn slož 3-5 štukem 100%</t>
  </si>
  <si>
    <t>Demontáž podokapního žlabu k dalšímu použití</t>
  </si>
  <si>
    <t>Čištění budov mytím vnějších ploch oken a dveří</t>
  </si>
  <si>
    <t>Přesun hmot pro opravy a údržbu budov v do 25 m</t>
  </si>
  <si>
    <t>Doplnění zdiva podokenních nebo nadokenních říms</t>
  </si>
  <si>
    <t>Montáž ochranné sítě z textilie z umělých vláken</t>
  </si>
  <si>
    <t>Oplechování parapetů Zn-Ti rš 330 mm včetně rohů</t>
  </si>
  <si>
    <t>Demontáž ochranné sítě z textilie z umělých vláken</t>
  </si>
  <si>
    <t>Dtz a opet zpet Mtz cisla popisneho a orientačního</t>
  </si>
  <si>
    <t>deska obkladová, mramor leštěná tl 3 cm od 0,48 m2</t>
  </si>
  <si>
    <t>Příplatek k ochranné síti za první a ZKD den použití</t>
  </si>
  <si>
    <t>Ruční oškrabání štuku a berev stěn vnějš slož 3 až 5</t>
  </si>
  <si>
    <t>Doplnění plošných fasádních prvků vyložených do 80 mm</t>
  </si>
  <si>
    <t>Odsekání obkladů stěn z desek z kamene plochy do 1 m2</t>
  </si>
  <si>
    <t>Doplnění plošných fasádních prvků vyložených do 150 mm</t>
  </si>
  <si>
    <t>Přerušení různých ocelových profilů průřezu do 100 mm2</t>
  </si>
  <si>
    <t>Odstranění nátěrů ze zámečnických konstrukcí oškrabáním</t>
  </si>
  <si>
    <t>Vyrovnání nerovného povrchu zdiva tl do 80 mm přizděním</t>
  </si>
  <si>
    <t>Vyrovnávací vrstva pod klempířské prvky z MC š do 300 mm</t>
  </si>
  <si>
    <t>Odvoz suti a vybouraných hmot na skládku ZKD 1 km přes 1 km</t>
  </si>
  <si>
    <t>Přesun hmot pro konstrukce klempířské v objektech v do 12 m</t>
  </si>
  <si>
    <t>Doplnění říms z cihelných příčkovek na MC vyložených do 300 mm</t>
  </si>
  <si>
    <t>Přesun hmot procentní pro obklady kamenné v objektech v do 6 m</t>
  </si>
  <si>
    <t>C:\RozpNz\Data\Kovařík - 310, oprava fasády Nám Hrdinů 4 Krnov.o32</t>
  </si>
  <si>
    <t>Příplatek k záchytné stříšce š do 1,5 m za první a ZKD den použití</t>
  </si>
  <si>
    <t>Vnitrostaveništní vodorovná doprava suti a vybouraných hmot do 10 m</t>
  </si>
  <si>
    <t>Doplnění zdiva hlavních a kordónových říms cihlami pálenými na maltu</t>
  </si>
  <si>
    <t>Mytí s odmaštěním vnějších omítek stupně složitosti 7 tlakovou vodou</t>
  </si>
  <si>
    <t>Odsekání obkladů ze schodišťových konstrukcí z desek z kamene stupnic</t>
  </si>
  <si>
    <t>Poplatek za uložení stavebního směsného odpadu na skládce (skládkovné)</t>
  </si>
  <si>
    <t>Mytí s odmaštěním vnějších omítek stupně složitosti 3 a 4 tlakovou vodou</t>
  </si>
  <si>
    <t>Mytí s odmaštěním vnějších omítek stupně složitosti 5 a 6 tlakovou vodou</t>
  </si>
  <si>
    <t>Příplatek k omítce vnějších stěn a štítů za přísadu na zvýšení přilnavosti</t>
  </si>
  <si>
    <t>Čištění budov zametáním v místnostech, chodbách, na schodištích nebo půdách</t>
  </si>
  <si>
    <t>Oprava vnějších omítek štukových MV nebo MVC členitosti VII v rozsahu do 50 %</t>
  </si>
  <si>
    <t>Zakrývání výplní venkovních otvorů před nástřikem plastických maltovin z lešení</t>
  </si>
  <si>
    <t>Příplatek k montáži za pracnost při oplechování říms a parapetu obloukového tvaru</t>
  </si>
  <si>
    <t>Příplatek k omítce vnějších stěn a štítů za hydrofobizační přísadu do štukové vrstvy</t>
  </si>
  <si>
    <t>Nátěr silikátový dvojnásobný vnějších omítaných stěn včetně penetrace provedený ručně</t>
  </si>
  <si>
    <t>Nátěry syntetické KDK barva dražší matný povrch 2x antikorozní, 1x základní, 1x email</t>
  </si>
  <si>
    <t>Montáž obkladu stěn z nepravidelných řezaných desek z tvrdého kamene do malty tl do 50 mm</t>
  </si>
  <si>
    <t>Montáž lešení řadového trubkového lehkého s podlahami zatížení do 200 kg/m2 š do 1,2 m v do 25 m</t>
  </si>
  <si>
    <t>Nátěry syntetické klempířských kcí barva dražší matný povrch 1x reaktivní, 1x základní, 1x email</t>
  </si>
  <si>
    <t>Příplatek k opravám nátěrů syntetickým KDK za nátěry pevných mříží u neotvíravých oken nebo stěn</t>
  </si>
  <si>
    <t>Demontáž lešení řadového trubkového lehkého s podlahami zatížení do 200 kg/m2 š do 1,2 m v do 25 m</t>
  </si>
  <si>
    <t>Otlučení vnější vápenné nebo vápenocementové vnější omítky stupně členitosti 3 až 5  rozsahu do 50%</t>
  </si>
  <si>
    <t>Příplatek k lešení řadovému trubkovému lehkému s podlahami š 1,2 m v 25 m za první a ZKD den použití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</si>
</sst>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238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163</v>
      </c>
      <c r="C4" s="139" t="s">
        <v>242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159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219</v>
      </c>
      <c r="C6" s="142"/>
      <c r="D6" s="143"/>
      <c r="E6" s="143"/>
      <c r="F6" s="13" t="s">
        <v>201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231</v>
      </c>
      <c r="C7" s="142"/>
      <c r="D7" s="143"/>
      <c r="E7" s="143"/>
      <c r="F7" s="13" t="s">
        <v>168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222</v>
      </c>
      <c r="C8" s="142"/>
      <c r="D8" s="143" t="s">
        <v>278</v>
      </c>
      <c r="E8" s="143"/>
      <c r="F8" s="13" t="s">
        <v>170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218</v>
      </c>
      <c r="C9" s="142"/>
      <c r="D9" s="143"/>
      <c r="E9" s="143"/>
      <c r="F9" s="13" t="s">
        <v>185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221</v>
      </c>
      <c r="C10" s="142"/>
      <c r="D10" s="142"/>
      <c r="E10" s="142"/>
      <c r="F10" s="13" t="s">
        <v>178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74</v>
      </c>
      <c r="C11" s="142"/>
      <c r="D11" s="145" t="s">
        <v>167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204</v>
      </c>
      <c r="C12" s="144"/>
      <c r="D12" s="146" t="s">
        <v>208</v>
      </c>
      <c r="E12" s="146"/>
      <c r="F12" s="13" t="s">
        <v>86</v>
      </c>
      <c r="G12" s="142" t="s">
        <v>278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228</v>
      </c>
      <c r="C13" s="147"/>
      <c r="D13" s="147"/>
      <c r="E13" s="147"/>
      <c r="F13" s="147"/>
      <c r="G13" s="148" t="s">
        <v>192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61</v>
      </c>
      <c r="C14" s="15" t="s">
        <v>75</v>
      </c>
      <c r="D14" s="15" t="s">
        <v>181</v>
      </c>
      <c r="E14" s="16" t="s">
        <v>35</v>
      </c>
      <c r="F14" s="17" t="s">
        <v>193</v>
      </c>
      <c r="G14" s="149" t="s">
        <v>188</v>
      </c>
      <c r="H14" s="149"/>
      <c r="I14" s="149"/>
      <c r="J14" s="19" t="s">
        <v>180</v>
      </c>
      <c r="K14" s="20" t="s">
        <v>162</v>
      </c>
      <c r="L14" s="12"/>
    </row>
    <row r="15" spans="1:12" ht="15" customHeight="1">
      <c r="A15" s="6"/>
      <c r="B15" s="21" t="s">
        <v>34</v>
      </c>
      <c r="C15" s="22">
        <f>SUMIF(Rozpočet!F9:F151,B15,Rozpočet!L9:L151)</f>
        <v>0</v>
      </c>
      <c r="D15" s="22">
        <f>SUMIF(Rozpočet!F9:F151,B15,Rozpočet!M9:M151)</f>
        <v>0</v>
      </c>
      <c r="E15" s="23">
        <f>SUMIF(Rozpočet!F9:F151,B15,Rozpočet!N9:N151)</f>
        <v>0</v>
      </c>
      <c r="F15" s="24">
        <f>SUMIF(Rozpočet!F9:F151,B15,Rozpočet!O9:O151)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38</v>
      </c>
      <c r="C16" s="22">
        <f>SUMIF(Rozpočet!F9:F151,B16,Rozpočet!L9:L151)</f>
        <v>0</v>
      </c>
      <c r="D16" s="22">
        <f>SUMIF(Rozpočet!F9:F151,B16,Rozpočet!M9:M151)</f>
        <v>0</v>
      </c>
      <c r="E16" s="23">
        <f>SUMIF(Rozpočet!F9:F151,B16,Rozpočet!N9:N151)</f>
        <v>0</v>
      </c>
      <c r="F16" s="24">
        <f>SUMIF(Rozpočet!F9:F151,B16,Rozpočet!O9:O151)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36</v>
      </c>
      <c r="C17" s="22">
        <f>SUMIF(Rozpočet!F9:F151,B17,Rozpočet!L9:L151)</f>
        <v>0</v>
      </c>
      <c r="D17" s="22">
        <f>SUMIF(Rozpočet!F9:F151,B17,Rozpočet!M9:M151)</f>
        <v>0</v>
      </c>
      <c r="E17" s="23">
        <f>SUMIF(Rozpočet!F9:F151,B17,Rozpočet!N9:N151)</f>
        <v>0</v>
      </c>
      <c r="F17" s="24">
        <f>SUMIF(Rozpočet!F9:F151,B17,Rozpočet!O9:O151)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39</v>
      </c>
      <c r="C18" s="22">
        <f>SUMIF(Rozpočet!F9:F151,B18,Rozpočet!L9:L151)</f>
        <v>0</v>
      </c>
      <c r="D18" s="22">
        <f>SUMIF(Rozpočet!F9:F151,B18,Rozpočet!M9:M151)</f>
        <v>0</v>
      </c>
      <c r="E18" s="23">
        <f>SUMIF(Rozpočet!F9:F151,B18,Rozpočet!N9:N151)</f>
        <v>0</v>
      </c>
      <c r="F18" s="24">
        <f>SUMIF(Rozpočet!F9:F151,B18,Rozpočet!O9:O151)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37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57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235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193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246</v>
      </c>
      <c r="C23" s="155"/>
      <c r="D23" s="155"/>
      <c r="E23" s="156">
        <f>E21+E22</f>
        <v>0</v>
      </c>
      <c r="F23" s="156"/>
      <c r="G23" s="157" t="s">
        <v>207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251</v>
      </c>
      <c r="C25" s="159"/>
      <c r="D25" s="159"/>
      <c r="E25" s="159"/>
      <c r="F25" s="159"/>
      <c r="G25" s="160" t="s">
        <v>198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85</v>
      </c>
      <c r="C26" s="161" t="s">
        <v>62</v>
      </c>
      <c r="D26" s="161"/>
      <c r="E26" s="162" t="s">
        <v>55</v>
      </c>
      <c r="F26" s="162"/>
      <c r="G26" s="18"/>
      <c r="H26" s="149" t="s">
        <v>87</v>
      </c>
      <c r="I26" s="149"/>
      <c r="J26" s="163" t="s">
        <v>55</v>
      </c>
      <c r="K26" s="163"/>
      <c r="L26" s="12"/>
    </row>
    <row r="27" spans="1:12" ht="15" customHeight="1">
      <c r="A27" s="6"/>
      <c r="B27" s="31">
        <v>21</v>
      </c>
      <c r="C27" s="164">
        <f>SUMIF(Rozpočet!T9:T151,B27,Rozpočet!K9:K151)+H27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SUMIF(Rozpočet!T9:T151,B28,Rozpočet!K9:K151)+H28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254</v>
      </c>
      <c r="C32" s="172"/>
      <c r="D32" s="172"/>
      <c r="E32" s="172"/>
      <c r="F32" s="172"/>
      <c r="G32" s="173" t="s">
        <v>244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83</v>
      </c>
      <c r="H33" s="175"/>
      <c r="I33" s="175"/>
      <c r="J33" s="15" t="s">
        <v>194</v>
      </c>
      <c r="K33" s="33" t="s">
        <v>169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177</v>
      </c>
      <c r="C37" s="176"/>
      <c r="D37" s="176"/>
      <c r="E37" s="176" t="s">
        <v>184</v>
      </c>
      <c r="F37" s="176"/>
      <c r="G37" s="176"/>
      <c r="H37" s="176"/>
      <c r="I37" s="176" t="s">
        <v>84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186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163</v>
      </c>
      <c r="C2" s="41"/>
      <c r="D2" s="181">
        <f>KrycíList!D6</f>
        <v>0</v>
      </c>
      <c r="E2" s="181"/>
      <c r="F2" s="181"/>
      <c r="G2" s="42" t="str">
        <f>KrycíList!C4</f>
        <v>oprava fasády Nám Hrdinů 4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60</v>
      </c>
      <c r="C5" s="56" t="s">
        <v>53</v>
      </c>
      <c r="D5" s="57" t="s">
        <v>44</v>
      </c>
      <c r="E5" s="56" t="s">
        <v>12</v>
      </c>
      <c r="F5" s="56" t="s">
        <v>199</v>
      </c>
      <c r="G5" s="56" t="s">
        <v>206</v>
      </c>
      <c r="H5" s="56" t="s">
        <v>57</v>
      </c>
      <c r="I5" s="56" t="s">
        <v>75</v>
      </c>
      <c r="J5" s="56" t="s">
        <v>181</v>
      </c>
      <c r="K5" s="58" t="s">
        <v>35</v>
      </c>
      <c r="L5" s="59" t="s">
        <v>193</v>
      </c>
      <c r="M5" s="59" t="s">
        <v>58</v>
      </c>
      <c r="N5" s="59" t="s">
        <v>59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SUMIF($D8:$D20,"B",H8:H20)</f>
        <v>0</v>
      </c>
      <c r="I6" s="67">
        <f t="shared" si="0"/>
        <v>8005.2</v>
      </c>
      <c r="J6" s="67">
        <f t="shared" si="0"/>
        <v>301539.85858758964</v>
      </c>
      <c r="K6" s="67">
        <f t="shared" si="0"/>
        <v>0</v>
      </c>
      <c r="L6" s="67">
        <f t="shared" si="0"/>
        <v>7119.536347514563</v>
      </c>
      <c r="M6" s="68">
        <f t="shared" si="0"/>
        <v>17.246918622470254</v>
      </c>
      <c r="N6" s="68">
        <f t="shared" si="0"/>
        <v>7.8081855000000004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18</v>
      </c>
      <c r="C8" s="70"/>
      <c r="D8" s="69" t="s">
        <v>4</v>
      </c>
      <c r="E8" s="70"/>
      <c r="F8" s="71"/>
      <c r="G8" s="72" t="s">
        <v>210</v>
      </c>
      <c r="H8" s="73"/>
      <c r="I8" s="74">
        <v>8005.2</v>
      </c>
      <c r="J8" s="74">
        <v>301539.85858758964</v>
      </c>
      <c r="K8" s="74"/>
      <c r="L8" s="74">
        <v>7119.536347514563</v>
      </c>
      <c r="M8" s="68">
        <v>17.246918622470254</v>
      </c>
      <c r="N8" s="68">
        <v>7.8081855000000004</v>
      </c>
      <c r="O8" s="37"/>
    </row>
    <row r="9" spans="1:15" ht="13.5" customHeight="1">
      <c r="A9" s="37"/>
      <c r="B9" s="37"/>
      <c r="C9" s="75" t="s">
        <v>19</v>
      </c>
      <c r="D9" s="76" t="s">
        <v>5</v>
      </c>
      <c r="E9" s="77"/>
      <c r="F9" s="77" t="s">
        <v>34</v>
      </c>
      <c r="G9" s="78" t="s">
        <v>215</v>
      </c>
      <c r="H9" s="79"/>
      <c r="I9" s="80"/>
      <c r="J9" s="80">
        <v>1792</v>
      </c>
      <c r="K9" s="80"/>
      <c r="L9" s="80"/>
      <c r="M9" s="81"/>
      <c r="N9" s="81"/>
      <c r="O9" s="37"/>
    </row>
    <row r="10" spans="2:15" ht="13.5" customHeight="1">
      <c r="B10" s="37"/>
      <c r="C10" s="75" t="s">
        <v>20</v>
      </c>
      <c r="D10" s="76" t="s">
        <v>5</v>
      </c>
      <c r="E10" s="77"/>
      <c r="F10" s="77" t="s">
        <v>34</v>
      </c>
      <c r="G10" s="78" t="s">
        <v>202</v>
      </c>
      <c r="H10" s="79"/>
      <c r="I10" s="80"/>
      <c r="J10" s="80">
        <v>26035.6</v>
      </c>
      <c r="K10" s="80"/>
      <c r="L10" s="80"/>
      <c r="M10" s="81">
        <v>6.294011999999482</v>
      </c>
      <c r="N10" s="81"/>
      <c r="O10" s="37"/>
    </row>
    <row r="11" spans="2:15" ht="13.5" customHeight="1">
      <c r="B11" s="37"/>
      <c r="C11" s="75" t="s">
        <v>21</v>
      </c>
      <c r="D11" s="76" t="s">
        <v>5</v>
      </c>
      <c r="E11" s="77"/>
      <c r="F11" s="77" t="s">
        <v>34</v>
      </c>
      <c r="G11" s="78" t="s">
        <v>203</v>
      </c>
      <c r="H11" s="79"/>
      <c r="I11" s="80"/>
      <c r="J11" s="80">
        <v>145933.33174</v>
      </c>
      <c r="K11" s="80"/>
      <c r="L11" s="80"/>
      <c r="M11" s="81">
        <v>10.443703414900751</v>
      </c>
      <c r="N11" s="81"/>
      <c r="O11" s="37"/>
    </row>
    <row r="12" spans="2:15" ht="13.5" customHeight="1">
      <c r="B12" s="37"/>
      <c r="C12" s="75" t="s">
        <v>22</v>
      </c>
      <c r="D12" s="76" t="s">
        <v>5</v>
      </c>
      <c r="E12" s="77"/>
      <c r="F12" s="77" t="s">
        <v>34</v>
      </c>
      <c r="G12" s="78" t="s">
        <v>211</v>
      </c>
      <c r="H12" s="79"/>
      <c r="I12" s="80"/>
      <c r="J12" s="80">
        <v>41525.6496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23</v>
      </c>
      <c r="D13" s="76" t="s">
        <v>5</v>
      </c>
      <c r="E13" s="77"/>
      <c r="F13" s="77" t="s">
        <v>34</v>
      </c>
      <c r="G13" s="78" t="s">
        <v>216</v>
      </c>
      <c r="H13" s="79"/>
      <c r="I13" s="80"/>
      <c r="J13" s="80">
        <v>2082.685</v>
      </c>
      <c r="K13" s="80"/>
      <c r="L13" s="80"/>
      <c r="M13" s="81">
        <v>0.0008091497500002143</v>
      </c>
      <c r="N13" s="81"/>
      <c r="O13" s="37"/>
    </row>
    <row r="14" spans="2:15" ht="13.5" customHeight="1">
      <c r="B14" s="37"/>
      <c r="C14" s="75" t="s">
        <v>24</v>
      </c>
      <c r="D14" s="76" t="s">
        <v>5</v>
      </c>
      <c r="E14" s="77"/>
      <c r="F14" s="77" t="s">
        <v>34</v>
      </c>
      <c r="G14" s="78" t="s">
        <v>220</v>
      </c>
      <c r="H14" s="79"/>
      <c r="I14" s="80"/>
      <c r="J14" s="80">
        <v>34728.859179299994</v>
      </c>
      <c r="K14" s="80"/>
      <c r="L14" s="80"/>
      <c r="M14" s="81"/>
      <c r="N14" s="81">
        <v>7.6190774999999995</v>
      </c>
      <c r="O14" s="37"/>
    </row>
    <row r="15" spans="2:15" ht="13.5" customHeight="1">
      <c r="B15" s="37"/>
      <c r="C15" s="75" t="s">
        <v>25</v>
      </c>
      <c r="D15" s="76" t="s">
        <v>5</v>
      </c>
      <c r="E15" s="77"/>
      <c r="F15" s="77" t="s">
        <v>34</v>
      </c>
      <c r="G15" s="78" t="s">
        <v>179</v>
      </c>
      <c r="H15" s="79"/>
      <c r="I15" s="80"/>
      <c r="J15" s="80">
        <v>11984.783588289565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30</v>
      </c>
      <c r="D16" s="76" t="s">
        <v>5</v>
      </c>
      <c r="E16" s="77"/>
      <c r="F16" s="77" t="s">
        <v>38</v>
      </c>
      <c r="G16" s="78" t="s">
        <v>197</v>
      </c>
      <c r="H16" s="79"/>
      <c r="I16" s="80">
        <v>674.4</v>
      </c>
      <c r="J16" s="80">
        <v>28002.31748</v>
      </c>
      <c r="K16" s="80"/>
      <c r="L16" s="80"/>
      <c r="M16" s="81">
        <v>0.0981015999999992</v>
      </c>
      <c r="N16" s="81">
        <v>0.189108</v>
      </c>
      <c r="O16" s="37"/>
    </row>
    <row r="17" spans="2:15" ht="13.5" customHeight="1">
      <c r="B17" s="37"/>
      <c r="C17" s="75" t="s">
        <v>31</v>
      </c>
      <c r="D17" s="76" t="s">
        <v>5</v>
      </c>
      <c r="E17" s="77"/>
      <c r="F17" s="77" t="s">
        <v>38</v>
      </c>
      <c r="G17" s="78" t="s">
        <v>189</v>
      </c>
      <c r="H17" s="79"/>
      <c r="I17" s="80">
        <v>7330.8</v>
      </c>
      <c r="J17" s="80">
        <v>4852.632</v>
      </c>
      <c r="K17" s="80"/>
      <c r="L17" s="80"/>
      <c r="M17" s="81">
        <v>0.39604485782001675</v>
      </c>
      <c r="N17" s="81"/>
      <c r="O17" s="37"/>
    </row>
    <row r="18" spans="2:15" ht="13.5" customHeight="1">
      <c r="B18" s="37"/>
      <c r="C18" s="75" t="s">
        <v>32</v>
      </c>
      <c r="D18" s="76" t="s">
        <v>5</v>
      </c>
      <c r="E18" s="77"/>
      <c r="F18" s="77" t="s">
        <v>38</v>
      </c>
      <c r="G18" s="78" t="s">
        <v>63</v>
      </c>
      <c r="H18" s="79"/>
      <c r="I18" s="80"/>
      <c r="J18" s="80">
        <v>4602</v>
      </c>
      <c r="K18" s="80"/>
      <c r="L18" s="80"/>
      <c r="M18" s="81">
        <v>0.014247600000001186</v>
      </c>
      <c r="N18" s="81"/>
      <c r="O18" s="37"/>
    </row>
    <row r="19" spans="2:15" ht="13.5" customHeight="1">
      <c r="B19" s="37"/>
      <c r="C19" s="75" t="s">
        <v>33</v>
      </c>
      <c r="D19" s="76" t="s">
        <v>5</v>
      </c>
      <c r="E19" s="77"/>
      <c r="F19" s="77" t="s">
        <v>46</v>
      </c>
      <c r="G19" s="78" t="s">
        <v>195</v>
      </c>
      <c r="H19" s="79"/>
      <c r="I19" s="80"/>
      <c r="J19" s="80"/>
      <c r="K19" s="80"/>
      <c r="L19" s="80">
        <v>7119.536347514563</v>
      </c>
      <c r="M19" s="81"/>
      <c r="N19" s="81"/>
      <c r="O19" s="37"/>
    </row>
    <row r="20" spans="1:15" ht="7.5" customHeight="1">
      <c r="A20" s="37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0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41</v>
      </c>
      <c r="B1" s="87" t="s">
        <v>60</v>
      </c>
      <c r="C1" s="87" t="s">
        <v>53</v>
      </c>
      <c r="D1" s="87" t="s">
        <v>44</v>
      </c>
      <c r="E1" s="87" t="s">
        <v>164</v>
      </c>
      <c r="F1" s="87" t="s">
        <v>199</v>
      </c>
      <c r="G1" s="87" t="s">
        <v>52</v>
      </c>
      <c r="H1" s="87" t="s">
        <v>213</v>
      </c>
      <c r="I1" s="87" t="s">
        <v>15</v>
      </c>
      <c r="J1" s="87" t="s">
        <v>200</v>
      </c>
      <c r="K1" s="87" t="s">
        <v>175</v>
      </c>
      <c r="L1" s="88" t="s">
        <v>75</v>
      </c>
      <c r="M1" s="88" t="s">
        <v>181</v>
      </c>
      <c r="N1" s="88" t="s">
        <v>35</v>
      </c>
      <c r="O1" s="88" t="s">
        <v>193</v>
      </c>
      <c r="P1" s="89" t="s">
        <v>190</v>
      </c>
      <c r="Q1" s="87" t="s">
        <v>191</v>
      </c>
      <c r="R1" s="87" t="s">
        <v>176</v>
      </c>
      <c r="S1" s="87" t="s">
        <v>45</v>
      </c>
      <c r="T1" s="87" t="s">
        <v>48</v>
      </c>
      <c r="U1" s="87" t="s">
        <v>209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227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163</v>
      </c>
      <c r="C3" s="41"/>
      <c r="D3" s="181">
        <f>KrycíList!D6</f>
        <v>0</v>
      </c>
      <c r="E3" s="181"/>
      <c r="F3" s="181"/>
      <c r="G3" s="183" t="str">
        <f>KrycíList!C4</f>
        <v>oprava fasády Nám Hrdinů 4 Krnov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60</v>
      </c>
      <c r="C6" s="56" t="s">
        <v>53</v>
      </c>
      <c r="D6" s="57" t="s">
        <v>44</v>
      </c>
      <c r="E6" s="56" t="s">
        <v>12</v>
      </c>
      <c r="F6" s="56" t="s">
        <v>199</v>
      </c>
      <c r="G6" s="56" t="s">
        <v>206</v>
      </c>
      <c r="H6" s="56" t="s">
        <v>205</v>
      </c>
      <c r="I6" s="56" t="s">
        <v>15</v>
      </c>
      <c r="J6" s="56" t="s">
        <v>54</v>
      </c>
      <c r="K6" s="58" t="s">
        <v>174</v>
      </c>
      <c r="L6" s="59" t="s">
        <v>75</v>
      </c>
      <c r="M6" s="59" t="s">
        <v>181</v>
      </c>
      <c r="N6" s="59" t="s">
        <v>35</v>
      </c>
      <c r="O6" s="59" t="s">
        <v>193</v>
      </c>
      <c r="P6" s="59" t="s">
        <v>160</v>
      </c>
      <c r="Q6" s="59" t="s">
        <v>161</v>
      </c>
      <c r="R6" s="59" t="s">
        <v>77</v>
      </c>
      <c r="S6" s="59" t="s">
        <v>76</v>
      </c>
      <c r="T6" s="59" t="s">
        <v>48</v>
      </c>
      <c r="U6" s="59" t="s">
        <v>209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SUMIF($D9:$D152,"B",K9:K152)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17.24691862247025</v>
      </c>
      <c r="Q7" s="100">
        <f t="shared" si="0"/>
        <v>7.8081855</v>
      </c>
      <c r="R7" s="100">
        <f t="shared" si="0"/>
        <v>582.8565847671189</v>
      </c>
      <c r="S7" s="99">
        <f t="shared" si="0"/>
        <v>69535.86301964658</v>
      </c>
      <c r="T7" s="101">
        <f>ROUNDUP(SUMIF($D9:$D152,"B",T9:T152),1)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18</v>
      </c>
      <c r="C9" s="70"/>
      <c r="D9" s="69" t="s">
        <v>4</v>
      </c>
      <c r="E9" s="70"/>
      <c r="F9" s="71"/>
      <c r="G9" s="72" t="s">
        <v>210</v>
      </c>
      <c r="H9" s="70"/>
      <c r="I9" s="69"/>
      <c r="J9" s="70"/>
      <c r="K9" s="67">
        <f aca="true" t="shared" si="1" ref="K9:T9">SUMIF($D10:$D150,"O",K10:K150)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17.24691862247025</v>
      </c>
      <c r="Q9" s="68">
        <f t="shared" si="1"/>
        <v>7.8081855</v>
      </c>
      <c r="R9" s="68">
        <f t="shared" si="1"/>
        <v>582.8565847671189</v>
      </c>
      <c r="S9" s="74">
        <f t="shared" si="1"/>
        <v>69535.86301964658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19</v>
      </c>
      <c r="D10" s="76" t="s">
        <v>5</v>
      </c>
      <c r="E10" s="77"/>
      <c r="F10" s="77" t="s">
        <v>34</v>
      </c>
      <c r="G10" s="78" t="s">
        <v>215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</v>
      </c>
      <c r="R10" s="81">
        <f>SUMPRODUCT(R11:R14,$H11:$H14)</f>
        <v>0</v>
      </c>
      <c r="S10" s="80">
        <f>SUMPRODUCT(S11:S14,$H11:$H14)</f>
        <v>0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233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6</v>
      </c>
      <c r="E12" s="120">
        <v>1</v>
      </c>
      <c r="F12" s="121" t="s">
        <v>95</v>
      </c>
      <c r="G12" s="122" t="s">
        <v>263</v>
      </c>
      <c r="H12" s="123">
        <v>2</v>
      </c>
      <c r="I12" s="124" t="s">
        <v>40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</v>
      </c>
      <c r="Q12" s="129">
        <v>0</v>
      </c>
      <c r="R12" s="129">
        <v>0</v>
      </c>
      <c r="S12" s="125">
        <v>0</v>
      </c>
      <c r="T12" s="130">
        <v>21</v>
      </c>
      <c r="U12" s="131">
        <f>K12*(T12+100)/100</f>
        <v>0</v>
      </c>
      <c r="V12" s="132"/>
    </row>
    <row r="13" spans="1:22" ht="12.75" outlineLevel="2">
      <c r="A13" s="3"/>
      <c r="B13" s="105"/>
      <c r="C13" s="105"/>
      <c r="D13" s="119" t="s">
        <v>6</v>
      </c>
      <c r="E13" s="120">
        <v>2</v>
      </c>
      <c r="F13" s="121" t="s">
        <v>94</v>
      </c>
      <c r="G13" s="122" t="s">
        <v>225</v>
      </c>
      <c r="H13" s="123">
        <v>32</v>
      </c>
      <c r="I13" s="124" t="s">
        <v>16</v>
      </c>
      <c r="J13" s="125"/>
      <c r="K13" s="126">
        <f>H13*J13</f>
        <v>0</v>
      </c>
      <c r="L13" s="127">
        <f>IF(D13="S",K13,"")</f>
      </c>
      <c r="M13" s="128">
        <f>IF(OR(D13="P",D13="U"),K13,"")</f>
        <v>0</v>
      </c>
      <c r="N13" s="128">
        <f>IF(D13="H",K13,"")</f>
      </c>
      <c r="O13" s="128">
        <f>IF(D13="V",K13,"")</f>
      </c>
      <c r="P13" s="129">
        <v>0</v>
      </c>
      <c r="Q13" s="129">
        <v>0</v>
      </c>
      <c r="R13" s="129">
        <v>0</v>
      </c>
      <c r="S13" s="125">
        <v>0</v>
      </c>
      <c r="T13" s="130">
        <v>21</v>
      </c>
      <c r="U13" s="131">
        <f>K13*(T13+100)/100</f>
        <v>0</v>
      </c>
      <c r="V13" s="132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43</v>
      </c>
      <c r="H14" s="134">
        <v>32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ht="12.75" outlineLevel="1">
      <c r="A15" s="3"/>
      <c r="B15" s="106"/>
      <c r="C15" s="75" t="s">
        <v>20</v>
      </c>
      <c r="D15" s="76" t="s">
        <v>5</v>
      </c>
      <c r="E15" s="77"/>
      <c r="F15" s="77" t="s">
        <v>34</v>
      </c>
      <c r="G15" s="78" t="s">
        <v>202</v>
      </c>
      <c r="H15" s="77"/>
      <c r="I15" s="76"/>
      <c r="J15" s="77"/>
      <c r="K15" s="107">
        <f>SUBTOTAL(9,K16:K24)</f>
        <v>0</v>
      </c>
      <c r="L15" s="80">
        <f>SUBTOTAL(9,L16:L24)</f>
        <v>0</v>
      </c>
      <c r="M15" s="80">
        <f>SUBTOTAL(9,M16:M24)</f>
        <v>0</v>
      </c>
      <c r="N15" s="80">
        <f>SUBTOTAL(9,N16:N24)</f>
        <v>0</v>
      </c>
      <c r="O15" s="80">
        <f>SUBTOTAL(9,O16:O24)</f>
        <v>0</v>
      </c>
      <c r="P15" s="81">
        <f>SUMPRODUCT(P16:P24,$H16:$H24)</f>
        <v>6.294011999999482</v>
      </c>
      <c r="Q15" s="81">
        <f>SUMPRODUCT(Q16:Q24,$H16:$H24)</f>
        <v>0</v>
      </c>
      <c r="R15" s="81">
        <f>SUMPRODUCT(R16:R24,$H16:$H24)</f>
        <v>61.811500000000976</v>
      </c>
      <c r="S15" s="80">
        <f>SUMPRODUCT(S16:S24,$H16:$H24)</f>
        <v>7177.290800000007</v>
      </c>
      <c r="T15" s="108">
        <f>SUMPRODUCT(T16:T24,$K16:$K24)/100</f>
        <v>0</v>
      </c>
      <c r="U15" s="108">
        <f>K15+T15</f>
        <v>0</v>
      </c>
      <c r="V15" s="105"/>
    </row>
    <row r="16" spans="1:22" ht="12.75" outlineLevel="2">
      <c r="A16" s="3"/>
      <c r="B16" s="109"/>
      <c r="C16" s="110"/>
      <c r="D16" s="111"/>
      <c r="E16" s="112" t="s">
        <v>233</v>
      </c>
      <c r="F16" s="113"/>
      <c r="G16" s="114"/>
      <c r="H16" s="113"/>
      <c r="I16" s="111"/>
      <c r="J16" s="113"/>
      <c r="K16" s="115"/>
      <c r="L16" s="116"/>
      <c r="M16" s="116"/>
      <c r="N16" s="116"/>
      <c r="O16" s="116"/>
      <c r="P16" s="117"/>
      <c r="Q16" s="117"/>
      <c r="R16" s="117"/>
      <c r="S16" s="117"/>
      <c r="T16" s="118"/>
      <c r="U16" s="118"/>
      <c r="V16" s="105"/>
    </row>
    <row r="17" spans="1:22" ht="12.75" outlineLevel="2">
      <c r="A17" s="3"/>
      <c r="B17" s="105"/>
      <c r="C17" s="105"/>
      <c r="D17" s="119" t="s">
        <v>6</v>
      </c>
      <c r="E17" s="120">
        <v>1</v>
      </c>
      <c r="F17" s="121" t="s">
        <v>97</v>
      </c>
      <c r="G17" s="122" t="s">
        <v>276</v>
      </c>
      <c r="H17" s="123">
        <v>9.2</v>
      </c>
      <c r="I17" s="124" t="s">
        <v>10</v>
      </c>
      <c r="J17" s="125"/>
      <c r="K17" s="126">
        <f aca="true" t="shared" si="2" ref="K17:K24">H17*J17</f>
        <v>0</v>
      </c>
      <c r="L17" s="127">
        <f aca="true" t="shared" si="3" ref="L17:L24">IF(D17="S",K17,"")</f>
      </c>
      <c r="M17" s="128">
        <f aca="true" t="shared" si="4" ref="M17:M24">IF(OR(D17="P",D17="U"),K17,"")</f>
        <v>0</v>
      </c>
      <c r="N17" s="128">
        <f aca="true" t="shared" si="5" ref="N17:N24">IF(D17="H",K17,"")</f>
      </c>
      <c r="O17" s="128">
        <f aca="true" t="shared" si="6" ref="O17:O24">IF(D17="V",K17,"")</f>
      </c>
      <c r="P17" s="129">
        <v>0.06325999999996697</v>
      </c>
      <c r="Q17" s="129">
        <v>0</v>
      </c>
      <c r="R17" s="129">
        <v>0.9800000000004729</v>
      </c>
      <c r="S17" s="125">
        <v>113.24800000005415</v>
      </c>
      <c r="T17" s="130">
        <v>21</v>
      </c>
      <c r="U17" s="131">
        <f aca="true" t="shared" si="7" ref="U17:U24">K17*(T17+100)/100</f>
        <v>0</v>
      </c>
      <c r="V17" s="132"/>
    </row>
    <row r="18" spans="1:22" ht="12.75" outlineLevel="2">
      <c r="A18" s="3"/>
      <c r="B18" s="105"/>
      <c r="C18" s="105"/>
      <c r="D18" s="119" t="s">
        <v>6</v>
      </c>
      <c r="E18" s="120">
        <v>2</v>
      </c>
      <c r="F18" s="121" t="s">
        <v>98</v>
      </c>
      <c r="G18" s="122" t="s">
        <v>281</v>
      </c>
      <c r="H18" s="123">
        <v>0.1</v>
      </c>
      <c r="I18" s="124" t="s">
        <v>17</v>
      </c>
      <c r="J18" s="125"/>
      <c r="K18" s="126">
        <f t="shared" si="2"/>
        <v>0</v>
      </c>
      <c r="L18" s="127">
        <f t="shared" si="3"/>
      </c>
      <c r="M18" s="128">
        <f t="shared" si="4"/>
        <v>0</v>
      </c>
      <c r="N18" s="128">
        <f t="shared" si="5"/>
      </c>
      <c r="O18" s="128">
        <f t="shared" si="6"/>
      </c>
      <c r="P18" s="129">
        <v>1.908499999999583</v>
      </c>
      <c r="Q18" s="129">
        <v>0</v>
      </c>
      <c r="R18" s="129">
        <v>48.85499999998138</v>
      </c>
      <c r="S18" s="125">
        <v>5707.691999997711</v>
      </c>
      <c r="T18" s="130">
        <v>21</v>
      </c>
      <c r="U18" s="131">
        <f t="shared" si="7"/>
        <v>0</v>
      </c>
      <c r="V18" s="132"/>
    </row>
    <row r="19" spans="1:22" ht="12.75" outlineLevel="2">
      <c r="A19" s="3"/>
      <c r="B19" s="105"/>
      <c r="C19" s="105"/>
      <c r="D19" s="119" t="s">
        <v>6</v>
      </c>
      <c r="E19" s="120">
        <v>3</v>
      </c>
      <c r="F19" s="121" t="s">
        <v>99</v>
      </c>
      <c r="G19" s="122" t="s">
        <v>234</v>
      </c>
      <c r="H19" s="123">
        <v>30</v>
      </c>
      <c r="I19" s="124" t="s">
        <v>16</v>
      </c>
      <c r="J19" s="125"/>
      <c r="K19" s="126">
        <f t="shared" si="2"/>
        <v>0</v>
      </c>
      <c r="L19" s="127">
        <f t="shared" si="3"/>
      </c>
      <c r="M19" s="128">
        <f t="shared" si="4"/>
        <v>0</v>
      </c>
      <c r="N19" s="128">
        <f t="shared" si="5"/>
      </c>
      <c r="O19" s="128">
        <f t="shared" si="6"/>
      </c>
      <c r="P19" s="129">
        <v>0.03279000000000124</v>
      </c>
      <c r="Q19" s="129">
        <v>0</v>
      </c>
      <c r="R19" s="129">
        <v>0.41000000000008185</v>
      </c>
      <c r="S19" s="125">
        <v>47.18800000000846</v>
      </c>
      <c r="T19" s="130">
        <v>21</v>
      </c>
      <c r="U19" s="131">
        <f t="shared" si="7"/>
        <v>0</v>
      </c>
      <c r="V19" s="132"/>
    </row>
    <row r="20" spans="1:22" ht="12.75" outlineLevel="2">
      <c r="A20" s="3"/>
      <c r="B20" s="105"/>
      <c r="C20" s="105"/>
      <c r="D20" s="119" t="s">
        <v>6</v>
      </c>
      <c r="E20" s="120">
        <v>4</v>
      </c>
      <c r="F20" s="121" t="s">
        <v>100</v>
      </c>
      <c r="G20" s="122" t="s">
        <v>272</v>
      </c>
      <c r="H20" s="123">
        <v>10</v>
      </c>
      <c r="I20" s="124" t="s">
        <v>16</v>
      </c>
      <c r="J20" s="125"/>
      <c r="K20" s="126">
        <f t="shared" si="2"/>
        <v>0</v>
      </c>
      <c r="L20" s="127">
        <f t="shared" si="3"/>
      </c>
      <c r="M20" s="128">
        <f t="shared" si="4"/>
        <v>0</v>
      </c>
      <c r="N20" s="128">
        <f t="shared" si="5"/>
      </c>
      <c r="O20" s="128">
        <f t="shared" si="6"/>
      </c>
      <c r="P20" s="129">
        <v>0.04795000000000705</v>
      </c>
      <c r="Q20" s="129">
        <v>0</v>
      </c>
      <c r="R20" s="129">
        <v>0.6099999999999</v>
      </c>
      <c r="S20" s="125">
        <v>70.31599999998744</v>
      </c>
      <c r="T20" s="130">
        <v>21</v>
      </c>
      <c r="U20" s="131">
        <f t="shared" si="7"/>
        <v>0</v>
      </c>
      <c r="V20" s="132"/>
    </row>
    <row r="21" spans="1:22" ht="12.75" outlineLevel="2">
      <c r="A21" s="3"/>
      <c r="B21" s="105"/>
      <c r="C21" s="105"/>
      <c r="D21" s="119" t="s">
        <v>6</v>
      </c>
      <c r="E21" s="120">
        <v>5</v>
      </c>
      <c r="F21" s="121" t="s">
        <v>101</v>
      </c>
      <c r="G21" s="122" t="s">
        <v>236</v>
      </c>
      <c r="H21" s="123">
        <v>15</v>
      </c>
      <c r="I21" s="124" t="s">
        <v>10</v>
      </c>
      <c r="J21" s="125"/>
      <c r="K21" s="126">
        <f t="shared" si="2"/>
        <v>0</v>
      </c>
      <c r="L21" s="127">
        <f t="shared" si="3"/>
      </c>
      <c r="M21" s="128">
        <f t="shared" si="4"/>
        <v>0</v>
      </c>
      <c r="N21" s="128">
        <f t="shared" si="5"/>
      </c>
      <c r="O21" s="128">
        <f t="shared" si="6"/>
      </c>
      <c r="P21" s="129">
        <v>0.057610000000029374</v>
      </c>
      <c r="Q21" s="129">
        <v>0</v>
      </c>
      <c r="R21" s="129">
        <v>0.6300000000001091</v>
      </c>
      <c r="S21" s="125">
        <v>73.36800000001185</v>
      </c>
      <c r="T21" s="130">
        <v>21</v>
      </c>
      <c r="U21" s="131">
        <f t="shared" si="7"/>
        <v>0</v>
      </c>
      <c r="V21" s="132"/>
    </row>
    <row r="22" spans="1:22" ht="12.75" outlineLevel="2">
      <c r="A22" s="3"/>
      <c r="B22" s="105"/>
      <c r="C22" s="105"/>
      <c r="D22" s="119" t="s">
        <v>6</v>
      </c>
      <c r="E22" s="120">
        <v>6</v>
      </c>
      <c r="F22" s="121" t="s">
        <v>102</v>
      </c>
      <c r="G22" s="122" t="s">
        <v>259</v>
      </c>
      <c r="H22" s="123">
        <v>6</v>
      </c>
      <c r="I22" s="124" t="s">
        <v>10</v>
      </c>
      <c r="J22" s="125"/>
      <c r="K22" s="126">
        <f t="shared" si="2"/>
        <v>0</v>
      </c>
      <c r="L22" s="127">
        <f t="shared" si="3"/>
      </c>
      <c r="M22" s="128">
        <f t="shared" si="4"/>
        <v>0</v>
      </c>
      <c r="N22" s="128">
        <f t="shared" si="5"/>
      </c>
      <c r="O22" s="128">
        <f t="shared" si="6"/>
      </c>
      <c r="P22" s="129">
        <v>0.08219000000000234</v>
      </c>
      <c r="Q22" s="129">
        <v>0</v>
      </c>
      <c r="R22" s="129">
        <v>0.8300000000001546</v>
      </c>
      <c r="S22" s="125">
        <v>96.62800000001789</v>
      </c>
      <c r="T22" s="130">
        <v>21</v>
      </c>
      <c r="U22" s="131">
        <f t="shared" si="7"/>
        <v>0</v>
      </c>
      <c r="V22" s="132"/>
    </row>
    <row r="23" spans="1:22" ht="12.75" outlineLevel="2">
      <c r="A23" s="3"/>
      <c r="B23" s="105"/>
      <c r="C23" s="105"/>
      <c r="D23" s="119" t="s">
        <v>6</v>
      </c>
      <c r="E23" s="120">
        <v>7</v>
      </c>
      <c r="F23" s="121" t="s">
        <v>103</v>
      </c>
      <c r="G23" s="122" t="s">
        <v>267</v>
      </c>
      <c r="H23" s="123">
        <v>12</v>
      </c>
      <c r="I23" s="124" t="s">
        <v>16</v>
      </c>
      <c r="J23" s="125"/>
      <c r="K23" s="126">
        <f t="shared" si="2"/>
        <v>0</v>
      </c>
      <c r="L23" s="127">
        <f t="shared" si="3"/>
      </c>
      <c r="M23" s="128">
        <f t="shared" si="4"/>
        <v>0</v>
      </c>
      <c r="N23" s="128">
        <f t="shared" si="5"/>
      </c>
      <c r="O23" s="128">
        <f t="shared" si="6"/>
      </c>
      <c r="P23" s="129">
        <v>0.1388199999999455</v>
      </c>
      <c r="Q23" s="129">
        <v>0</v>
      </c>
      <c r="R23" s="129">
        <v>0.8499999999996817</v>
      </c>
      <c r="S23" s="125">
        <v>99.54799999996084</v>
      </c>
      <c r="T23" s="130">
        <v>21</v>
      </c>
      <c r="U23" s="131">
        <f t="shared" si="7"/>
        <v>0</v>
      </c>
      <c r="V23" s="132"/>
    </row>
    <row r="24" spans="1:22" ht="12.75" outlineLevel="2">
      <c r="A24" s="3"/>
      <c r="B24" s="105"/>
      <c r="C24" s="105"/>
      <c r="D24" s="119" t="s">
        <v>6</v>
      </c>
      <c r="E24" s="120">
        <v>8</v>
      </c>
      <c r="F24" s="121" t="s">
        <v>104</v>
      </c>
      <c r="G24" s="122" t="s">
        <v>269</v>
      </c>
      <c r="H24" s="123">
        <v>4</v>
      </c>
      <c r="I24" s="124" t="s">
        <v>16</v>
      </c>
      <c r="J24" s="125"/>
      <c r="K24" s="126">
        <f t="shared" si="2"/>
        <v>0</v>
      </c>
      <c r="L24" s="127">
        <f t="shared" si="3"/>
      </c>
      <c r="M24" s="128">
        <f t="shared" si="4"/>
        <v>0</v>
      </c>
      <c r="N24" s="128">
        <f t="shared" si="5"/>
      </c>
      <c r="O24" s="128">
        <f t="shared" si="6"/>
      </c>
      <c r="P24" s="129">
        <v>0.2587099999999799</v>
      </c>
      <c r="Q24" s="129">
        <v>0</v>
      </c>
      <c r="R24" s="129">
        <v>1.2199999999995725</v>
      </c>
      <c r="S24" s="125">
        <v>142.74399999994876</v>
      </c>
      <c r="T24" s="130">
        <v>21</v>
      </c>
      <c r="U24" s="131">
        <f t="shared" si="7"/>
        <v>0</v>
      </c>
      <c r="V24" s="132"/>
    </row>
    <row r="25" spans="1:22" ht="12.75" outlineLevel="1">
      <c r="A25" s="3"/>
      <c r="B25" s="106"/>
      <c r="C25" s="75" t="s">
        <v>21</v>
      </c>
      <c r="D25" s="76" t="s">
        <v>5</v>
      </c>
      <c r="E25" s="77"/>
      <c r="F25" s="77" t="s">
        <v>34</v>
      </c>
      <c r="G25" s="78" t="s">
        <v>203</v>
      </c>
      <c r="H25" s="77"/>
      <c r="I25" s="76"/>
      <c r="J25" s="77"/>
      <c r="K25" s="107">
        <f>SUBTOTAL(9,K26:K41)</f>
        <v>0</v>
      </c>
      <c r="L25" s="80">
        <f>SUBTOTAL(9,L26:L41)</f>
        <v>0</v>
      </c>
      <c r="M25" s="80">
        <f>SUBTOTAL(9,M26:M41)</f>
        <v>0</v>
      </c>
      <c r="N25" s="80">
        <f>SUBTOTAL(9,N26:N41)</f>
        <v>0</v>
      </c>
      <c r="O25" s="80">
        <f>SUBTOTAL(9,O26:O41)</f>
        <v>0</v>
      </c>
      <c r="P25" s="81">
        <f>SUMPRODUCT(P26:P41,$H26:$H41)</f>
        <v>10.443703414900751</v>
      </c>
      <c r="Q25" s="81">
        <f>SUMPRODUCT(Q26:Q41,$H26:$H41)</f>
        <v>0</v>
      </c>
      <c r="R25" s="81">
        <f>SUMPRODUCT(R26:R41,$H26:$H41)</f>
        <v>276.2634666000953</v>
      </c>
      <c r="S25" s="80">
        <f>SUMPRODUCT(S26:S41,$H26:$H41)</f>
        <v>37063.885183552804</v>
      </c>
      <c r="T25" s="108">
        <f>SUMPRODUCT(T26:T41,$K26:$K41)/100</f>
        <v>0</v>
      </c>
      <c r="U25" s="108">
        <f>K25+T25</f>
        <v>0</v>
      </c>
      <c r="V25" s="105"/>
    </row>
    <row r="26" spans="1:22" ht="12.75" outlineLevel="2">
      <c r="A26" s="3"/>
      <c r="B26" s="109"/>
      <c r="C26" s="110"/>
      <c r="D26" s="111"/>
      <c r="E26" s="112" t="s">
        <v>233</v>
      </c>
      <c r="F26" s="113"/>
      <c r="G26" s="114"/>
      <c r="H26" s="113"/>
      <c r="I26" s="111"/>
      <c r="J26" s="113"/>
      <c r="K26" s="115"/>
      <c r="L26" s="116"/>
      <c r="M26" s="116"/>
      <c r="N26" s="116"/>
      <c r="O26" s="116"/>
      <c r="P26" s="117"/>
      <c r="Q26" s="117"/>
      <c r="R26" s="117"/>
      <c r="S26" s="117"/>
      <c r="T26" s="118"/>
      <c r="U26" s="118"/>
      <c r="V26" s="105"/>
    </row>
    <row r="27" spans="1:22" ht="12.75" outlineLevel="2">
      <c r="A27" s="3"/>
      <c r="B27" s="105"/>
      <c r="C27" s="105"/>
      <c r="D27" s="119" t="s">
        <v>6</v>
      </c>
      <c r="E27" s="120">
        <v>1</v>
      </c>
      <c r="F27" s="121" t="s">
        <v>112</v>
      </c>
      <c r="G27" s="122" t="s">
        <v>285</v>
      </c>
      <c r="H27" s="123">
        <v>56.097</v>
      </c>
      <c r="I27" s="124" t="s">
        <v>16</v>
      </c>
      <c r="J27" s="125"/>
      <c r="K27" s="126">
        <f>H27*J27</f>
        <v>0</v>
      </c>
      <c r="L27" s="127">
        <f>IF(D27="S",K27,"")</f>
      </c>
      <c r="M27" s="128">
        <f>IF(OR(D27="P",D27="U"),K27,"")</f>
        <v>0</v>
      </c>
      <c r="N27" s="128">
        <f>IF(D27="H",K27,"")</f>
      </c>
      <c r="O27" s="128">
        <f>IF(D27="V",K27,"")</f>
      </c>
      <c r="P27" s="129">
        <v>9.50000000000216E-05</v>
      </c>
      <c r="Q27" s="129">
        <v>0</v>
      </c>
      <c r="R27" s="129">
        <v>0.18200000000013006</v>
      </c>
      <c r="S27" s="125">
        <v>21.080800000015277</v>
      </c>
      <c r="T27" s="130">
        <v>21</v>
      </c>
      <c r="U27" s="131">
        <f>K27*(T27+100)/100</f>
        <v>0</v>
      </c>
      <c r="V27" s="132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171</v>
      </c>
      <c r="H28" s="134">
        <v>56.097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ht="12.75" outlineLevel="2">
      <c r="A29" s="3"/>
      <c r="B29" s="105"/>
      <c r="C29" s="105"/>
      <c r="D29" s="119" t="s">
        <v>6</v>
      </c>
      <c r="E29" s="120">
        <v>2</v>
      </c>
      <c r="F29" s="121" t="s">
        <v>113</v>
      </c>
      <c r="G29" s="122" t="s">
        <v>286</v>
      </c>
      <c r="H29" s="123">
        <v>56.097</v>
      </c>
      <c r="I29" s="124" t="s">
        <v>16</v>
      </c>
      <c r="J29" s="125"/>
      <c r="K29" s="126">
        <f>H29*J29</f>
        <v>0</v>
      </c>
      <c r="L29" s="127">
        <f>IF(D29="S",K29,"")</f>
      </c>
      <c r="M29" s="128">
        <f>IF(OR(D29="P",D29="U"),K29,"")</f>
        <v>0</v>
      </c>
      <c r="N29" s="128">
        <f>IF(D29="H",K29,"")</f>
      </c>
      <c r="O29" s="128">
        <f>IF(D29="V",K29,"")</f>
      </c>
      <c r="P29" s="129">
        <v>0.00011400000000000432</v>
      </c>
      <c r="Q29" s="129">
        <v>0</v>
      </c>
      <c r="R29" s="129">
        <v>0.2380000000000564</v>
      </c>
      <c r="S29" s="125">
        <v>27.56720000000696</v>
      </c>
      <c r="T29" s="130">
        <v>21</v>
      </c>
      <c r="U29" s="131">
        <f>K29*(T29+100)/100</f>
        <v>0</v>
      </c>
      <c r="V29" s="132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 t="s">
        <v>171</v>
      </c>
      <c r="H30" s="134">
        <v>56.097</v>
      </c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ht="12.75" outlineLevel="2">
      <c r="A31" s="3"/>
      <c r="B31" s="105"/>
      <c r="C31" s="105"/>
      <c r="D31" s="119" t="s">
        <v>6</v>
      </c>
      <c r="E31" s="120">
        <v>3</v>
      </c>
      <c r="F31" s="121" t="s">
        <v>114</v>
      </c>
      <c r="G31" s="122" t="s">
        <v>282</v>
      </c>
      <c r="H31" s="123">
        <v>28.0486</v>
      </c>
      <c r="I31" s="124" t="s">
        <v>16</v>
      </c>
      <c r="J31" s="125"/>
      <c r="K31" s="126">
        <f>H31*J31</f>
        <v>0</v>
      </c>
      <c r="L31" s="127">
        <f>IF(D31="S",K31,"")</f>
      </c>
      <c r="M31" s="128">
        <f>IF(OR(D31="P",D31="U"),K31,"")</f>
        <v>0</v>
      </c>
      <c r="N31" s="128">
        <f>IF(D31="H",K31,"")</f>
      </c>
      <c r="O31" s="128">
        <f>IF(D31="V",K31,"")</f>
      </c>
      <c r="P31" s="129">
        <v>0.00012350000000010367</v>
      </c>
      <c r="Q31" s="129">
        <v>0</v>
      </c>
      <c r="R31" s="129">
        <v>0.2660000000000764</v>
      </c>
      <c r="S31" s="125">
        <v>30.810400000008848</v>
      </c>
      <c r="T31" s="130">
        <v>21</v>
      </c>
      <c r="U31" s="131">
        <f>K31*(T31+100)/100</f>
        <v>0</v>
      </c>
      <c r="V31" s="132"/>
    </row>
    <row r="32" spans="1:22" ht="26.25" outlineLevel="2">
      <c r="A32" s="3"/>
      <c r="B32" s="105"/>
      <c r="C32" s="105"/>
      <c r="D32" s="119" t="s">
        <v>6</v>
      </c>
      <c r="E32" s="120">
        <v>4</v>
      </c>
      <c r="F32" s="121" t="s">
        <v>105</v>
      </c>
      <c r="G32" s="122" t="s">
        <v>290</v>
      </c>
      <c r="H32" s="123">
        <v>59.17</v>
      </c>
      <c r="I32" s="124" t="s">
        <v>16</v>
      </c>
      <c r="J32" s="125"/>
      <c r="K32" s="126">
        <f>H32*J32</f>
        <v>0</v>
      </c>
      <c r="L32" s="127">
        <f>IF(D32="S",K32,"")</f>
      </c>
      <c r="M32" s="128">
        <f>IF(OR(D32="P",D32="U"),K32,"")</f>
        <v>0</v>
      </c>
      <c r="N32" s="128">
        <f>IF(D32="H",K32,"")</f>
      </c>
      <c r="O32" s="128">
        <f>IF(D32="V",K32,"")</f>
      </c>
      <c r="P32" s="129">
        <v>0.00010670000000003767</v>
      </c>
      <c r="Q32" s="129">
        <v>0</v>
      </c>
      <c r="R32" s="129">
        <v>0.07799999999997452</v>
      </c>
      <c r="S32" s="125">
        <v>8.29919999999729</v>
      </c>
      <c r="T32" s="130">
        <v>21</v>
      </c>
      <c r="U32" s="131">
        <f>K32*(T32+100)/100</f>
        <v>0</v>
      </c>
      <c r="V32" s="132"/>
    </row>
    <row r="33" spans="1:22" ht="26.25" outlineLevel="2">
      <c r="A33" s="3"/>
      <c r="B33" s="105"/>
      <c r="C33" s="105"/>
      <c r="D33" s="119" t="s">
        <v>6</v>
      </c>
      <c r="E33" s="120">
        <v>5</v>
      </c>
      <c r="F33" s="121" t="s">
        <v>108</v>
      </c>
      <c r="G33" s="122" t="s">
        <v>289</v>
      </c>
      <c r="H33" s="123">
        <v>140.243</v>
      </c>
      <c r="I33" s="124" t="s">
        <v>16</v>
      </c>
      <c r="J33" s="125"/>
      <c r="K33" s="126">
        <f>H33*J33</f>
        <v>0</v>
      </c>
      <c r="L33" s="127">
        <f>IF(D33="S",K33,"")</f>
      </c>
      <c r="M33" s="128">
        <f>IF(OR(D33="P",D33="U"),K33,"")</f>
        <v>0</v>
      </c>
      <c r="N33" s="128">
        <f>IF(D33="H",K33,"")</f>
      </c>
      <c r="O33" s="128">
        <f>IF(D33="V",K33,"")</f>
      </c>
      <c r="P33" s="129">
        <v>0.06760560000000508</v>
      </c>
      <c r="Q33" s="129">
        <v>0</v>
      </c>
      <c r="R33" s="129">
        <v>1.4770000000005439</v>
      </c>
      <c r="S33" s="125">
        <v>202.55730000007387</v>
      </c>
      <c r="T33" s="130">
        <v>21</v>
      </c>
      <c r="U33" s="131">
        <f>K33*(T33+100)/100</f>
        <v>0</v>
      </c>
      <c r="V33" s="132"/>
    </row>
    <row r="34" spans="1:22" ht="12.75" outlineLevel="2">
      <c r="A34" s="3"/>
      <c r="B34" s="105"/>
      <c r="C34" s="105"/>
      <c r="D34" s="119" t="s">
        <v>6</v>
      </c>
      <c r="E34" s="120">
        <v>6</v>
      </c>
      <c r="F34" s="121" t="s">
        <v>116</v>
      </c>
      <c r="G34" s="122" t="s">
        <v>273</v>
      </c>
      <c r="H34" s="123">
        <v>40</v>
      </c>
      <c r="I34" s="124" t="s">
        <v>10</v>
      </c>
      <c r="J34" s="125"/>
      <c r="K34" s="126">
        <f>H34*J34</f>
        <v>0</v>
      </c>
      <c r="L34" s="127">
        <f>IF(D34="S",K34,"")</f>
      </c>
      <c r="M34" s="128">
        <f>IF(OR(D34="P",D34="U"),K34,"")</f>
        <v>0</v>
      </c>
      <c r="N34" s="128">
        <f>IF(D34="H",K34,"")</f>
      </c>
      <c r="O34" s="128">
        <f>IF(D34="V",K34,"")</f>
      </c>
      <c r="P34" s="129">
        <v>0.020790000000000787</v>
      </c>
      <c r="Q34" s="129">
        <v>0</v>
      </c>
      <c r="R34" s="129">
        <v>0.15000000000000568</v>
      </c>
      <c r="S34" s="125">
        <v>17.544000000000665</v>
      </c>
      <c r="T34" s="130">
        <v>21</v>
      </c>
      <c r="U34" s="131">
        <f>K34*(T34+100)/100</f>
        <v>0</v>
      </c>
      <c r="V34" s="132"/>
    </row>
    <row r="35" spans="1:22" s="36" customFormat="1" ht="10.5" customHeight="1" outlineLevel="3">
      <c r="A35" s="35"/>
      <c r="B35" s="133"/>
      <c r="C35" s="133"/>
      <c r="D35" s="133"/>
      <c r="E35" s="133"/>
      <c r="F35" s="133"/>
      <c r="G35" s="133" t="s">
        <v>51</v>
      </c>
      <c r="H35" s="134">
        <v>40</v>
      </c>
      <c r="I35" s="135"/>
      <c r="J35" s="133"/>
      <c r="K35" s="133"/>
      <c r="L35" s="136"/>
      <c r="M35" s="136"/>
      <c r="N35" s="136"/>
      <c r="O35" s="136"/>
      <c r="P35" s="136"/>
      <c r="Q35" s="136"/>
      <c r="R35" s="136"/>
      <c r="S35" s="136"/>
      <c r="T35" s="137"/>
      <c r="U35" s="137"/>
      <c r="V35" s="133"/>
    </row>
    <row r="36" spans="1:22" ht="12.75" outlineLevel="2">
      <c r="A36" s="3"/>
      <c r="B36" s="105"/>
      <c r="C36" s="105"/>
      <c r="D36" s="119" t="s">
        <v>6</v>
      </c>
      <c r="E36" s="120">
        <v>7</v>
      </c>
      <c r="F36" s="121" t="s">
        <v>109</v>
      </c>
      <c r="G36" s="122" t="s">
        <v>252</v>
      </c>
      <c r="H36" s="123">
        <v>28.0486</v>
      </c>
      <c r="I36" s="124" t="s">
        <v>16</v>
      </c>
      <c r="J36" s="125"/>
      <c r="K36" s="126">
        <f>H36*J36</f>
        <v>0</v>
      </c>
      <c r="L36" s="127">
        <f>IF(D36="S",K36,"")</f>
      </c>
      <c r="M36" s="128">
        <f>IF(OR(D36="P",D36="U"),K36,"")</f>
        <v>0</v>
      </c>
      <c r="N36" s="128">
        <f>IF(D36="H",K36,"")</f>
      </c>
      <c r="O36" s="128">
        <f>IF(D36="V",K36,"")</f>
      </c>
      <c r="P36" s="129">
        <v>0</v>
      </c>
      <c r="Q36" s="129">
        <v>0</v>
      </c>
      <c r="R36" s="129">
        <v>0</v>
      </c>
      <c r="S36" s="125">
        <v>0</v>
      </c>
      <c r="T36" s="130">
        <v>21</v>
      </c>
      <c r="U36" s="131">
        <f>K36*(T36+100)/100</f>
        <v>0</v>
      </c>
      <c r="V36" s="132"/>
    </row>
    <row r="37" spans="1:22" ht="12.75" outlineLevel="2">
      <c r="A37" s="3"/>
      <c r="B37" s="105"/>
      <c r="C37" s="105"/>
      <c r="D37" s="119" t="s">
        <v>6</v>
      </c>
      <c r="E37" s="120">
        <v>8</v>
      </c>
      <c r="F37" s="121" t="s">
        <v>110</v>
      </c>
      <c r="G37" s="122" t="s">
        <v>255</v>
      </c>
      <c r="H37" s="123">
        <v>112.194</v>
      </c>
      <c r="I37" s="124" t="s">
        <v>16</v>
      </c>
      <c r="J37" s="125"/>
      <c r="K37" s="126">
        <f>H37*J37</f>
        <v>0</v>
      </c>
      <c r="L37" s="127">
        <f>IF(D37="S",K37,"")</f>
      </c>
      <c r="M37" s="128">
        <f>IF(OR(D37="P",D37="U"),K37,"")</f>
        <v>0</v>
      </c>
      <c r="N37" s="128">
        <f>IF(D37="H",K37,"")</f>
      </c>
      <c r="O37" s="128">
        <f>IF(D37="V",K37,"")</f>
      </c>
      <c r="P37" s="129">
        <v>0</v>
      </c>
      <c r="Q37" s="129">
        <v>0</v>
      </c>
      <c r="R37" s="129">
        <v>0</v>
      </c>
      <c r="S37" s="125">
        <v>0</v>
      </c>
      <c r="T37" s="130">
        <v>21</v>
      </c>
      <c r="U37" s="131">
        <f>K37*(T37+100)/100</f>
        <v>0</v>
      </c>
      <c r="V37" s="132"/>
    </row>
    <row r="38" spans="1:22" s="36" customFormat="1" ht="10.5" customHeight="1" outlineLevel="3">
      <c r="A38" s="35"/>
      <c r="B38" s="133"/>
      <c r="C38" s="133"/>
      <c r="D38" s="133"/>
      <c r="E38" s="133"/>
      <c r="F38" s="133"/>
      <c r="G38" s="133" t="s">
        <v>196</v>
      </c>
      <c r="H38" s="134">
        <v>112.194</v>
      </c>
      <c r="I38" s="135"/>
      <c r="J38" s="133"/>
      <c r="K38" s="133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133"/>
    </row>
    <row r="39" spans="1:22" ht="26.25" outlineLevel="2">
      <c r="A39" s="3"/>
      <c r="B39" s="105"/>
      <c r="C39" s="105"/>
      <c r="D39" s="119" t="s">
        <v>6</v>
      </c>
      <c r="E39" s="120">
        <v>9</v>
      </c>
      <c r="F39" s="121" t="s">
        <v>106</v>
      </c>
      <c r="G39" s="122" t="s">
        <v>292</v>
      </c>
      <c r="H39" s="123">
        <v>140.243</v>
      </c>
      <c r="I39" s="124" t="s">
        <v>16</v>
      </c>
      <c r="J39" s="125"/>
      <c r="K39" s="126">
        <f>H39*J39</f>
        <v>0</v>
      </c>
      <c r="L39" s="127">
        <f>IF(D39="S",K39,"")</f>
      </c>
      <c r="M39" s="128">
        <f>IF(OR(D39="P",D39="U"),K39,"")</f>
        <v>0</v>
      </c>
      <c r="N39" s="128">
        <f>IF(D39="H",K39,"")</f>
      </c>
      <c r="O39" s="128">
        <f>IF(D39="V",K39,"")</f>
      </c>
      <c r="P39" s="129">
        <v>4.000000000002047E-05</v>
      </c>
      <c r="Q39" s="129">
        <v>0</v>
      </c>
      <c r="R39" s="129">
        <v>0.0030000000000001137</v>
      </c>
      <c r="S39" s="125">
        <v>0.31920000000001214</v>
      </c>
      <c r="T39" s="130">
        <v>21</v>
      </c>
      <c r="U39" s="131">
        <f>K39*(T39+100)/100</f>
        <v>0</v>
      </c>
      <c r="V39" s="132"/>
    </row>
    <row r="40" spans="1:22" ht="12.75" outlineLevel="2">
      <c r="A40" s="3"/>
      <c r="B40" s="105"/>
      <c r="C40" s="105"/>
      <c r="D40" s="119" t="s">
        <v>6</v>
      </c>
      <c r="E40" s="120">
        <v>10</v>
      </c>
      <c r="F40" s="121" t="s">
        <v>107</v>
      </c>
      <c r="G40" s="122" t="s">
        <v>287</v>
      </c>
      <c r="H40" s="123">
        <v>140.243</v>
      </c>
      <c r="I40" s="124" t="s">
        <v>16</v>
      </c>
      <c r="J40" s="125"/>
      <c r="K40" s="126">
        <f>H40*J40</f>
        <v>0</v>
      </c>
      <c r="L40" s="127">
        <f>IF(D40="S",K40,"")</f>
      </c>
      <c r="M40" s="128">
        <f>IF(OR(D40="P",D40="U"),K40,"")</f>
        <v>0</v>
      </c>
      <c r="N40" s="128">
        <f>IF(D40="H",K40,"")</f>
      </c>
      <c r="O40" s="128">
        <f>IF(D40="V",K40,"")</f>
      </c>
      <c r="P40" s="129">
        <v>0.00013999999999995795</v>
      </c>
      <c r="Q40" s="129">
        <v>0</v>
      </c>
      <c r="R40" s="129">
        <v>0.0030000000000001137</v>
      </c>
      <c r="S40" s="125">
        <v>0.31920000000001214</v>
      </c>
      <c r="T40" s="130">
        <v>21</v>
      </c>
      <c r="U40" s="131">
        <f>K40*(T40+100)/100</f>
        <v>0</v>
      </c>
      <c r="V40" s="132"/>
    </row>
    <row r="41" spans="1:22" ht="26.25" outlineLevel="2">
      <c r="A41" s="3"/>
      <c r="B41" s="105"/>
      <c r="C41" s="105"/>
      <c r="D41" s="119" t="s">
        <v>6</v>
      </c>
      <c r="E41" s="120">
        <v>11</v>
      </c>
      <c r="F41" s="121" t="s">
        <v>111</v>
      </c>
      <c r="G41" s="122" t="s">
        <v>293</v>
      </c>
      <c r="H41" s="123">
        <v>140.243</v>
      </c>
      <c r="I41" s="124" t="s">
        <v>16</v>
      </c>
      <c r="J41" s="125"/>
      <c r="K41" s="126">
        <f>H41*J41</f>
        <v>0</v>
      </c>
      <c r="L41" s="127">
        <f>IF(D41="S",K41,"")</f>
      </c>
      <c r="M41" s="128">
        <f>IF(OR(D41="P",D41="U"),K41,"")</f>
        <v>0</v>
      </c>
      <c r="N41" s="128">
        <f>IF(D41="H",K41,"")</f>
      </c>
      <c r="O41" s="128">
        <f>IF(D41="V",K41,"")</f>
      </c>
      <c r="P41" s="129">
        <v>0.0006000000000000228</v>
      </c>
      <c r="Q41" s="129">
        <v>0</v>
      </c>
      <c r="R41" s="129">
        <v>0.19000000000005454</v>
      </c>
      <c r="S41" s="125">
        <v>26.961000000007743</v>
      </c>
      <c r="T41" s="130">
        <v>21</v>
      </c>
      <c r="U41" s="131">
        <f>K41*(T41+100)/100</f>
        <v>0</v>
      </c>
      <c r="V41" s="132"/>
    </row>
    <row r="42" spans="1:22" ht="12.75" outlineLevel="1">
      <c r="A42" s="3"/>
      <c r="B42" s="106"/>
      <c r="C42" s="75" t="s">
        <v>22</v>
      </c>
      <c r="D42" s="76" t="s">
        <v>5</v>
      </c>
      <c r="E42" s="77"/>
      <c r="F42" s="77" t="s">
        <v>34</v>
      </c>
      <c r="G42" s="78" t="s">
        <v>211</v>
      </c>
      <c r="H42" s="77"/>
      <c r="I42" s="76"/>
      <c r="J42" s="77"/>
      <c r="K42" s="107">
        <f>SUBTOTAL(9,K43:K60)</f>
        <v>0</v>
      </c>
      <c r="L42" s="80">
        <f>SUBTOTAL(9,L43:L60)</f>
        <v>0</v>
      </c>
      <c r="M42" s="80">
        <f>SUBTOTAL(9,M43:M60)</f>
        <v>0</v>
      </c>
      <c r="N42" s="80">
        <f>SUBTOTAL(9,N43:N60)</f>
        <v>0</v>
      </c>
      <c r="O42" s="80">
        <f>SUBTOTAL(9,O43:O60)</f>
        <v>0</v>
      </c>
      <c r="P42" s="81">
        <f>SUMPRODUCT(P43:P60,$H43:$H60)</f>
        <v>0</v>
      </c>
      <c r="Q42" s="81">
        <f>SUMPRODUCT(Q43:Q60,$H43:$H60)</f>
        <v>0</v>
      </c>
      <c r="R42" s="81">
        <f>SUMPRODUCT(R43:R60,$H43:$H60)</f>
        <v>73.25088000001877</v>
      </c>
      <c r="S42" s="80">
        <f>SUMPRODUCT(S43:S60,$H43:$H60)</f>
        <v>8541.565248002194</v>
      </c>
      <c r="T42" s="108">
        <f>SUMPRODUCT(T43:T60,$K43:$K60)/100</f>
        <v>0</v>
      </c>
      <c r="U42" s="108">
        <f>K42+T42</f>
        <v>0</v>
      </c>
      <c r="V42" s="105"/>
    </row>
    <row r="43" spans="1:22" ht="12.75" outlineLevel="2">
      <c r="A43" s="3"/>
      <c r="B43" s="109"/>
      <c r="C43" s="110"/>
      <c r="D43" s="111"/>
      <c r="E43" s="112" t="s">
        <v>233</v>
      </c>
      <c r="F43" s="113"/>
      <c r="G43" s="114"/>
      <c r="H43" s="113"/>
      <c r="I43" s="111"/>
      <c r="J43" s="113"/>
      <c r="K43" s="115"/>
      <c r="L43" s="116"/>
      <c r="M43" s="116"/>
      <c r="N43" s="116"/>
      <c r="O43" s="116"/>
      <c r="P43" s="117"/>
      <c r="Q43" s="117"/>
      <c r="R43" s="117"/>
      <c r="S43" s="117"/>
      <c r="T43" s="118"/>
      <c r="U43" s="118"/>
      <c r="V43" s="105"/>
    </row>
    <row r="44" spans="1:22" ht="26.25" outlineLevel="2">
      <c r="A44" s="3"/>
      <c r="B44" s="105"/>
      <c r="C44" s="105"/>
      <c r="D44" s="119" t="s">
        <v>6</v>
      </c>
      <c r="E44" s="120">
        <v>1</v>
      </c>
      <c r="F44" s="121" t="s">
        <v>133</v>
      </c>
      <c r="G44" s="122" t="s">
        <v>296</v>
      </c>
      <c r="H44" s="123">
        <v>189</v>
      </c>
      <c r="I44" s="124" t="s">
        <v>16</v>
      </c>
      <c r="J44" s="125"/>
      <c r="K44" s="126">
        <f>H44*J44</f>
        <v>0</v>
      </c>
      <c r="L44" s="127">
        <f>IF(D44="S",K44,"")</f>
      </c>
      <c r="M44" s="128">
        <f>IF(OR(D44="P",D44="U"),K44,"")</f>
        <v>0</v>
      </c>
      <c r="N44" s="128">
        <f>IF(D44="H",K44,"")</f>
      </c>
      <c r="O44" s="128">
        <f>IF(D44="V",K44,"")</f>
      </c>
      <c r="P44" s="129">
        <v>0</v>
      </c>
      <c r="Q44" s="129">
        <v>0</v>
      </c>
      <c r="R44" s="129">
        <v>0.16000000000008185</v>
      </c>
      <c r="S44" s="125">
        <v>19.13600000000979</v>
      </c>
      <c r="T44" s="130">
        <v>21</v>
      </c>
      <c r="U44" s="131">
        <f>K44*(T44+100)/100</f>
        <v>0</v>
      </c>
      <c r="V44" s="132"/>
    </row>
    <row r="45" spans="1:22" s="36" customFormat="1" ht="10.5" customHeight="1" outlineLevel="3">
      <c r="A45" s="35"/>
      <c r="B45" s="133"/>
      <c r="C45" s="133"/>
      <c r="D45" s="133"/>
      <c r="E45" s="133"/>
      <c r="F45" s="133"/>
      <c r="G45" s="133" t="s">
        <v>69</v>
      </c>
      <c r="H45" s="134">
        <v>174</v>
      </c>
      <c r="I45" s="135"/>
      <c r="J45" s="133"/>
      <c r="K45" s="133"/>
      <c r="L45" s="136"/>
      <c r="M45" s="136"/>
      <c r="N45" s="136"/>
      <c r="O45" s="136"/>
      <c r="P45" s="136"/>
      <c r="Q45" s="136"/>
      <c r="R45" s="136"/>
      <c r="S45" s="136"/>
      <c r="T45" s="137"/>
      <c r="U45" s="137"/>
      <c r="V45" s="133"/>
    </row>
    <row r="46" spans="1:22" s="36" customFormat="1" ht="10.5" customHeight="1" outlineLevel="3">
      <c r="A46" s="35"/>
      <c r="B46" s="133"/>
      <c r="C46" s="133"/>
      <c r="D46" s="133"/>
      <c r="E46" s="133"/>
      <c r="F46" s="133"/>
      <c r="G46" s="133" t="s">
        <v>28</v>
      </c>
      <c r="H46" s="134">
        <v>15</v>
      </c>
      <c r="I46" s="135"/>
      <c r="J46" s="133"/>
      <c r="K46" s="133"/>
      <c r="L46" s="136"/>
      <c r="M46" s="136"/>
      <c r="N46" s="136"/>
      <c r="O46" s="136"/>
      <c r="P46" s="136"/>
      <c r="Q46" s="136"/>
      <c r="R46" s="136"/>
      <c r="S46" s="136"/>
      <c r="T46" s="137"/>
      <c r="U46" s="137"/>
      <c r="V46" s="133"/>
    </row>
    <row r="47" spans="1:22" ht="26.25" outlineLevel="2">
      <c r="A47" s="3"/>
      <c r="B47" s="105"/>
      <c r="C47" s="105"/>
      <c r="D47" s="119" t="s">
        <v>6</v>
      </c>
      <c r="E47" s="120">
        <v>2</v>
      </c>
      <c r="F47" s="121" t="s">
        <v>134</v>
      </c>
      <c r="G47" s="122" t="s">
        <v>301</v>
      </c>
      <c r="H47" s="123">
        <v>11340</v>
      </c>
      <c r="I47" s="124" t="s">
        <v>16</v>
      </c>
      <c r="J47" s="125"/>
      <c r="K47" s="126">
        <f>H47*J47</f>
        <v>0</v>
      </c>
      <c r="L47" s="127">
        <f>IF(D47="S",K47,"")</f>
      </c>
      <c r="M47" s="128">
        <f>IF(OR(D47="P",D47="U"),K47,"")</f>
        <v>0</v>
      </c>
      <c r="N47" s="128">
        <f>IF(D47="H",K47,"")</f>
      </c>
      <c r="O47" s="128">
        <f>IF(D47="V",K47,"")</f>
      </c>
      <c r="P47" s="129">
        <v>0</v>
      </c>
      <c r="Q47" s="129">
        <v>0</v>
      </c>
      <c r="R47" s="129">
        <v>0</v>
      </c>
      <c r="S47" s="125">
        <v>0</v>
      </c>
      <c r="T47" s="130">
        <v>21</v>
      </c>
      <c r="U47" s="131">
        <f>K47*(T47+100)/100</f>
        <v>0</v>
      </c>
      <c r="V47" s="132"/>
    </row>
    <row r="48" spans="1:22" s="36" customFormat="1" ht="10.5" customHeight="1" outlineLevel="3">
      <c r="A48" s="35"/>
      <c r="B48" s="133"/>
      <c r="C48" s="133"/>
      <c r="D48" s="133"/>
      <c r="E48" s="133"/>
      <c r="F48" s="133"/>
      <c r="G48" s="133" t="s">
        <v>182</v>
      </c>
      <c r="H48" s="134">
        <v>11340</v>
      </c>
      <c r="I48" s="135"/>
      <c r="J48" s="133"/>
      <c r="K48" s="133"/>
      <c r="L48" s="136"/>
      <c r="M48" s="136"/>
      <c r="N48" s="136"/>
      <c r="O48" s="136"/>
      <c r="P48" s="136"/>
      <c r="Q48" s="136"/>
      <c r="R48" s="136"/>
      <c r="S48" s="136"/>
      <c r="T48" s="137"/>
      <c r="U48" s="137"/>
      <c r="V48" s="133"/>
    </row>
    <row r="49" spans="1:22" ht="26.25" outlineLevel="2">
      <c r="A49" s="3"/>
      <c r="B49" s="105"/>
      <c r="C49" s="105"/>
      <c r="D49" s="119" t="s">
        <v>6</v>
      </c>
      <c r="E49" s="120">
        <v>3</v>
      </c>
      <c r="F49" s="121" t="s">
        <v>135</v>
      </c>
      <c r="G49" s="122" t="s">
        <v>299</v>
      </c>
      <c r="H49" s="123">
        <v>189</v>
      </c>
      <c r="I49" s="124" t="s">
        <v>16</v>
      </c>
      <c r="J49" s="125"/>
      <c r="K49" s="126">
        <f>H49*J49</f>
        <v>0</v>
      </c>
      <c r="L49" s="127">
        <f>IF(D49="S",K49,"")</f>
      </c>
      <c r="M49" s="128">
        <f>IF(OR(D49="P",D49="U"),K49,"")</f>
        <v>0</v>
      </c>
      <c r="N49" s="128">
        <f>IF(D49="H",K49,"")</f>
      </c>
      <c r="O49" s="128">
        <f>IF(D49="V",K49,"")</f>
      </c>
      <c r="P49" s="129">
        <v>0</v>
      </c>
      <c r="Q49" s="129">
        <v>0</v>
      </c>
      <c r="R49" s="129">
        <v>0.10000000000002274</v>
      </c>
      <c r="S49" s="125">
        <v>10.800000000002456</v>
      </c>
      <c r="T49" s="130">
        <v>21</v>
      </c>
      <c r="U49" s="131">
        <f>K49*(T49+100)/100</f>
        <v>0</v>
      </c>
      <c r="V49" s="132"/>
    </row>
    <row r="50" spans="1:22" ht="12.75" outlineLevel="2">
      <c r="A50" s="3"/>
      <c r="B50" s="105"/>
      <c r="C50" s="105"/>
      <c r="D50" s="119" t="s">
        <v>6</v>
      </c>
      <c r="E50" s="120">
        <v>4</v>
      </c>
      <c r="F50" s="121" t="s">
        <v>136</v>
      </c>
      <c r="G50" s="122" t="s">
        <v>260</v>
      </c>
      <c r="H50" s="123">
        <v>216.84</v>
      </c>
      <c r="I50" s="124" t="s">
        <v>16</v>
      </c>
      <c r="J50" s="125"/>
      <c r="K50" s="126">
        <f>H50*J50</f>
        <v>0</v>
      </c>
      <c r="L50" s="127">
        <f>IF(D50="S",K50,"")</f>
      </c>
      <c r="M50" s="128">
        <f>IF(OR(D50="P",D50="U"),K50,"")</f>
        <v>0</v>
      </c>
      <c r="N50" s="128">
        <f>IF(D50="H",K50,"")</f>
      </c>
      <c r="O50" s="128">
        <f>IF(D50="V",K50,"")</f>
      </c>
      <c r="P50" s="129">
        <v>0</v>
      </c>
      <c r="Q50" s="129">
        <v>0</v>
      </c>
      <c r="R50" s="129">
        <v>0.04899999999997817</v>
      </c>
      <c r="S50" s="125">
        <v>5.860399999997389</v>
      </c>
      <c r="T50" s="130">
        <v>21</v>
      </c>
      <c r="U50" s="131">
        <f>K50*(T50+100)/100</f>
        <v>0</v>
      </c>
      <c r="V50" s="132"/>
    </row>
    <row r="51" spans="1:22" s="36" customFormat="1" ht="10.5" customHeight="1" outlineLevel="3">
      <c r="A51" s="35"/>
      <c r="B51" s="133"/>
      <c r="C51" s="133"/>
      <c r="D51" s="133"/>
      <c r="E51" s="133"/>
      <c r="F51" s="133"/>
      <c r="G51" s="133" t="s">
        <v>96</v>
      </c>
      <c r="H51" s="134">
        <v>189</v>
      </c>
      <c r="I51" s="135"/>
      <c r="J51" s="133"/>
      <c r="K51" s="133"/>
      <c r="L51" s="136"/>
      <c r="M51" s="136"/>
      <c r="N51" s="136"/>
      <c r="O51" s="136"/>
      <c r="P51" s="136"/>
      <c r="Q51" s="136"/>
      <c r="R51" s="136"/>
      <c r="S51" s="136"/>
      <c r="T51" s="137"/>
      <c r="U51" s="137"/>
      <c r="V51" s="133"/>
    </row>
    <row r="52" spans="1:22" s="36" customFormat="1" ht="10.5" customHeight="1" outlineLevel="3">
      <c r="A52" s="35"/>
      <c r="B52" s="133"/>
      <c r="C52" s="133"/>
      <c r="D52" s="133"/>
      <c r="E52" s="133"/>
      <c r="F52" s="133"/>
      <c r="G52" s="133" t="s">
        <v>165</v>
      </c>
      <c r="H52" s="134">
        <v>27.84</v>
      </c>
      <c r="I52" s="135"/>
      <c r="J52" s="133"/>
      <c r="K52" s="133"/>
      <c r="L52" s="136"/>
      <c r="M52" s="136"/>
      <c r="N52" s="136"/>
      <c r="O52" s="136"/>
      <c r="P52" s="136"/>
      <c r="Q52" s="136"/>
      <c r="R52" s="136"/>
      <c r="S52" s="136"/>
      <c r="T52" s="137"/>
      <c r="U52" s="137"/>
      <c r="V52" s="133"/>
    </row>
    <row r="53" spans="1:22" ht="12.75" outlineLevel="2">
      <c r="A53" s="3"/>
      <c r="B53" s="105"/>
      <c r="C53" s="105"/>
      <c r="D53" s="119" t="s">
        <v>6</v>
      </c>
      <c r="E53" s="120">
        <v>5</v>
      </c>
      <c r="F53" s="121" t="s">
        <v>137</v>
      </c>
      <c r="G53" s="122" t="s">
        <v>265</v>
      </c>
      <c r="H53" s="123">
        <v>13010.4</v>
      </c>
      <c r="I53" s="124" t="s">
        <v>16</v>
      </c>
      <c r="J53" s="125"/>
      <c r="K53" s="126">
        <f>H53*J53</f>
        <v>0</v>
      </c>
      <c r="L53" s="127">
        <f>IF(D53="S",K53,"")</f>
      </c>
      <c r="M53" s="128">
        <f>IF(OR(D53="P",D53="U"),K53,"")</f>
        <v>0</v>
      </c>
      <c r="N53" s="128">
        <f>IF(D53="H",K53,"")</f>
      </c>
      <c r="O53" s="128">
        <f>IF(D53="V",K53,"")</f>
      </c>
      <c r="P53" s="129">
        <v>0</v>
      </c>
      <c r="Q53" s="129">
        <v>0</v>
      </c>
      <c r="R53" s="129">
        <v>0</v>
      </c>
      <c r="S53" s="125">
        <v>0</v>
      </c>
      <c r="T53" s="130">
        <v>21</v>
      </c>
      <c r="U53" s="131">
        <f>K53*(T53+100)/100</f>
        <v>0</v>
      </c>
      <c r="V53" s="132"/>
    </row>
    <row r="54" spans="1:22" s="36" customFormat="1" ht="10.5" customHeight="1" outlineLevel="3">
      <c r="A54" s="35"/>
      <c r="B54" s="133"/>
      <c r="C54" s="133"/>
      <c r="D54" s="133"/>
      <c r="E54" s="133"/>
      <c r="F54" s="133"/>
      <c r="G54" s="133" t="s">
        <v>183</v>
      </c>
      <c r="H54" s="134">
        <v>13010.4</v>
      </c>
      <c r="I54" s="135"/>
      <c r="J54" s="133"/>
      <c r="K54" s="133"/>
      <c r="L54" s="136"/>
      <c r="M54" s="136"/>
      <c r="N54" s="136"/>
      <c r="O54" s="136"/>
      <c r="P54" s="136"/>
      <c r="Q54" s="136"/>
      <c r="R54" s="136"/>
      <c r="S54" s="136"/>
      <c r="T54" s="137"/>
      <c r="U54" s="137"/>
      <c r="V54" s="133"/>
    </row>
    <row r="55" spans="1:22" ht="12.75" outlineLevel="2">
      <c r="A55" s="3"/>
      <c r="B55" s="105"/>
      <c r="C55" s="105"/>
      <c r="D55" s="119" t="s">
        <v>6</v>
      </c>
      <c r="E55" s="120">
        <v>6</v>
      </c>
      <c r="F55" s="121" t="s">
        <v>138</v>
      </c>
      <c r="G55" s="122" t="s">
        <v>262</v>
      </c>
      <c r="H55" s="123">
        <v>216.84</v>
      </c>
      <c r="I55" s="124" t="s">
        <v>16</v>
      </c>
      <c r="J55" s="125"/>
      <c r="K55" s="126">
        <f>H55*J55</f>
        <v>0</v>
      </c>
      <c r="L55" s="127">
        <f>IF(D55="S",K55,"")</f>
      </c>
      <c r="M55" s="128">
        <f>IF(OR(D55="P",D55="U"),K55,"")</f>
        <v>0</v>
      </c>
      <c r="N55" s="128">
        <f>IF(D55="H",K55,"")</f>
      </c>
      <c r="O55" s="128">
        <f>IF(D55="V",K55,"")</f>
      </c>
      <c r="P55" s="129">
        <v>0</v>
      </c>
      <c r="Q55" s="129">
        <v>0</v>
      </c>
      <c r="R55" s="129">
        <v>0.03300000000001546</v>
      </c>
      <c r="S55" s="125">
        <v>3.9468000000018484</v>
      </c>
      <c r="T55" s="130">
        <v>21</v>
      </c>
      <c r="U55" s="131">
        <f>K55*(T55+100)/100</f>
        <v>0</v>
      </c>
      <c r="V55" s="132"/>
    </row>
    <row r="56" spans="1:22" ht="12.75" outlineLevel="2">
      <c r="A56" s="3"/>
      <c r="B56" s="105"/>
      <c r="C56" s="105"/>
      <c r="D56" s="119" t="s">
        <v>6</v>
      </c>
      <c r="E56" s="120">
        <v>7</v>
      </c>
      <c r="F56" s="121" t="s">
        <v>139</v>
      </c>
      <c r="G56" s="122" t="s">
        <v>245</v>
      </c>
      <c r="H56" s="123">
        <v>15</v>
      </c>
      <c r="I56" s="124" t="s">
        <v>10</v>
      </c>
      <c r="J56" s="125"/>
      <c r="K56" s="126">
        <f>H56*J56</f>
        <v>0</v>
      </c>
      <c r="L56" s="127">
        <f>IF(D56="S",K56,"")</f>
      </c>
      <c r="M56" s="128">
        <f>IF(OR(D56="P",D56="U"),K56,"")</f>
        <v>0</v>
      </c>
      <c r="N56" s="128">
        <f>IF(D56="H",K56,"")</f>
      </c>
      <c r="O56" s="128">
        <f>IF(D56="V",K56,"")</f>
      </c>
      <c r="P56" s="129">
        <v>0</v>
      </c>
      <c r="Q56" s="129">
        <v>0</v>
      </c>
      <c r="R56" s="129">
        <v>0.2880000000000109</v>
      </c>
      <c r="S56" s="125">
        <v>34.444800000001294</v>
      </c>
      <c r="T56" s="130">
        <v>21</v>
      </c>
      <c r="U56" s="131">
        <f>K56*(T56+100)/100</f>
        <v>0</v>
      </c>
      <c r="V56" s="132"/>
    </row>
    <row r="57" spans="1:22" s="36" customFormat="1" ht="10.5" customHeight="1" outlineLevel="3">
      <c r="A57" s="35"/>
      <c r="B57" s="133"/>
      <c r="C57" s="133"/>
      <c r="D57" s="133"/>
      <c r="E57" s="133"/>
      <c r="F57" s="133"/>
      <c r="G57" s="133" t="s">
        <v>14</v>
      </c>
      <c r="H57" s="134">
        <v>15</v>
      </c>
      <c r="I57" s="135"/>
      <c r="J57" s="133"/>
      <c r="K57" s="133"/>
      <c r="L57" s="136"/>
      <c r="M57" s="136"/>
      <c r="N57" s="136"/>
      <c r="O57" s="136"/>
      <c r="P57" s="136"/>
      <c r="Q57" s="136"/>
      <c r="R57" s="136"/>
      <c r="S57" s="136"/>
      <c r="T57" s="137"/>
      <c r="U57" s="137"/>
      <c r="V57" s="133"/>
    </row>
    <row r="58" spans="1:22" ht="12.75" outlineLevel="2">
      <c r="A58" s="3"/>
      <c r="B58" s="105"/>
      <c r="C58" s="105"/>
      <c r="D58" s="119" t="s">
        <v>6</v>
      </c>
      <c r="E58" s="120">
        <v>8</v>
      </c>
      <c r="F58" s="121" t="s">
        <v>140</v>
      </c>
      <c r="G58" s="122" t="s">
        <v>279</v>
      </c>
      <c r="H58" s="123">
        <v>900</v>
      </c>
      <c r="I58" s="124" t="s">
        <v>10</v>
      </c>
      <c r="J58" s="125"/>
      <c r="K58" s="126">
        <f>H58*J58</f>
        <v>0</v>
      </c>
      <c r="L58" s="127">
        <f>IF(D58="S",K58,"")</f>
      </c>
      <c r="M58" s="128">
        <f>IF(OR(D58="P",D58="U"),K58,"")</f>
        <v>0</v>
      </c>
      <c r="N58" s="128">
        <f>IF(D58="H",K58,"")</f>
      </c>
      <c r="O58" s="128">
        <f>IF(D58="V",K58,"")</f>
      </c>
      <c r="P58" s="129">
        <v>0</v>
      </c>
      <c r="Q58" s="129">
        <v>0</v>
      </c>
      <c r="R58" s="129">
        <v>0</v>
      </c>
      <c r="S58" s="125">
        <v>0</v>
      </c>
      <c r="T58" s="130">
        <v>21</v>
      </c>
      <c r="U58" s="131">
        <f>K58*(T58+100)/100</f>
        <v>0</v>
      </c>
      <c r="V58" s="132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50</v>
      </c>
      <c r="H59" s="134">
        <v>900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ht="12.75" outlineLevel="2">
      <c r="A60" s="3"/>
      <c r="B60" s="105"/>
      <c r="C60" s="105"/>
      <c r="D60" s="119" t="s">
        <v>6</v>
      </c>
      <c r="E60" s="120">
        <v>9</v>
      </c>
      <c r="F60" s="121" t="s">
        <v>141</v>
      </c>
      <c r="G60" s="122" t="s">
        <v>247</v>
      </c>
      <c r="H60" s="123">
        <v>15</v>
      </c>
      <c r="I60" s="124" t="s">
        <v>10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0</v>
      </c>
      <c r="Q60" s="129">
        <v>0</v>
      </c>
      <c r="R60" s="129">
        <v>0.13400000000001455</v>
      </c>
      <c r="S60" s="125">
        <v>16.02640000000174</v>
      </c>
      <c r="T60" s="130">
        <v>21</v>
      </c>
      <c r="U60" s="131">
        <f>K60*(T60+100)/100</f>
        <v>0</v>
      </c>
      <c r="V60" s="132"/>
    </row>
    <row r="61" spans="1:22" ht="12.75" outlineLevel="1">
      <c r="A61" s="3"/>
      <c r="B61" s="106"/>
      <c r="C61" s="75" t="s">
        <v>23</v>
      </c>
      <c r="D61" s="76" t="s">
        <v>5</v>
      </c>
      <c r="E61" s="77"/>
      <c r="F61" s="77" t="s">
        <v>34</v>
      </c>
      <c r="G61" s="78" t="s">
        <v>216</v>
      </c>
      <c r="H61" s="77"/>
      <c r="I61" s="76"/>
      <c r="J61" s="77"/>
      <c r="K61" s="107">
        <f>SUBTOTAL(9,K62:K68)</f>
        <v>0</v>
      </c>
      <c r="L61" s="80">
        <f>SUBTOTAL(9,L62:L68)</f>
        <v>0</v>
      </c>
      <c r="M61" s="80">
        <f>SUBTOTAL(9,M62:M68)</f>
        <v>0</v>
      </c>
      <c r="N61" s="80">
        <f>SUBTOTAL(9,N62:N68)</f>
        <v>0</v>
      </c>
      <c r="O61" s="80">
        <f>SUBTOTAL(9,O62:O68)</f>
        <v>0</v>
      </c>
      <c r="P61" s="81">
        <f>SUMPRODUCT(P62:P68,$H62:$H68)</f>
        <v>0.0008091497500002143</v>
      </c>
      <c r="Q61" s="81">
        <f>SUMPRODUCT(Q62:Q68,$H62:$H68)</f>
        <v>0</v>
      </c>
      <c r="R61" s="81">
        <f>SUMPRODUCT(R62:R68,$H62:$H68)</f>
        <v>9.192100000006516</v>
      </c>
      <c r="S61" s="80">
        <f>SUMPRODUCT(S62:S68,$H62:$H68)</f>
        <v>954.4894400006922</v>
      </c>
      <c r="T61" s="108">
        <f>SUMPRODUCT(T62:T68,$K62:$K68)/100</f>
        <v>0</v>
      </c>
      <c r="U61" s="108">
        <f>K61+T61</f>
        <v>0</v>
      </c>
      <c r="V61" s="105"/>
    </row>
    <row r="62" spans="1:22" ht="12.75" outlineLevel="2">
      <c r="A62" s="3"/>
      <c r="B62" s="109"/>
      <c r="C62" s="110"/>
      <c r="D62" s="111"/>
      <c r="E62" s="112" t="s">
        <v>233</v>
      </c>
      <c r="F62" s="113"/>
      <c r="G62" s="114"/>
      <c r="H62" s="113"/>
      <c r="I62" s="111"/>
      <c r="J62" s="113"/>
      <c r="K62" s="115"/>
      <c r="L62" s="116"/>
      <c r="M62" s="116"/>
      <c r="N62" s="116"/>
      <c r="O62" s="116"/>
      <c r="P62" s="117"/>
      <c r="Q62" s="117"/>
      <c r="R62" s="117"/>
      <c r="S62" s="117"/>
      <c r="T62" s="118"/>
      <c r="U62" s="118"/>
      <c r="V62" s="105"/>
    </row>
    <row r="63" spans="1:22" ht="12.75" outlineLevel="2">
      <c r="A63" s="3"/>
      <c r="B63" s="105"/>
      <c r="C63" s="105"/>
      <c r="D63" s="119" t="s">
        <v>6</v>
      </c>
      <c r="E63" s="120">
        <v>1</v>
      </c>
      <c r="F63" s="121" t="s">
        <v>142</v>
      </c>
      <c r="G63" s="122" t="s">
        <v>257</v>
      </c>
      <c r="H63" s="123">
        <v>59.17</v>
      </c>
      <c r="I63" s="124" t="s">
        <v>16</v>
      </c>
      <c r="J63" s="125"/>
      <c r="K63" s="126">
        <f>H63*J63</f>
        <v>0</v>
      </c>
      <c r="L63" s="127">
        <f>IF(D63="S",K63,"")</f>
      </c>
      <c r="M63" s="128">
        <f>IF(OR(D63="P",D63="U"),K63,"")</f>
        <v>0</v>
      </c>
      <c r="N63" s="128">
        <f>IF(D63="H",K63,"")</f>
      </c>
      <c r="O63" s="128">
        <f>IF(D63="V",K63,"")</f>
      </c>
      <c r="P63" s="129">
        <v>1.367500000000362E-05</v>
      </c>
      <c r="Q63" s="129">
        <v>0</v>
      </c>
      <c r="R63" s="129">
        <v>0.13000000000010914</v>
      </c>
      <c r="S63" s="125">
        <v>13.832000000011611</v>
      </c>
      <c r="T63" s="130">
        <v>21</v>
      </c>
      <c r="U63" s="131">
        <f>K63*(T63+100)/100</f>
        <v>0</v>
      </c>
      <c r="V63" s="132"/>
    </row>
    <row r="64" spans="1:22" s="36" customFormat="1" ht="10.5" customHeight="1" outlineLevel="3">
      <c r="A64" s="35"/>
      <c r="B64" s="133"/>
      <c r="C64" s="133"/>
      <c r="D64" s="133"/>
      <c r="E64" s="133"/>
      <c r="F64" s="133"/>
      <c r="G64" s="133" t="s">
        <v>79</v>
      </c>
      <c r="H64" s="134">
        <v>25.2</v>
      </c>
      <c r="I64" s="135"/>
      <c r="J64" s="133"/>
      <c r="K64" s="133"/>
      <c r="L64" s="136"/>
      <c r="M64" s="136"/>
      <c r="N64" s="136"/>
      <c r="O64" s="136"/>
      <c r="P64" s="136"/>
      <c r="Q64" s="136"/>
      <c r="R64" s="136"/>
      <c r="S64" s="136"/>
      <c r="T64" s="137"/>
      <c r="U64" s="137"/>
      <c r="V64" s="133"/>
    </row>
    <row r="65" spans="1:22" s="36" customFormat="1" ht="10.5" customHeight="1" outlineLevel="3">
      <c r="A65" s="35"/>
      <c r="B65" s="133"/>
      <c r="C65" s="133"/>
      <c r="D65" s="133"/>
      <c r="E65" s="133"/>
      <c r="F65" s="133"/>
      <c r="G65" s="133" t="s">
        <v>93</v>
      </c>
      <c r="H65" s="134">
        <v>2.52</v>
      </c>
      <c r="I65" s="135"/>
      <c r="J65" s="133"/>
      <c r="K65" s="133"/>
      <c r="L65" s="136"/>
      <c r="M65" s="136"/>
      <c r="N65" s="136"/>
      <c r="O65" s="136"/>
      <c r="P65" s="136"/>
      <c r="Q65" s="136"/>
      <c r="R65" s="136"/>
      <c r="S65" s="136"/>
      <c r="T65" s="137"/>
      <c r="U65" s="137"/>
      <c r="V65" s="133"/>
    </row>
    <row r="66" spans="1:22" s="36" customFormat="1" ht="10.5" customHeight="1" outlineLevel="3">
      <c r="A66" s="35"/>
      <c r="B66" s="133"/>
      <c r="C66" s="133"/>
      <c r="D66" s="133"/>
      <c r="E66" s="133"/>
      <c r="F66" s="133"/>
      <c r="G66" s="133" t="s">
        <v>71</v>
      </c>
      <c r="H66" s="134">
        <v>8.25</v>
      </c>
      <c r="I66" s="135"/>
      <c r="J66" s="133"/>
      <c r="K66" s="133"/>
      <c r="L66" s="136"/>
      <c r="M66" s="136"/>
      <c r="N66" s="136"/>
      <c r="O66" s="136"/>
      <c r="P66" s="136"/>
      <c r="Q66" s="136"/>
      <c r="R66" s="136"/>
      <c r="S66" s="136"/>
      <c r="T66" s="137"/>
      <c r="U66" s="137"/>
      <c r="V66" s="133"/>
    </row>
    <row r="67" spans="1:22" s="36" customFormat="1" ht="10.5" customHeight="1" outlineLevel="3">
      <c r="A67" s="35"/>
      <c r="B67" s="133"/>
      <c r="C67" s="133"/>
      <c r="D67" s="133"/>
      <c r="E67" s="133"/>
      <c r="F67" s="133"/>
      <c r="G67" s="133" t="s">
        <v>72</v>
      </c>
      <c r="H67" s="134">
        <v>23.2</v>
      </c>
      <c r="I67" s="135"/>
      <c r="J67" s="133"/>
      <c r="K67" s="133"/>
      <c r="L67" s="136"/>
      <c r="M67" s="136"/>
      <c r="N67" s="136"/>
      <c r="O67" s="136"/>
      <c r="P67" s="136"/>
      <c r="Q67" s="136"/>
      <c r="R67" s="136"/>
      <c r="S67" s="136"/>
      <c r="T67" s="137"/>
      <c r="U67" s="137"/>
      <c r="V67" s="133"/>
    </row>
    <row r="68" spans="1:22" ht="26.25" outlineLevel="2">
      <c r="A68" s="3"/>
      <c r="B68" s="105"/>
      <c r="C68" s="105"/>
      <c r="D68" s="119" t="s">
        <v>6</v>
      </c>
      <c r="E68" s="120">
        <v>2</v>
      </c>
      <c r="F68" s="121" t="s">
        <v>143</v>
      </c>
      <c r="G68" s="122" t="s">
        <v>288</v>
      </c>
      <c r="H68" s="123">
        <v>100</v>
      </c>
      <c r="I68" s="124" t="s">
        <v>16</v>
      </c>
      <c r="J68" s="125"/>
      <c r="K68" s="126">
        <f>H68*J68</f>
        <v>0</v>
      </c>
      <c r="L68" s="127">
        <f>IF(D68="S",K68,"")</f>
      </c>
      <c r="M68" s="128">
        <f>IF(OR(D68="P",D68="U"),K68,"")</f>
        <v>0</v>
      </c>
      <c r="N68" s="128">
        <f>IF(D68="H",K68,"")</f>
      </c>
      <c r="O68" s="128">
        <f>IF(D68="V",K68,"")</f>
      </c>
      <c r="P68" s="129">
        <v>0</v>
      </c>
      <c r="Q68" s="129">
        <v>0</v>
      </c>
      <c r="R68" s="129">
        <v>0.015000000000000568</v>
      </c>
      <c r="S68" s="125">
        <v>1.3605000000000516</v>
      </c>
      <c r="T68" s="130">
        <v>21</v>
      </c>
      <c r="U68" s="131">
        <f>K68*(T68+100)/100</f>
        <v>0</v>
      </c>
      <c r="V68" s="132"/>
    </row>
    <row r="69" spans="1:22" ht="12.75" outlineLevel="1">
      <c r="A69" s="3"/>
      <c r="B69" s="106"/>
      <c r="C69" s="75" t="s">
        <v>24</v>
      </c>
      <c r="D69" s="76" t="s">
        <v>5</v>
      </c>
      <c r="E69" s="77"/>
      <c r="F69" s="77" t="s">
        <v>34</v>
      </c>
      <c r="G69" s="78" t="s">
        <v>220</v>
      </c>
      <c r="H69" s="77"/>
      <c r="I69" s="76"/>
      <c r="J69" s="77"/>
      <c r="K69" s="107">
        <f>SUBTOTAL(9,K70:K100)</f>
        <v>0</v>
      </c>
      <c r="L69" s="80">
        <f>SUBTOTAL(9,L70:L100)</f>
        <v>0</v>
      </c>
      <c r="M69" s="80">
        <f>SUBTOTAL(9,M70:M100)</f>
        <v>0</v>
      </c>
      <c r="N69" s="80">
        <f>SUBTOTAL(9,N70:N100)</f>
        <v>0</v>
      </c>
      <c r="O69" s="80">
        <f>SUBTOTAL(9,O70:O100)</f>
        <v>0</v>
      </c>
      <c r="P69" s="81">
        <f>SUMPRODUCT(P70:P100,$H70:$H100)</f>
        <v>0</v>
      </c>
      <c r="Q69" s="81">
        <f>SUMPRODUCT(Q70:Q100,$H70:$H100)</f>
        <v>7.6190774999999995</v>
      </c>
      <c r="R69" s="81">
        <f>SUMPRODUCT(R70:R100,$H70:$H100)</f>
        <v>36.953001636008935</v>
      </c>
      <c r="S69" s="80">
        <f>SUMPRODUCT(S70:S100,$H70:$H100)</f>
        <v>3927.9977740713502</v>
      </c>
      <c r="T69" s="108">
        <f>SUMPRODUCT(T70:T100,$K70:$K100)/100</f>
        <v>0</v>
      </c>
      <c r="U69" s="108">
        <f>K69+T69</f>
        <v>0</v>
      </c>
      <c r="V69" s="105"/>
    </row>
    <row r="70" spans="1:22" ht="12.75" outlineLevel="2">
      <c r="A70" s="3"/>
      <c r="B70" s="109"/>
      <c r="C70" s="110"/>
      <c r="D70" s="111"/>
      <c r="E70" s="112" t="s">
        <v>233</v>
      </c>
      <c r="F70" s="113"/>
      <c r="G70" s="114"/>
      <c r="H70" s="113"/>
      <c r="I70" s="111"/>
      <c r="J70" s="113"/>
      <c r="K70" s="115"/>
      <c r="L70" s="116"/>
      <c r="M70" s="116"/>
      <c r="N70" s="116"/>
      <c r="O70" s="116"/>
      <c r="P70" s="117"/>
      <c r="Q70" s="117"/>
      <c r="R70" s="117"/>
      <c r="S70" s="117"/>
      <c r="T70" s="118"/>
      <c r="U70" s="118"/>
      <c r="V70" s="105"/>
    </row>
    <row r="71" spans="1:22" ht="26.25" outlineLevel="2">
      <c r="A71" s="3"/>
      <c r="B71" s="105"/>
      <c r="C71" s="105"/>
      <c r="D71" s="119" t="s">
        <v>6</v>
      </c>
      <c r="E71" s="120">
        <v>1</v>
      </c>
      <c r="F71" s="121" t="s">
        <v>148</v>
      </c>
      <c r="G71" s="122" t="s">
        <v>300</v>
      </c>
      <c r="H71" s="123">
        <v>140.243</v>
      </c>
      <c r="I71" s="124" t="s">
        <v>16</v>
      </c>
      <c r="J71" s="125"/>
      <c r="K71" s="126">
        <f>H71*J71</f>
        <v>0</v>
      </c>
      <c r="L71" s="127">
        <f>IF(D71="S",K71,"")</f>
      </c>
      <c r="M71" s="128">
        <f>IF(OR(D71="P",D71="U"),K71,"")</f>
        <v>0</v>
      </c>
      <c r="N71" s="128">
        <f>IF(D71="H",K71,"")</f>
      </c>
      <c r="O71" s="128">
        <f>IF(D71="V",K71,"")</f>
      </c>
      <c r="P71" s="129">
        <v>0</v>
      </c>
      <c r="Q71" s="129">
        <v>0.035</v>
      </c>
      <c r="R71" s="129">
        <v>0.16000000000008185</v>
      </c>
      <c r="S71" s="125">
        <v>17.02400000000871</v>
      </c>
      <c r="T71" s="130">
        <v>21</v>
      </c>
      <c r="U71" s="131">
        <f>K71*(T71+100)/100</f>
        <v>0</v>
      </c>
      <c r="V71" s="132"/>
    </row>
    <row r="72" spans="1:22" s="36" customFormat="1" ht="10.5" customHeight="1" outlineLevel="3">
      <c r="A72" s="35"/>
      <c r="B72" s="133"/>
      <c r="C72" s="133"/>
      <c r="D72" s="133"/>
      <c r="E72" s="133"/>
      <c r="F72" s="133"/>
      <c r="G72" s="133" t="s">
        <v>214</v>
      </c>
      <c r="H72" s="134">
        <v>0</v>
      </c>
      <c r="I72" s="135"/>
      <c r="J72" s="133"/>
      <c r="K72" s="133"/>
      <c r="L72" s="136"/>
      <c r="M72" s="136"/>
      <c r="N72" s="136"/>
      <c r="O72" s="136"/>
      <c r="P72" s="136"/>
      <c r="Q72" s="136"/>
      <c r="R72" s="136"/>
      <c r="S72" s="136"/>
      <c r="T72" s="137"/>
      <c r="U72" s="137"/>
      <c r="V72" s="133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88</v>
      </c>
      <c r="H73" s="134">
        <v>-59.17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s="36" customFormat="1" ht="10.5" customHeight="1" outlineLevel="3">
      <c r="A74" s="35"/>
      <c r="B74" s="133"/>
      <c r="C74" s="133"/>
      <c r="D74" s="133"/>
      <c r="E74" s="133"/>
      <c r="F74" s="133"/>
      <c r="G74" s="133" t="s">
        <v>166</v>
      </c>
      <c r="H74" s="134">
        <v>160.173</v>
      </c>
      <c r="I74" s="135"/>
      <c r="J74" s="133"/>
      <c r="K74" s="133"/>
      <c r="L74" s="136"/>
      <c r="M74" s="136"/>
      <c r="N74" s="136"/>
      <c r="O74" s="136"/>
      <c r="P74" s="136"/>
      <c r="Q74" s="136"/>
      <c r="R74" s="136"/>
      <c r="S74" s="136"/>
      <c r="T74" s="137"/>
      <c r="U74" s="137"/>
      <c r="V74" s="133"/>
    </row>
    <row r="75" spans="1:22" s="36" customFormat="1" ht="10.5" customHeight="1" outlineLevel="3">
      <c r="A75" s="35"/>
      <c r="B75" s="133"/>
      <c r="C75" s="133"/>
      <c r="D75" s="133"/>
      <c r="E75" s="133"/>
      <c r="F75" s="133"/>
      <c r="G75" s="133" t="s">
        <v>73</v>
      </c>
      <c r="H75" s="134">
        <v>11.25</v>
      </c>
      <c r="I75" s="135"/>
      <c r="J75" s="133"/>
      <c r="K75" s="133"/>
      <c r="L75" s="136"/>
      <c r="M75" s="136"/>
      <c r="N75" s="136"/>
      <c r="O75" s="136"/>
      <c r="P75" s="136"/>
      <c r="Q75" s="136"/>
      <c r="R75" s="136"/>
      <c r="S75" s="136"/>
      <c r="T75" s="137"/>
      <c r="U75" s="137"/>
      <c r="V75" s="133"/>
    </row>
    <row r="76" spans="1:22" s="36" customFormat="1" ht="10.5" customHeight="1" outlineLevel="3">
      <c r="A76" s="35"/>
      <c r="B76" s="133"/>
      <c r="C76" s="133"/>
      <c r="D76" s="133"/>
      <c r="E76" s="133"/>
      <c r="F76" s="133"/>
      <c r="G76" s="133" t="s">
        <v>70</v>
      </c>
      <c r="H76" s="134">
        <v>7</v>
      </c>
      <c r="I76" s="135"/>
      <c r="J76" s="133"/>
      <c r="K76" s="133"/>
      <c r="L76" s="136"/>
      <c r="M76" s="136"/>
      <c r="N76" s="136"/>
      <c r="O76" s="136"/>
      <c r="P76" s="136"/>
      <c r="Q76" s="136"/>
      <c r="R76" s="136"/>
      <c r="S76" s="136"/>
      <c r="T76" s="137"/>
      <c r="U76" s="137"/>
      <c r="V76" s="133"/>
    </row>
    <row r="77" spans="1:22" s="36" customFormat="1" ht="10.5" customHeight="1" outlineLevel="3">
      <c r="A77" s="35"/>
      <c r="B77" s="133"/>
      <c r="C77" s="133"/>
      <c r="D77" s="133"/>
      <c r="E77" s="133"/>
      <c r="F77" s="133"/>
      <c r="G77" s="133" t="s">
        <v>187</v>
      </c>
      <c r="H77" s="134">
        <v>7.56</v>
      </c>
      <c r="I77" s="135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7"/>
      <c r="U77" s="137"/>
      <c r="V77" s="133"/>
    </row>
    <row r="78" spans="1:22" s="36" customFormat="1" ht="10.5" customHeight="1" outlineLevel="3">
      <c r="A78" s="35"/>
      <c r="B78" s="133"/>
      <c r="C78" s="133"/>
      <c r="D78" s="133"/>
      <c r="E78" s="133"/>
      <c r="F78" s="133"/>
      <c r="G78" s="133" t="s">
        <v>89</v>
      </c>
      <c r="H78" s="134">
        <v>2.1</v>
      </c>
      <c r="I78" s="135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7"/>
      <c r="U78" s="137"/>
      <c r="V78" s="133"/>
    </row>
    <row r="79" spans="1:22" s="36" customFormat="1" ht="10.5" customHeight="1" outlineLevel="3">
      <c r="A79" s="35"/>
      <c r="B79" s="133"/>
      <c r="C79" s="133"/>
      <c r="D79" s="133"/>
      <c r="E79" s="133"/>
      <c r="F79" s="133"/>
      <c r="G79" s="133" t="s">
        <v>49</v>
      </c>
      <c r="H79" s="134">
        <v>1.5</v>
      </c>
      <c r="I79" s="135"/>
      <c r="J79" s="133"/>
      <c r="K79" s="133"/>
      <c r="L79" s="136"/>
      <c r="M79" s="136"/>
      <c r="N79" s="136"/>
      <c r="O79" s="136"/>
      <c r="P79" s="136"/>
      <c r="Q79" s="136"/>
      <c r="R79" s="136"/>
      <c r="S79" s="136"/>
      <c r="T79" s="137"/>
      <c r="U79" s="137"/>
      <c r="V79" s="133"/>
    </row>
    <row r="80" spans="1:22" s="36" customFormat="1" ht="10.5" customHeight="1" outlineLevel="3">
      <c r="A80" s="35"/>
      <c r="B80" s="133"/>
      <c r="C80" s="133"/>
      <c r="D80" s="133"/>
      <c r="E80" s="133"/>
      <c r="F80" s="133"/>
      <c r="G80" s="133" t="s">
        <v>91</v>
      </c>
      <c r="H80" s="134">
        <v>4.48</v>
      </c>
      <c r="I80" s="135"/>
      <c r="J80" s="133"/>
      <c r="K80" s="133"/>
      <c r="L80" s="136"/>
      <c r="M80" s="136"/>
      <c r="N80" s="136"/>
      <c r="O80" s="136"/>
      <c r="P80" s="136"/>
      <c r="Q80" s="136"/>
      <c r="R80" s="136"/>
      <c r="S80" s="136"/>
      <c r="T80" s="137"/>
      <c r="U80" s="137"/>
      <c r="V80" s="133"/>
    </row>
    <row r="81" spans="1:22" s="36" customFormat="1" ht="10.5" customHeight="1" outlineLevel="3">
      <c r="A81" s="35"/>
      <c r="B81" s="133"/>
      <c r="C81" s="133"/>
      <c r="D81" s="133"/>
      <c r="E81" s="133"/>
      <c r="F81" s="133"/>
      <c r="G81" s="133" t="s">
        <v>68</v>
      </c>
      <c r="H81" s="134">
        <v>0.8</v>
      </c>
      <c r="I81" s="135"/>
      <c r="J81" s="133"/>
      <c r="K81" s="133"/>
      <c r="L81" s="136"/>
      <c r="M81" s="136"/>
      <c r="N81" s="136"/>
      <c r="O81" s="136"/>
      <c r="P81" s="136"/>
      <c r="Q81" s="136"/>
      <c r="R81" s="136"/>
      <c r="S81" s="136"/>
      <c r="T81" s="137"/>
      <c r="U81" s="137"/>
      <c r="V81" s="133"/>
    </row>
    <row r="82" spans="1:22" s="36" customFormat="1" ht="10.5" customHeight="1" outlineLevel="3">
      <c r="A82" s="35"/>
      <c r="B82" s="133"/>
      <c r="C82" s="133"/>
      <c r="D82" s="133"/>
      <c r="E82" s="133"/>
      <c r="F82" s="133"/>
      <c r="G82" s="133" t="s">
        <v>92</v>
      </c>
      <c r="H82" s="134">
        <v>3.3</v>
      </c>
      <c r="I82" s="135"/>
      <c r="J82" s="133"/>
      <c r="K82" s="133"/>
      <c r="L82" s="136"/>
      <c r="M82" s="136"/>
      <c r="N82" s="136"/>
      <c r="O82" s="136"/>
      <c r="P82" s="136"/>
      <c r="Q82" s="136"/>
      <c r="R82" s="136"/>
      <c r="S82" s="136"/>
      <c r="T82" s="137"/>
      <c r="U82" s="137"/>
      <c r="V82" s="133"/>
    </row>
    <row r="83" spans="1:22" s="36" customFormat="1" ht="10.5" customHeight="1" outlineLevel="3">
      <c r="A83" s="35"/>
      <c r="B83" s="133"/>
      <c r="C83" s="133"/>
      <c r="D83" s="133"/>
      <c r="E83" s="133"/>
      <c r="F83" s="133"/>
      <c r="G83" s="133" t="s">
        <v>67</v>
      </c>
      <c r="H83" s="134">
        <v>1.25</v>
      </c>
      <c r="I83" s="135"/>
      <c r="J83" s="133"/>
      <c r="K83" s="133"/>
      <c r="L83" s="136"/>
      <c r="M83" s="136"/>
      <c r="N83" s="136"/>
      <c r="O83" s="136"/>
      <c r="P83" s="136"/>
      <c r="Q83" s="136"/>
      <c r="R83" s="136"/>
      <c r="S83" s="136"/>
      <c r="T83" s="137"/>
      <c r="U83" s="137"/>
      <c r="V83" s="133"/>
    </row>
    <row r="84" spans="1:22" s="36" customFormat="1" ht="10.5" customHeight="1" outlineLevel="3">
      <c r="A84" s="35"/>
      <c r="B84" s="133"/>
      <c r="C84" s="133"/>
      <c r="D84" s="133"/>
      <c r="E84" s="133"/>
      <c r="F84" s="133"/>
      <c r="G84" s="133"/>
      <c r="H84" s="134"/>
      <c r="I84" s="135"/>
      <c r="J84" s="133"/>
      <c r="K84" s="133"/>
      <c r="L84" s="136"/>
      <c r="M84" s="136"/>
      <c r="N84" s="136"/>
      <c r="O84" s="136"/>
      <c r="P84" s="136"/>
      <c r="Q84" s="136"/>
      <c r="R84" s="136"/>
      <c r="S84" s="136"/>
      <c r="T84" s="137"/>
      <c r="U84" s="137"/>
      <c r="V84" s="133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/>
      <c r="H85" s="134"/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ht="12.75" outlineLevel="2">
      <c r="A86" s="3"/>
      <c r="B86" s="105"/>
      <c r="C86" s="105"/>
      <c r="D86" s="119" t="s">
        <v>6</v>
      </c>
      <c r="E86" s="120">
        <v>2</v>
      </c>
      <c r="F86" s="121" t="s">
        <v>149</v>
      </c>
      <c r="G86" s="122" t="s">
        <v>266</v>
      </c>
      <c r="H86" s="123">
        <v>70.1215</v>
      </c>
      <c r="I86" s="124" t="s">
        <v>16</v>
      </c>
      <c r="J86" s="125"/>
      <c r="K86" s="126">
        <f>H86*J86</f>
        <v>0</v>
      </c>
      <c r="L86" s="127">
        <f>IF(D86="S",K86,"")</f>
      </c>
      <c r="M86" s="128">
        <f>IF(OR(D86="P",D86="U"),K86,"")</f>
        <v>0</v>
      </c>
      <c r="N86" s="128">
        <f>IF(D86="H",K86,"")</f>
      </c>
      <c r="O86" s="128">
        <f>IF(D86="V",K86,"")</f>
      </c>
      <c r="P86" s="129">
        <v>0</v>
      </c>
      <c r="Q86" s="129">
        <v>0.035</v>
      </c>
      <c r="R86" s="129">
        <v>0</v>
      </c>
      <c r="S86" s="125">
        <v>0</v>
      </c>
      <c r="T86" s="130">
        <v>21</v>
      </c>
      <c r="U86" s="131">
        <f>K86*(T86+100)/100</f>
        <v>0</v>
      </c>
      <c r="V86" s="132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173</v>
      </c>
      <c r="H87" s="134">
        <v>70.1215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ht="12.75" outlineLevel="2">
      <c r="A88" s="3"/>
      <c r="B88" s="105"/>
      <c r="C88" s="105"/>
      <c r="D88" s="119" t="s">
        <v>6</v>
      </c>
      <c r="E88" s="120">
        <v>3</v>
      </c>
      <c r="F88" s="121" t="s">
        <v>147</v>
      </c>
      <c r="G88" s="122" t="s">
        <v>223</v>
      </c>
      <c r="H88" s="123">
        <v>28.0486</v>
      </c>
      <c r="I88" s="124" t="s">
        <v>16</v>
      </c>
      <c r="J88" s="125"/>
      <c r="K88" s="126">
        <f>H88*J88</f>
        <v>0</v>
      </c>
      <c r="L88" s="127">
        <f>IF(D88="S",K88,"")</f>
      </c>
      <c r="M88" s="128">
        <f>IF(OR(D88="P",D88="U"),K88,"")</f>
        <v>0</v>
      </c>
      <c r="N88" s="128">
        <f>IF(D88="H",K88,"")</f>
      </c>
      <c r="O88" s="128">
        <f>IF(D88="V",K88,"")</f>
      </c>
      <c r="P88" s="129">
        <v>0</v>
      </c>
      <c r="Q88" s="129">
        <v>0</v>
      </c>
      <c r="R88" s="129">
        <v>0</v>
      </c>
      <c r="S88" s="125">
        <v>0</v>
      </c>
      <c r="T88" s="130">
        <v>21</v>
      </c>
      <c r="U88" s="131">
        <f>K88*(T88+100)/100</f>
        <v>0</v>
      </c>
      <c r="V88" s="132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172</v>
      </c>
      <c r="H89" s="134">
        <v>28.0486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ht="12.75" outlineLevel="2">
      <c r="A90" s="3"/>
      <c r="B90" s="105"/>
      <c r="C90" s="105"/>
      <c r="D90" s="119" t="s">
        <v>6</v>
      </c>
      <c r="E90" s="120">
        <v>4</v>
      </c>
      <c r="F90" s="121" t="s">
        <v>115</v>
      </c>
      <c r="G90" s="122" t="s">
        <v>217</v>
      </c>
      <c r="H90" s="123">
        <v>28.049</v>
      </c>
      <c r="I90" s="124" t="s">
        <v>16</v>
      </c>
      <c r="J90" s="125"/>
      <c r="K90" s="126">
        <f aca="true" t="shared" si="8" ref="K90:K95">H90*J90</f>
        <v>0</v>
      </c>
      <c r="L90" s="127">
        <f aca="true" t="shared" si="9" ref="L90:L95">IF(D90="S",K90,"")</f>
      </c>
      <c r="M90" s="128">
        <f aca="true" t="shared" si="10" ref="M90:M95">IF(OR(D90="P",D90="U"),K90,"")</f>
        <v>0</v>
      </c>
      <c r="N90" s="128">
        <f aca="true" t="shared" si="11" ref="N90:N95">IF(D90="H",K90,"")</f>
      </c>
      <c r="O90" s="128">
        <f aca="true" t="shared" si="12" ref="O90:O95">IF(D90="V",K90,"")</f>
      </c>
      <c r="P90" s="129">
        <v>0</v>
      </c>
      <c r="Q90" s="129">
        <v>0</v>
      </c>
      <c r="R90" s="129">
        <v>0</v>
      </c>
      <c r="S90" s="125">
        <v>0</v>
      </c>
      <c r="T90" s="130">
        <v>21</v>
      </c>
      <c r="U90" s="131">
        <f aca="true" t="shared" si="13" ref="U90:U95">K90*(T90+100)/100</f>
        <v>0</v>
      </c>
      <c r="V90" s="132"/>
    </row>
    <row r="91" spans="1:22" ht="12.75" outlineLevel="2">
      <c r="A91" s="3"/>
      <c r="B91" s="105"/>
      <c r="C91" s="105"/>
      <c r="D91" s="119" t="s">
        <v>6</v>
      </c>
      <c r="E91" s="120">
        <v>5</v>
      </c>
      <c r="F91" s="121" t="s">
        <v>146</v>
      </c>
      <c r="G91" s="122" t="s">
        <v>270</v>
      </c>
      <c r="H91" s="123">
        <v>4</v>
      </c>
      <c r="I91" s="124" t="s">
        <v>40</v>
      </c>
      <c r="J91" s="125"/>
      <c r="K91" s="126">
        <f t="shared" si="8"/>
        <v>0</v>
      </c>
      <c r="L91" s="127">
        <f t="shared" si="9"/>
      </c>
      <c r="M91" s="128">
        <f t="shared" si="10"/>
        <v>0</v>
      </c>
      <c r="N91" s="128">
        <f t="shared" si="11"/>
      </c>
      <c r="O91" s="128">
        <f t="shared" si="12"/>
      </c>
      <c r="P91" s="129">
        <v>0</v>
      </c>
      <c r="Q91" s="129">
        <v>0</v>
      </c>
      <c r="R91" s="129">
        <v>0.040000000000020464</v>
      </c>
      <c r="S91" s="125">
        <v>4.256000000002177</v>
      </c>
      <c r="T91" s="130">
        <v>21</v>
      </c>
      <c r="U91" s="131">
        <f t="shared" si="13"/>
        <v>0</v>
      </c>
      <c r="V91" s="132"/>
    </row>
    <row r="92" spans="1:22" ht="12.75" outlineLevel="2">
      <c r="A92" s="3"/>
      <c r="B92" s="105"/>
      <c r="C92" s="105"/>
      <c r="D92" s="119" t="s">
        <v>6</v>
      </c>
      <c r="E92" s="120">
        <v>6</v>
      </c>
      <c r="F92" s="121" t="s">
        <v>144</v>
      </c>
      <c r="G92" s="122" t="s">
        <v>212</v>
      </c>
      <c r="H92" s="123">
        <v>5</v>
      </c>
      <c r="I92" s="124" t="s">
        <v>40</v>
      </c>
      <c r="J92" s="125"/>
      <c r="K92" s="126">
        <f t="shared" si="8"/>
        <v>0</v>
      </c>
      <c r="L92" s="127">
        <f t="shared" si="9"/>
      </c>
      <c r="M92" s="128">
        <f t="shared" si="10"/>
        <v>0</v>
      </c>
      <c r="N92" s="128">
        <f t="shared" si="11"/>
      </c>
      <c r="O92" s="128">
        <f t="shared" si="12"/>
      </c>
      <c r="P92" s="129">
        <v>0</v>
      </c>
      <c r="Q92" s="129">
        <v>0</v>
      </c>
      <c r="R92" s="129">
        <v>0.08100000000001728</v>
      </c>
      <c r="S92" s="125">
        <v>8.181000000001745</v>
      </c>
      <c r="T92" s="130">
        <v>21</v>
      </c>
      <c r="U92" s="131">
        <f t="shared" si="13"/>
        <v>0</v>
      </c>
      <c r="V92" s="132"/>
    </row>
    <row r="93" spans="1:22" ht="12.75" outlineLevel="2">
      <c r="A93" s="3"/>
      <c r="B93" s="105"/>
      <c r="C93" s="105"/>
      <c r="D93" s="119" t="s">
        <v>6</v>
      </c>
      <c r="E93" s="120">
        <v>7</v>
      </c>
      <c r="F93" s="121" t="s">
        <v>145</v>
      </c>
      <c r="G93" s="122" t="s">
        <v>224</v>
      </c>
      <c r="H93" s="123">
        <v>1</v>
      </c>
      <c r="I93" s="124" t="s">
        <v>40</v>
      </c>
      <c r="J93" s="125"/>
      <c r="K93" s="126">
        <f t="shared" si="8"/>
        <v>0</v>
      </c>
      <c r="L93" s="127">
        <f t="shared" si="9"/>
      </c>
      <c r="M93" s="128">
        <f t="shared" si="10"/>
        <v>0</v>
      </c>
      <c r="N93" s="128">
        <f t="shared" si="11"/>
      </c>
      <c r="O93" s="128">
        <f t="shared" si="12"/>
      </c>
      <c r="P93" s="129">
        <v>0</v>
      </c>
      <c r="Q93" s="129">
        <v>0</v>
      </c>
      <c r="R93" s="129">
        <v>0.29899999999997817</v>
      </c>
      <c r="S93" s="125">
        <v>30.198999999997795</v>
      </c>
      <c r="T93" s="130">
        <v>21</v>
      </c>
      <c r="U93" s="131">
        <f t="shared" si="13"/>
        <v>0</v>
      </c>
      <c r="V93" s="132"/>
    </row>
    <row r="94" spans="1:22" ht="12.75" outlineLevel="2">
      <c r="A94" s="3"/>
      <c r="B94" s="105"/>
      <c r="C94" s="105"/>
      <c r="D94" s="119" t="s">
        <v>6</v>
      </c>
      <c r="E94" s="120">
        <v>8</v>
      </c>
      <c r="F94" s="121" t="s">
        <v>150</v>
      </c>
      <c r="G94" s="122" t="s">
        <v>283</v>
      </c>
      <c r="H94" s="123">
        <v>2</v>
      </c>
      <c r="I94" s="124" t="s">
        <v>10</v>
      </c>
      <c r="J94" s="125"/>
      <c r="K94" s="126">
        <f t="shared" si="8"/>
        <v>0</v>
      </c>
      <c r="L94" s="127">
        <f t="shared" si="9"/>
      </c>
      <c r="M94" s="128">
        <f t="shared" si="10"/>
        <v>0</v>
      </c>
      <c r="N94" s="128">
        <f t="shared" si="11"/>
      </c>
      <c r="O94" s="128">
        <f t="shared" si="12"/>
      </c>
      <c r="P94" s="129">
        <v>0</v>
      </c>
      <c r="Q94" s="129">
        <v>0.02</v>
      </c>
      <c r="R94" s="129">
        <v>0.4600000000000364</v>
      </c>
      <c r="S94" s="125">
        <v>48.944000000003875</v>
      </c>
      <c r="T94" s="130">
        <v>21</v>
      </c>
      <c r="U94" s="131">
        <f t="shared" si="13"/>
        <v>0</v>
      </c>
      <c r="V94" s="132"/>
    </row>
    <row r="95" spans="1:22" ht="12.75" outlineLevel="2">
      <c r="A95" s="3"/>
      <c r="B95" s="105"/>
      <c r="C95" s="105"/>
      <c r="D95" s="119" t="s">
        <v>6</v>
      </c>
      <c r="E95" s="120">
        <v>9</v>
      </c>
      <c r="F95" s="121" t="s">
        <v>151</v>
      </c>
      <c r="G95" s="122" t="s">
        <v>268</v>
      </c>
      <c r="H95" s="123">
        <v>1.28</v>
      </c>
      <c r="I95" s="124" t="s">
        <v>16</v>
      </c>
      <c r="J95" s="125"/>
      <c r="K95" s="126">
        <f t="shared" si="8"/>
        <v>0</v>
      </c>
      <c r="L95" s="127">
        <f t="shared" si="9"/>
      </c>
      <c r="M95" s="128">
        <f t="shared" si="10"/>
        <v>0</v>
      </c>
      <c r="N95" s="128">
        <f t="shared" si="11"/>
      </c>
      <c r="O95" s="128">
        <f t="shared" si="12"/>
      </c>
      <c r="P95" s="129">
        <v>0</v>
      </c>
      <c r="Q95" s="129">
        <v>0.169</v>
      </c>
      <c r="R95" s="129">
        <v>1.2099999999991269</v>
      </c>
      <c r="S95" s="125">
        <v>128.74399999990712</v>
      </c>
      <c r="T95" s="130">
        <v>21</v>
      </c>
      <c r="U95" s="131">
        <f t="shared" si="13"/>
        <v>0</v>
      </c>
      <c r="V95" s="132"/>
    </row>
    <row r="96" spans="1:22" s="36" customFormat="1" ht="10.5" customHeight="1" outlineLevel="3">
      <c r="A96" s="35"/>
      <c r="B96" s="133"/>
      <c r="C96" s="133"/>
      <c r="D96" s="133"/>
      <c r="E96" s="133"/>
      <c r="F96" s="133"/>
      <c r="G96" s="133" t="s">
        <v>90</v>
      </c>
      <c r="H96" s="134">
        <v>1.28</v>
      </c>
      <c r="I96" s="135"/>
      <c r="J96" s="133"/>
      <c r="K96" s="133"/>
      <c r="L96" s="136"/>
      <c r="M96" s="136"/>
      <c r="N96" s="136"/>
      <c r="O96" s="136"/>
      <c r="P96" s="136"/>
      <c r="Q96" s="136"/>
      <c r="R96" s="136"/>
      <c r="S96" s="136"/>
      <c r="T96" s="137"/>
      <c r="U96" s="137"/>
      <c r="V96" s="133"/>
    </row>
    <row r="97" spans="1:22" ht="12.75" outlineLevel="2">
      <c r="A97" s="3"/>
      <c r="B97" s="105"/>
      <c r="C97" s="105"/>
      <c r="D97" s="119" t="s">
        <v>8</v>
      </c>
      <c r="E97" s="120">
        <v>10</v>
      </c>
      <c r="F97" s="121" t="s">
        <v>154</v>
      </c>
      <c r="G97" s="122" t="s">
        <v>280</v>
      </c>
      <c r="H97" s="123">
        <v>7.8081855000000004</v>
      </c>
      <c r="I97" s="124" t="s">
        <v>11</v>
      </c>
      <c r="J97" s="125"/>
      <c r="K97" s="126">
        <f>H97*J97</f>
        <v>0</v>
      </c>
      <c r="L97" s="127">
        <f>IF(D97="S",K97,"")</f>
      </c>
      <c r="M97" s="128">
        <f>IF(OR(D97="P",D97="U"),K97,"")</f>
        <v>0</v>
      </c>
      <c r="N97" s="128">
        <f>IF(D97="H",K97,"")</f>
      </c>
      <c r="O97" s="128">
        <f>IF(D97="V",K97,"")</f>
      </c>
      <c r="P97" s="129">
        <v>0</v>
      </c>
      <c r="Q97" s="129">
        <v>0</v>
      </c>
      <c r="R97" s="129">
        <v>0.9420000000000073</v>
      </c>
      <c r="S97" s="125">
        <v>100.22880000000077</v>
      </c>
      <c r="T97" s="130">
        <v>21</v>
      </c>
      <c r="U97" s="131">
        <f>K97*(T97+100)/100</f>
        <v>0</v>
      </c>
      <c r="V97" s="132"/>
    </row>
    <row r="98" spans="1:22" ht="12.75" outlineLevel="2">
      <c r="A98" s="3"/>
      <c r="B98" s="105"/>
      <c r="C98" s="105"/>
      <c r="D98" s="119" t="s">
        <v>8</v>
      </c>
      <c r="E98" s="120">
        <v>11</v>
      </c>
      <c r="F98" s="121" t="s">
        <v>152</v>
      </c>
      <c r="G98" s="122" t="s">
        <v>232</v>
      </c>
      <c r="H98" s="123">
        <v>7.8081855000000004</v>
      </c>
      <c r="I98" s="124" t="s">
        <v>11</v>
      </c>
      <c r="J98" s="125"/>
      <c r="K98" s="126">
        <f>H98*J98</f>
        <v>0</v>
      </c>
      <c r="L98" s="127">
        <f>IF(D98="S",K98,"")</f>
      </c>
      <c r="M98" s="128">
        <f>IF(OR(D98="P",D98="U"),K98,"")</f>
        <v>0</v>
      </c>
      <c r="N98" s="128">
        <f>IF(D98="H",K98,"")</f>
      </c>
      <c r="O98" s="128">
        <f>IF(D98="V",K98,"")</f>
      </c>
      <c r="P98" s="129">
        <v>0</v>
      </c>
      <c r="Q98" s="129">
        <v>0</v>
      </c>
      <c r="R98" s="129">
        <v>0.4899999999997817</v>
      </c>
      <c r="S98" s="125">
        <v>52.135999999976775</v>
      </c>
      <c r="T98" s="130">
        <v>21</v>
      </c>
      <c r="U98" s="131">
        <f>K98*(T98+100)/100</f>
        <v>0</v>
      </c>
      <c r="V98" s="132"/>
    </row>
    <row r="99" spans="1:22" ht="12.75" outlineLevel="2">
      <c r="A99" s="3"/>
      <c r="B99" s="105"/>
      <c r="C99" s="105"/>
      <c r="D99" s="119" t="s">
        <v>8</v>
      </c>
      <c r="E99" s="120">
        <v>12</v>
      </c>
      <c r="F99" s="121" t="s">
        <v>153</v>
      </c>
      <c r="G99" s="122" t="s">
        <v>274</v>
      </c>
      <c r="H99" s="123">
        <v>132.73915350000001</v>
      </c>
      <c r="I99" s="124" t="s">
        <v>11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0</v>
      </c>
      <c r="Q99" s="129">
        <v>0</v>
      </c>
      <c r="R99" s="129">
        <v>0</v>
      </c>
      <c r="S99" s="125">
        <v>0</v>
      </c>
      <c r="T99" s="130">
        <v>21</v>
      </c>
      <c r="U99" s="131">
        <f>K99*(T99+100)/100</f>
        <v>0</v>
      </c>
      <c r="V99" s="132"/>
    </row>
    <row r="100" spans="1:22" ht="26.25" outlineLevel="2">
      <c r="A100" s="3"/>
      <c r="B100" s="105"/>
      <c r="C100" s="105"/>
      <c r="D100" s="119" t="s">
        <v>8</v>
      </c>
      <c r="E100" s="120">
        <v>13</v>
      </c>
      <c r="F100" s="121" t="s">
        <v>155</v>
      </c>
      <c r="G100" s="122" t="s">
        <v>284</v>
      </c>
      <c r="H100" s="123">
        <v>7.6190774999999995</v>
      </c>
      <c r="I100" s="124" t="s">
        <v>11</v>
      </c>
      <c r="J100" s="125"/>
      <c r="K100" s="126">
        <f>H100*J100</f>
        <v>0</v>
      </c>
      <c r="L100" s="127">
        <f>IF(D100="S",K100,"")</f>
      </c>
      <c r="M100" s="128">
        <f>IF(OR(D100="P",D100="U"),K100,"")</f>
        <v>0</v>
      </c>
      <c r="N100" s="128">
        <f>IF(D100="H",K100,"")</f>
      </c>
      <c r="O100" s="128">
        <f>IF(D100="V",K100,"")</f>
      </c>
      <c r="P100" s="129">
        <v>0</v>
      </c>
      <c r="Q100" s="129">
        <v>0</v>
      </c>
      <c r="R100" s="129">
        <v>0</v>
      </c>
      <c r="S100" s="125">
        <v>0</v>
      </c>
      <c r="T100" s="130">
        <v>21</v>
      </c>
      <c r="U100" s="131">
        <f>K100*(T100+100)/100</f>
        <v>0</v>
      </c>
      <c r="V100" s="132"/>
    </row>
    <row r="101" spans="1:22" ht="12.75" outlineLevel="1">
      <c r="A101" s="3"/>
      <c r="B101" s="106"/>
      <c r="C101" s="75" t="s">
        <v>25</v>
      </c>
      <c r="D101" s="76" t="s">
        <v>5</v>
      </c>
      <c r="E101" s="77"/>
      <c r="F101" s="77" t="s">
        <v>34</v>
      </c>
      <c r="G101" s="78" t="s">
        <v>179</v>
      </c>
      <c r="H101" s="77"/>
      <c r="I101" s="76"/>
      <c r="J101" s="77"/>
      <c r="K101" s="107">
        <f>SUBTOTAL(9,K102:K103)</f>
        <v>0</v>
      </c>
      <c r="L101" s="80">
        <f>SUBTOTAL(9,L102:L103)</f>
        <v>0</v>
      </c>
      <c r="M101" s="80">
        <f>SUBTOTAL(9,M102:M103)</f>
        <v>0</v>
      </c>
      <c r="N101" s="80">
        <f>SUBTOTAL(9,N102:N103)</f>
        <v>0</v>
      </c>
      <c r="O101" s="80">
        <f>SUBTOTAL(9,O102:O103)</f>
        <v>0</v>
      </c>
      <c r="P101" s="81">
        <f>SUMPRODUCT(P102:P103,$H102:$H103)</f>
        <v>0</v>
      </c>
      <c r="Q101" s="81">
        <f>SUMPRODUCT(Q102:Q103,$H102:$H103)</f>
        <v>0</v>
      </c>
      <c r="R101" s="81">
        <f>SUMPRODUCT(R102:R103,$H102:$H103)</f>
        <v>43.48668681898721</v>
      </c>
      <c r="S101" s="80">
        <f>SUMPRODUCT(S102:S103,$H102:$H103)</f>
        <v>4626.983477540239</v>
      </c>
      <c r="T101" s="108">
        <f>SUMPRODUCT(T102:T103,$K102:$K103)/100</f>
        <v>0</v>
      </c>
      <c r="U101" s="108">
        <f>K101+T101</f>
        <v>0</v>
      </c>
      <c r="V101" s="105"/>
    </row>
    <row r="102" spans="1:22" ht="12.75" outlineLevel="2">
      <c r="A102" s="3"/>
      <c r="B102" s="109"/>
      <c r="C102" s="110"/>
      <c r="D102" s="111"/>
      <c r="E102" s="112" t="s">
        <v>233</v>
      </c>
      <c r="F102" s="113"/>
      <c r="G102" s="114"/>
      <c r="H102" s="113"/>
      <c r="I102" s="111"/>
      <c r="J102" s="113"/>
      <c r="K102" s="115"/>
      <c r="L102" s="116"/>
      <c r="M102" s="116"/>
      <c r="N102" s="116"/>
      <c r="O102" s="116"/>
      <c r="P102" s="117"/>
      <c r="Q102" s="117"/>
      <c r="R102" s="117"/>
      <c r="S102" s="117"/>
      <c r="T102" s="118"/>
      <c r="U102" s="118"/>
      <c r="V102" s="105"/>
    </row>
    <row r="103" spans="1:22" ht="12.75" outlineLevel="2">
      <c r="A103" s="3"/>
      <c r="B103" s="105"/>
      <c r="C103" s="105"/>
      <c r="D103" s="119" t="s">
        <v>8</v>
      </c>
      <c r="E103" s="120">
        <v>1</v>
      </c>
      <c r="F103" s="121" t="s">
        <v>158</v>
      </c>
      <c r="G103" s="122" t="s">
        <v>258</v>
      </c>
      <c r="H103" s="123">
        <v>16.73852456465023</v>
      </c>
      <c r="I103" s="124" t="s">
        <v>11</v>
      </c>
      <c r="J103" s="125"/>
      <c r="K103" s="126">
        <f>H103*J103</f>
        <v>0</v>
      </c>
      <c r="L103" s="127">
        <f>IF(D103="S",K103,"")</f>
      </c>
      <c r="M103" s="128">
        <f>IF(OR(D103="P",D103="U"),K103,"")</f>
        <v>0</v>
      </c>
      <c r="N103" s="128">
        <f>IF(D103="H",K103,"")</f>
      </c>
      <c r="O103" s="128">
        <f>IF(D103="V",K103,"")</f>
      </c>
      <c r="P103" s="129">
        <v>0</v>
      </c>
      <c r="Q103" s="129">
        <v>0</v>
      </c>
      <c r="R103" s="129">
        <v>2.598000000001548</v>
      </c>
      <c r="S103" s="125">
        <v>276.4272000001647</v>
      </c>
      <c r="T103" s="130">
        <v>21</v>
      </c>
      <c r="U103" s="131">
        <f>K103*(T103+100)/100</f>
        <v>0</v>
      </c>
      <c r="V103" s="132"/>
    </row>
    <row r="104" spans="1:22" ht="12.75" outlineLevel="1">
      <c r="A104" s="3"/>
      <c r="B104" s="106"/>
      <c r="C104" s="75" t="s">
        <v>30</v>
      </c>
      <c r="D104" s="76" t="s">
        <v>5</v>
      </c>
      <c r="E104" s="77"/>
      <c r="F104" s="77" t="s">
        <v>38</v>
      </c>
      <c r="G104" s="78" t="s">
        <v>197</v>
      </c>
      <c r="H104" s="77"/>
      <c r="I104" s="76"/>
      <c r="J104" s="77"/>
      <c r="K104" s="107">
        <f>SUBTOTAL(9,K105:K128)</f>
        <v>0</v>
      </c>
      <c r="L104" s="80">
        <f>SUBTOTAL(9,L105:L128)</f>
        <v>0</v>
      </c>
      <c r="M104" s="80">
        <f>SUBTOTAL(9,M105:M128)</f>
        <v>0</v>
      </c>
      <c r="N104" s="80">
        <f>SUBTOTAL(9,N105:N128)</f>
        <v>0</v>
      </c>
      <c r="O104" s="80">
        <f>SUBTOTAL(9,O105:O128)</f>
        <v>0</v>
      </c>
      <c r="P104" s="81">
        <f>SUMPRODUCT(P105:P128,$H105:$H128)</f>
        <v>0.09810159999999922</v>
      </c>
      <c r="Q104" s="81">
        <f>SUMPRODUCT(Q105:Q128,$H105:$H128)</f>
        <v>0.189108</v>
      </c>
      <c r="R104" s="81">
        <f>SUMPRODUCT(R105:R128,$H105:$H128)</f>
        <v>65.9110497119998</v>
      </c>
      <c r="S104" s="80">
        <f>SUMPRODUCT(S105:S128,$H105:$H128)</f>
        <v>5324.876416479171</v>
      </c>
      <c r="T104" s="108">
        <f>SUMPRODUCT(T105:T128,$K105:$K128)/100</f>
        <v>0</v>
      </c>
      <c r="U104" s="108">
        <f>K104+T104</f>
        <v>0</v>
      </c>
      <c r="V104" s="105"/>
    </row>
    <row r="105" spans="1:22" ht="12.75" outlineLevel="2">
      <c r="A105" s="3"/>
      <c r="B105" s="109"/>
      <c r="C105" s="110"/>
      <c r="D105" s="111"/>
      <c r="E105" s="112" t="s">
        <v>233</v>
      </c>
      <c r="F105" s="113"/>
      <c r="G105" s="114"/>
      <c r="H105" s="113"/>
      <c r="I105" s="111"/>
      <c r="J105" s="113"/>
      <c r="K105" s="115"/>
      <c r="L105" s="116"/>
      <c r="M105" s="116"/>
      <c r="N105" s="116"/>
      <c r="O105" s="116"/>
      <c r="P105" s="117"/>
      <c r="Q105" s="117"/>
      <c r="R105" s="117"/>
      <c r="S105" s="117"/>
      <c r="T105" s="118"/>
      <c r="U105" s="118"/>
      <c r="V105" s="105"/>
    </row>
    <row r="106" spans="1:22" ht="12.75" outlineLevel="2">
      <c r="A106" s="3"/>
      <c r="B106" s="105"/>
      <c r="C106" s="105"/>
      <c r="D106" s="119" t="s">
        <v>6</v>
      </c>
      <c r="E106" s="120">
        <v>1</v>
      </c>
      <c r="F106" s="121" t="s">
        <v>120</v>
      </c>
      <c r="G106" s="122" t="s">
        <v>253</v>
      </c>
      <c r="H106" s="123">
        <v>25</v>
      </c>
      <c r="I106" s="124" t="s">
        <v>10</v>
      </c>
      <c r="J106" s="125"/>
      <c r="K106" s="126">
        <f>H106*J106</f>
        <v>0</v>
      </c>
      <c r="L106" s="127">
        <f>IF(D106="S",K106,"")</f>
      </c>
      <c r="M106" s="128">
        <f>IF(OR(D106="P",D106="U"),K106,"")</f>
        <v>0</v>
      </c>
      <c r="N106" s="128">
        <f>IF(D106="H",K106,"")</f>
      </c>
      <c r="O106" s="128">
        <f>IF(D106="V",K106,"")</f>
      </c>
      <c r="P106" s="129">
        <v>0</v>
      </c>
      <c r="Q106" s="129">
        <v>0.00135</v>
      </c>
      <c r="R106" s="129">
        <v>0.08000000000004093</v>
      </c>
      <c r="S106" s="125">
        <v>10.704000000005477</v>
      </c>
      <c r="T106" s="130">
        <v>21</v>
      </c>
      <c r="U106" s="131">
        <f>K106*(T106+100)/100</f>
        <v>0</v>
      </c>
      <c r="V106" s="132"/>
    </row>
    <row r="107" spans="1:22" s="36" customFormat="1" ht="10.5" customHeight="1" outlineLevel="3">
      <c r="A107" s="35"/>
      <c r="B107" s="133"/>
      <c r="C107" s="133"/>
      <c r="D107" s="133"/>
      <c r="E107" s="133"/>
      <c r="F107" s="133"/>
      <c r="G107" s="133" t="s">
        <v>26</v>
      </c>
      <c r="H107" s="134">
        <v>12</v>
      </c>
      <c r="I107" s="135"/>
      <c r="J107" s="133"/>
      <c r="K107" s="133"/>
      <c r="L107" s="136"/>
      <c r="M107" s="136"/>
      <c r="N107" s="136"/>
      <c r="O107" s="136"/>
      <c r="P107" s="136"/>
      <c r="Q107" s="136"/>
      <c r="R107" s="136"/>
      <c r="S107" s="136"/>
      <c r="T107" s="137"/>
      <c r="U107" s="137"/>
      <c r="V107" s="133"/>
    </row>
    <row r="108" spans="1:22" s="36" customFormat="1" ht="10.5" customHeight="1" outlineLevel="3">
      <c r="A108" s="35"/>
      <c r="B108" s="133"/>
      <c r="C108" s="133"/>
      <c r="D108" s="133"/>
      <c r="E108" s="133"/>
      <c r="F108" s="133"/>
      <c r="G108" s="133" t="s">
        <v>27</v>
      </c>
      <c r="H108" s="134">
        <v>10</v>
      </c>
      <c r="I108" s="135"/>
      <c r="J108" s="133"/>
      <c r="K108" s="133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3"/>
    </row>
    <row r="109" spans="1:22" s="36" customFormat="1" ht="10.5" customHeight="1" outlineLevel="3">
      <c r="A109" s="35"/>
      <c r="B109" s="133"/>
      <c r="C109" s="133"/>
      <c r="D109" s="133"/>
      <c r="E109" s="133"/>
      <c r="F109" s="133"/>
      <c r="G109" s="133" t="s">
        <v>2</v>
      </c>
      <c r="H109" s="134">
        <v>3</v>
      </c>
      <c r="I109" s="135"/>
      <c r="J109" s="133"/>
      <c r="K109" s="133"/>
      <c r="L109" s="136"/>
      <c r="M109" s="136"/>
      <c r="N109" s="136"/>
      <c r="O109" s="136"/>
      <c r="P109" s="136"/>
      <c r="Q109" s="136"/>
      <c r="R109" s="136"/>
      <c r="S109" s="136"/>
      <c r="T109" s="137"/>
      <c r="U109" s="137"/>
      <c r="V109" s="133"/>
    </row>
    <row r="110" spans="1:22" ht="12.75" outlineLevel="2">
      <c r="A110" s="3"/>
      <c r="B110" s="105"/>
      <c r="C110" s="105"/>
      <c r="D110" s="119" t="s">
        <v>6</v>
      </c>
      <c r="E110" s="120">
        <v>2</v>
      </c>
      <c r="F110" s="121" t="s">
        <v>125</v>
      </c>
      <c r="G110" s="122" t="s">
        <v>261</v>
      </c>
      <c r="H110" s="123">
        <v>25</v>
      </c>
      <c r="I110" s="124" t="s">
        <v>10</v>
      </c>
      <c r="J110" s="125"/>
      <c r="K110" s="126">
        <f>H110*J110</f>
        <v>0</v>
      </c>
      <c r="L110" s="127">
        <f>IF(D110="S",K110,"")</f>
      </c>
      <c r="M110" s="128">
        <f>IF(OR(D110="P",D110="U"),K110,"")</f>
        <v>0</v>
      </c>
      <c r="N110" s="128">
        <f>IF(D110="H",K110,"")</f>
      </c>
      <c r="O110" s="128">
        <f>IF(D110="V",K110,"")</f>
      </c>
      <c r="P110" s="129">
        <v>0.0017040399999999865</v>
      </c>
      <c r="Q110" s="129">
        <v>0</v>
      </c>
      <c r="R110" s="129">
        <v>0.25300000000004275</v>
      </c>
      <c r="S110" s="125">
        <v>32.1526000000054</v>
      </c>
      <c r="T110" s="130">
        <v>21</v>
      </c>
      <c r="U110" s="131">
        <f>K110*(T110+100)/100</f>
        <v>0</v>
      </c>
      <c r="V110" s="132"/>
    </row>
    <row r="111" spans="1:22" ht="12.75" outlineLevel="2">
      <c r="A111" s="3"/>
      <c r="B111" s="105"/>
      <c r="C111" s="105"/>
      <c r="D111" s="119" t="s">
        <v>6</v>
      </c>
      <c r="E111" s="120">
        <v>3</v>
      </c>
      <c r="F111" s="121" t="s">
        <v>121</v>
      </c>
      <c r="G111" s="122" t="s">
        <v>249</v>
      </c>
      <c r="H111" s="123">
        <v>15</v>
      </c>
      <c r="I111" s="124" t="s">
        <v>10</v>
      </c>
      <c r="J111" s="125"/>
      <c r="K111" s="126">
        <f>H111*J111</f>
        <v>0</v>
      </c>
      <c r="L111" s="127">
        <f>IF(D111="S",K111,"")</f>
      </c>
      <c r="M111" s="128">
        <f>IF(OR(D111="P",D111="U"),K111,"")</f>
        <v>0</v>
      </c>
      <c r="N111" s="128">
        <f>IF(D111="H",K111,"")</f>
      </c>
      <c r="O111" s="128">
        <f>IF(D111="V",K111,"")</f>
      </c>
      <c r="P111" s="129">
        <v>0</v>
      </c>
      <c r="Q111" s="129">
        <v>0.0017499999999999998</v>
      </c>
      <c r="R111" s="129">
        <v>0.07000000000005002</v>
      </c>
      <c r="S111" s="125">
        <v>9.366000000006693</v>
      </c>
      <c r="T111" s="130">
        <v>21</v>
      </c>
      <c r="U111" s="131">
        <f>K111*(T111+100)/100</f>
        <v>0</v>
      </c>
      <c r="V111" s="132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14</v>
      </c>
      <c r="H112" s="134">
        <v>15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ht="12.75" outlineLevel="2">
      <c r="A113" s="3"/>
      <c r="B113" s="105"/>
      <c r="C113" s="105"/>
      <c r="D113" s="119" t="s">
        <v>6</v>
      </c>
      <c r="E113" s="120">
        <v>4</v>
      </c>
      <c r="F113" s="121" t="s">
        <v>126</v>
      </c>
      <c r="G113" s="122" t="s">
        <v>241</v>
      </c>
      <c r="H113" s="123">
        <v>15</v>
      </c>
      <c r="I113" s="124" t="s">
        <v>10</v>
      </c>
      <c r="J113" s="125"/>
      <c r="K113" s="126">
        <f>H113*J113</f>
        <v>0</v>
      </c>
      <c r="L113" s="127">
        <f>IF(D113="S",K113,"")</f>
      </c>
      <c r="M113" s="128">
        <f>IF(OR(D113="P",D113="U"),K113,"")</f>
        <v>0</v>
      </c>
      <c r="N113" s="128">
        <f>IF(D113="H",K113,"")</f>
      </c>
      <c r="O113" s="128">
        <f>IF(D113="V",K113,"")</f>
      </c>
      <c r="P113" s="129">
        <v>0.00167203999999997</v>
      </c>
      <c r="Q113" s="129">
        <v>0</v>
      </c>
      <c r="R113" s="129">
        <v>0.16700000000003</v>
      </c>
      <c r="S113" s="125">
        <v>21.440400000003596</v>
      </c>
      <c r="T113" s="130">
        <v>21</v>
      </c>
      <c r="U113" s="131">
        <f>K113*(T113+100)/100</f>
        <v>0</v>
      </c>
      <c r="V113" s="132"/>
    </row>
    <row r="114" spans="1:22" ht="26.25" outlineLevel="2">
      <c r="A114" s="3"/>
      <c r="B114" s="105"/>
      <c r="C114" s="105"/>
      <c r="D114" s="119" t="s">
        <v>6</v>
      </c>
      <c r="E114" s="120">
        <v>5</v>
      </c>
      <c r="F114" s="121" t="s">
        <v>119</v>
      </c>
      <c r="G114" s="122" t="s">
        <v>291</v>
      </c>
      <c r="H114" s="123">
        <v>15</v>
      </c>
      <c r="I114" s="124" t="s">
        <v>10</v>
      </c>
      <c r="J114" s="125"/>
      <c r="K114" s="126">
        <f>H114*J114</f>
        <v>0</v>
      </c>
      <c r="L114" s="127">
        <f>IF(D114="S",K114,"")</f>
      </c>
      <c r="M114" s="128">
        <f>IF(OR(D114="P",D114="U"),K114,"")</f>
        <v>0</v>
      </c>
      <c r="N114" s="128">
        <f>IF(D114="H",K114,"")</f>
      </c>
      <c r="O114" s="128">
        <f>IF(D114="V",K114,"")</f>
      </c>
      <c r="P114" s="129">
        <v>0</v>
      </c>
      <c r="Q114" s="129">
        <v>0</v>
      </c>
      <c r="R114" s="129">
        <v>0.8599999999996726</v>
      </c>
      <c r="S114" s="125">
        <v>71.37999999997282</v>
      </c>
      <c r="T114" s="130">
        <v>21</v>
      </c>
      <c r="U114" s="131">
        <f>K114*(T114+100)/100</f>
        <v>0</v>
      </c>
      <c r="V114" s="132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28</v>
      </c>
      <c r="H115" s="134">
        <v>15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ht="12.75" outlineLevel="2">
      <c r="A116" s="3"/>
      <c r="B116" s="105"/>
      <c r="C116" s="105"/>
      <c r="D116" s="119" t="s">
        <v>6</v>
      </c>
      <c r="E116" s="120">
        <v>6</v>
      </c>
      <c r="F116" s="121" t="s">
        <v>118</v>
      </c>
      <c r="G116" s="122" t="s">
        <v>240</v>
      </c>
      <c r="H116" s="123">
        <v>23.2</v>
      </c>
      <c r="I116" s="124" t="s">
        <v>10</v>
      </c>
      <c r="J116" s="125"/>
      <c r="K116" s="126">
        <f>H116*J116</f>
        <v>0</v>
      </c>
      <c r="L116" s="127">
        <f>IF(D116="S",K116,"")</f>
      </c>
      <c r="M116" s="128">
        <f>IF(OR(D116="P",D116="U"),K116,"")</f>
        <v>0</v>
      </c>
      <c r="N116" s="128">
        <f>IF(D116="H",K116,"")</f>
      </c>
      <c r="O116" s="128">
        <f>IF(D116="V",K116,"")</f>
      </c>
      <c r="P116" s="129">
        <v>0</v>
      </c>
      <c r="Q116" s="129">
        <v>0.00394</v>
      </c>
      <c r="R116" s="129">
        <v>0.6260000000002037</v>
      </c>
      <c r="S116" s="125">
        <v>31.613000000010288</v>
      </c>
      <c r="T116" s="130">
        <v>21</v>
      </c>
      <c r="U116" s="131">
        <f>K116*(T116+100)/100</f>
        <v>0</v>
      </c>
      <c r="V116" s="132"/>
    </row>
    <row r="117" spans="1:22" s="36" customFormat="1" ht="10.5" customHeight="1" outlineLevel="3">
      <c r="A117" s="35"/>
      <c r="B117" s="133"/>
      <c r="C117" s="133"/>
      <c r="D117" s="133"/>
      <c r="E117" s="133"/>
      <c r="F117" s="133"/>
      <c r="G117" s="133" t="s">
        <v>56</v>
      </c>
      <c r="H117" s="134">
        <v>23.2</v>
      </c>
      <c r="I117" s="135"/>
      <c r="J117" s="133"/>
      <c r="K117" s="133"/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3"/>
    </row>
    <row r="118" spans="1:22" ht="12.75" outlineLevel="2">
      <c r="A118" s="3"/>
      <c r="B118" s="105"/>
      <c r="C118" s="105"/>
      <c r="D118" s="119" t="s">
        <v>6</v>
      </c>
      <c r="E118" s="120">
        <v>7</v>
      </c>
      <c r="F118" s="121" t="s">
        <v>123</v>
      </c>
      <c r="G118" s="122" t="s">
        <v>229</v>
      </c>
      <c r="H118" s="123">
        <v>23.2</v>
      </c>
      <c r="I118" s="124" t="s">
        <v>10</v>
      </c>
      <c r="J118" s="125"/>
      <c r="K118" s="126">
        <f>H118*J118</f>
        <v>0</v>
      </c>
      <c r="L118" s="127">
        <f>IF(D118="S",K118,"")</f>
      </c>
      <c r="M118" s="128">
        <f>IF(OR(D118="P",D118="U"),K118,"")</f>
        <v>0</v>
      </c>
      <c r="N118" s="128">
        <f>IF(D118="H",K118,"")</f>
      </c>
      <c r="O118" s="128">
        <f>IF(D118="V",K118,"")</f>
      </c>
      <c r="P118" s="129">
        <v>0</v>
      </c>
      <c r="Q118" s="129">
        <v>0</v>
      </c>
      <c r="R118" s="129">
        <v>0.4299999999998363</v>
      </c>
      <c r="S118" s="125">
        <v>35.68999999998641</v>
      </c>
      <c r="T118" s="130">
        <v>21</v>
      </c>
      <c r="U118" s="131">
        <f>K118*(T118+100)/100</f>
        <v>0</v>
      </c>
      <c r="V118" s="132"/>
    </row>
    <row r="119" spans="1:22" ht="12.75" outlineLevel="2">
      <c r="A119" s="3"/>
      <c r="B119" s="105"/>
      <c r="C119" s="105"/>
      <c r="D119" s="119" t="s">
        <v>6</v>
      </c>
      <c r="E119" s="120">
        <v>8</v>
      </c>
      <c r="F119" s="121" t="s">
        <v>117</v>
      </c>
      <c r="G119" s="122" t="s">
        <v>256</v>
      </c>
      <c r="H119" s="123">
        <v>14.5</v>
      </c>
      <c r="I119" s="124" t="s">
        <v>10</v>
      </c>
      <c r="J119" s="125"/>
      <c r="K119" s="126">
        <f>H119*J119</f>
        <v>0</v>
      </c>
      <c r="L119" s="127">
        <f>IF(D119="S",K119,"")</f>
      </c>
      <c r="M119" s="128">
        <f>IF(OR(D119="P",D119="U"),K119,"")</f>
        <v>0</v>
      </c>
      <c r="N119" s="128">
        <f>IF(D119="H",K119,"")</f>
      </c>
      <c r="O119" s="128">
        <f>IF(D119="V",K119,"")</f>
      </c>
      <c r="P119" s="129">
        <v>0</v>
      </c>
      <c r="Q119" s="129">
        <v>0.0026</v>
      </c>
      <c r="R119" s="129">
        <v>0.4920000000001892</v>
      </c>
      <c r="S119" s="125">
        <v>24.846000000009553</v>
      </c>
      <c r="T119" s="130">
        <v>21</v>
      </c>
      <c r="U119" s="131">
        <f>K119*(T119+100)/100</f>
        <v>0</v>
      </c>
      <c r="V119" s="132"/>
    </row>
    <row r="120" spans="1:22" ht="12.75" outlineLevel="2">
      <c r="A120" s="3"/>
      <c r="B120" s="105"/>
      <c r="C120" s="105"/>
      <c r="D120" s="119" t="s">
        <v>6</v>
      </c>
      <c r="E120" s="120">
        <v>9</v>
      </c>
      <c r="F120" s="121" t="s">
        <v>122</v>
      </c>
      <c r="G120" s="122" t="s">
        <v>248</v>
      </c>
      <c r="H120" s="123">
        <v>14.5</v>
      </c>
      <c r="I120" s="124" t="s">
        <v>10</v>
      </c>
      <c r="J120" s="125"/>
      <c r="K120" s="126">
        <f>H120*J120</f>
        <v>0</v>
      </c>
      <c r="L120" s="127">
        <f>IF(D120="S",K120,"")</f>
      </c>
      <c r="M120" s="128">
        <f>IF(OR(D120="P",D120="U"),K120,"")</f>
        <v>0</v>
      </c>
      <c r="N120" s="128">
        <f>IF(D120="H",K120,"")</f>
      </c>
      <c r="O120" s="128">
        <f>IF(D120="V",K120,"")</f>
      </c>
      <c r="P120" s="129">
        <v>0</v>
      </c>
      <c r="Q120" s="129">
        <v>0</v>
      </c>
      <c r="R120" s="129">
        <v>0.4899999999997817</v>
      </c>
      <c r="S120" s="125">
        <v>40.66999999998188</v>
      </c>
      <c r="T120" s="130">
        <v>21</v>
      </c>
      <c r="U120" s="131">
        <f>K120*(T120+100)/100</f>
        <v>0</v>
      </c>
      <c r="V120" s="132"/>
    </row>
    <row r="121" spans="1:22" ht="12.75" outlineLevel="2">
      <c r="A121" s="3"/>
      <c r="B121" s="105"/>
      <c r="C121" s="105"/>
      <c r="D121" s="119" t="s">
        <v>6</v>
      </c>
      <c r="E121" s="120">
        <v>10</v>
      </c>
      <c r="F121" s="121" t="s">
        <v>127</v>
      </c>
      <c r="G121" s="122" t="s">
        <v>226</v>
      </c>
      <c r="H121" s="123">
        <v>10</v>
      </c>
      <c r="I121" s="124" t="s">
        <v>10</v>
      </c>
      <c r="J121" s="125"/>
      <c r="K121" s="126">
        <f>H121*J121</f>
        <v>0</v>
      </c>
      <c r="L121" s="127">
        <f>IF(D121="S",K121,"")</f>
      </c>
      <c r="M121" s="128">
        <f>IF(OR(D121="P",D121="U"),K121,"")</f>
        <v>0</v>
      </c>
      <c r="N121" s="128">
        <f>IF(D121="H",K121,"")</f>
      </c>
      <c r="O121" s="128">
        <f>IF(D121="V",K121,"")</f>
      </c>
      <c r="P121" s="129">
        <v>0.0026700000000000005</v>
      </c>
      <c r="Q121" s="129">
        <v>0</v>
      </c>
      <c r="R121" s="129">
        <v>0</v>
      </c>
      <c r="S121" s="125">
        <v>0</v>
      </c>
      <c r="T121" s="130">
        <v>21</v>
      </c>
      <c r="U121" s="131">
        <f>K121*(T121+100)/100</f>
        <v>0</v>
      </c>
      <c r="V121" s="132"/>
    </row>
    <row r="122" spans="1:22" s="36" customFormat="1" ht="10.5" customHeight="1" outlineLevel="3">
      <c r="A122" s="35"/>
      <c r="B122" s="133"/>
      <c r="C122" s="133"/>
      <c r="D122" s="133"/>
      <c r="E122" s="133"/>
      <c r="F122" s="133"/>
      <c r="G122" s="133" t="s">
        <v>230</v>
      </c>
      <c r="H122" s="134">
        <v>0</v>
      </c>
      <c r="I122" s="135"/>
      <c r="J122" s="133"/>
      <c r="K122" s="133"/>
      <c r="L122" s="136"/>
      <c r="M122" s="136"/>
      <c r="N122" s="136"/>
      <c r="O122" s="136"/>
      <c r="P122" s="136"/>
      <c r="Q122" s="136"/>
      <c r="R122" s="136"/>
      <c r="S122" s="136"/>
      <c r="T122" s="137"/>
      <c r="U122" s="137"/>
      <c r="V122" s="133"/>
    </row>
    <row r="123" spans="1:22" s="36" customFormat="1" ht="10.5" customHeight="1" outlineLevel="3">
      <c r="A123" s="35"/>
      <c r="B123" s="133"/>
      <c r="C123" s="133"/>
      <c r="D123" s="133"/>
      <c r="E123" s="133"/>
      <c r="F123" s="133"/>
      <c r="G123" s="133" t="s">
        <v>13</v>
      </c>
      <c r="H123" s="134">
        <v>10</v>
      </c>
      <c r="I123" s="135"/>
      <c r="J123" s="133"/>
      <c r="K123" s="133"/>
      <c r="L123" s="136"/>
      <c r="M123" s="136"/>
      <c r="N123" s="136"/>
      <c r="O123" s="136"/>
      <c r="P123" s="136"/>
      <c r="Q123" s="136"/>
      <c r="R123" s="136"/>
      <c r="S123" s="136"/>
      <c r="T123" s="137"/>
      <c r="U123" s="137"/>
      <c r="V123" s="133"/>
    </row>
    <row r="124" spans="1:22" ht="12.75" outlineLevel="2">
      <c r="A124" s="3"/>
      <c r="B124" s="105"/>
      <c r="C124" s="105"/>
      <c r="D124" s="119" t="s">
        <v>6</v>
      </c>
      <c r="E124" s="120">
        <v>11</v>
      </c>
      <c r="F124" s="121" t="s">
        <v>124</v>
      </c>
      <c r="G124" s="122" t="s">
        <v>239</v>
      </c>
      <c r="H124" s="123">
        <v>12</v>
      </c>
      <c r="I124" s="124" t="s">
        <v>40</v>
      </c>
      <c r="J124" s="125"/>
      <c r="K124" s="126">
        <f>H124*J124</f>
        <v>0</v>
      </c>
      <c r="L124" s="127">
        <f>IF(D124="S",K124,"")</f>
      </c>
      <c r="M124" s="128">
        <f>IF(OR(D124="P",D124="U"),K124,"")</f>
        <v>0</v>
      </c>
      <c r="N124" s="128">
        <f>IF(D124="H",K124,"")</f>
      </c>
      <c r="O124" s="128">
        <f>IF(D124="V",K124,"")</f>
      </c>
      <c r="P124" s="129">
        <v>0</v>
      </c>
      <c r="Q124" s="129">
        <v>0</v>
      </c>
      <c r="R124" s="129">
        <v>0.16000000000008185</v>
      </c>
      <c r="S124" s="125">
        <v>13.280000000006794</v>
      </c>
      <c r="T124" s="130">
        <v>21</v>
      </c>
      <c r="U124" s="131">
        <f>K124*(T124+100)/100</f>
        <v>0</v>
      </c>
      <c r="V124" s="132"/>
    </row>
    <row r="125" spans="1:22" s="36" customFormat="1" ht="10.5" customHeight="1" outlineLevel="3">
      <c r="A125" s="35"/>
      <c r="B125" s="133"/>
      <c r="C125" s="133"/>
      <c r="D125" s="133"/>
      <c r="E125" s="133"/>
      <c r="F125" s="133"/>
      <c r="G125" s="133" t="s">
        <v>237</v>
      </c>
      <c r="H125" s="134">
        <v>0</v>
      </c>
      <c r="I125" s="135"/>
      <c r="J125" s="133"/>
      <c r="K125" s="133"/>
      <c r="L125" s="136"/>
      <c r="M125" s="136"/>
      <c r="N125" s="136"/>
      <c r="O125" s="136"/>
      <c r="P125" s="136"/>
      <c r="Q125" s="136"/>
      <c r="R125" s="136"/>
      <c r="S125" s="136"/>
      <c r="T125" s="137"/>
      <c r="U125" s="137"/>
      <c r="V125" s="133"/>
    </row>
    <row r="126" spans="1:22" s="36" customFormat="1" ht="10.5" customHeight="1" outlineLevel="3">
      <c r="A126" s="35"/>
      <c r="B126" s="133"/>
      <c r="C126" s="133"/>
      <c r="D126" s="133"/>
      <c r="E126" s="133"/>
      <c r="F126" s="133"/>
      <c r="G126" s="133" t="s">
        <v>29</v>
      </c>
      <c r="H126" s="134">
        <v>12</v>
      </c>
      <c r="I126" s="135"/>
      <c r="J126" s="133"/>
      <c r="K126" s="133"/>
      <c r="L126" s="136"/>
      <c r="M126" s="136"/>
      <c r="N126" s="136"/>
      <c r="O126" s="136"/>
      <c r="P126" s="136"/>
      <c r="Q126" s="136"/>
      <c r="R126" s="136"/>
      <c r="S126" s="136"/>
      <c r="T126" s="137"/>
      <c r="U126" s="137"/>
      <c r="V126" s="133"/>
    </row>
    <row r="127" spans="1:22" ht="12.75" outlineLevel="2">
      <c r="A127" s="3"/>
      <c r="B127" s="105"/>
      <c r="C127" s="105"/>
      <c r="D127" s="119" t="s">
        <v>7</v>
      </c>
      <c r="E127" s="120">
        <v>12</v>
      </c>
      <c r="F127" s="121" t="s">
        <v>81</v>
      </c>
      <c r="G127" s="122" t="s">
        <v>250</v>
      </c>
      <c r="H127" s="123">
        <v>12</v>
      </c>
      <c r="I127" s="124" t="s">
        <v>40</v>
      </c>
      <c r="J127" s="125"/>
      <c r="K127" s="126">
        <f>H127*J127</f>
        <v>0</v>
      </c>
      <c r="L127" s="127">
        <f>IF(D127="S",K127,"")</f>
        <v>0</v>
      </c>
      <c r="M127" s="128">
        <f>IF(OR(D127="P",D127="U"),K127,"")</f>
      </c>
      <c r="N127" s="128">
        <f>IF(D127="H",K127,"")</f>
      </c>
      <c r="O127" s="128">
        <f>IF(D127="V",K127,"")</f>
      </c>
      <c r="P127" s="129">
        <v>0.00031</v>
      </c>
      <c r="Q127" s="129">
        <v>0</v>
      </c>
      <c r="R127" s="129">
        <v>0</v>
      </c>
      <c r="S127" s="125">
        <v>0</v>
      </c>
      <c r="T127" s="130">
        <v>21</v>
      </c>
      <c r="U127" s="131">
        <f>K127*(T127+100)/100</f>
        <v>0</v>
      </c>
      <c r="V127" s="132"/>
    </row>
    <row r="128" spans="1:22" ht="12.75" outlineLevel="2">
      <c r="A128" s="3"/>
      <c r="B128" s="105"/>
      <c r="C128" s="105"/>
      <c r="D128" s="119" t="s">
        <v>8</v>
      </c>
      <c r="E128" s="120">
        <v>13</v>
      </c>
      <c r="F128" s="121" t="s">
        <v>156</v>
      </c>
      <c r="G128" s="122" t="s">
        <v>275</v>
      </c>
      <c r="H128" s="123">
        <v>0.0981015999999992</v>
      </c>
      <c r="I128" s="124" t="s">
        <v>11</v>
      </c>
      <c r="J128" s="125"/>
      <c r="K128" s="126">
        <f>H128*J128</f>
        <v>0</v>
      </c>
      <c r="L128" s="127">
        <f>IF(D128="S",K128,"")</f>
      </c>
      <c r="M128" s="128">
        <f>IF(OR(D128="P",D128="U"),K128,"")</f>
        <v>0</v>
      </c>
      <c r="N128" s="128">
        <f>IF(D128="H",K128,"")</f>
      </c>
      <c r="O128" s="128">
        <f>IF(D128="V",K128,"")</f>
      </c>
      <c r="P128" s="129">
        <v>0</v>
      </c>
      <c r="Q128" s="129">
        <v>0</v>
      </c>
      <c r="R128" s="129">
        <v>4.819999999999254</v>
      </c>
      <c r="S128" s="125">
        <v>508.5932999999178</v>
      </c>
      <c r="T128" s="130">
        <v>21</v>
      </c>
      <c r="U128" s="131">
        <f>K128*(T128+100)/100</f>
        <v>0</v>
      </c>
      <c r="V128" s="132"/>
    </row>
    <row r="129" spans="1:22" ht="12.75" outlineLevel="1">
      <c r="A129" s="3"/>
      <c r="B129" s="106"/>
      <c r="C129" s="75" t="s">
        <v>31</v>
      </c>
      <c r="D129" s="76" t="s">
        <v>5</v>
      </c>
      <c r="E129" s="77"/>
      <c r="F129" s="77" t="s">
        <v>38</v>
      </c>
      <c r="G129" s="78" t="s">
        <v>189</v>
      </c>
      <c r="H129" s="77"/>
      <c r="I129" s="76"/>
      <c r="J129" s="77"/>
      <c r="K129" s="107">
        <f>SUBTOTAL(9,K130:K137)</f>
        <v>0</v>
      </c>
      <c r="L129" s="80">
        <f>SUBTOTAL(9,L130:L137)</f>
        <v>0</v>
      </c>
      <c r="M129" s="80">
        <f>SUBTOTAL(9,M130:M137)</f>
        <v>0</v>
      </c>
      <c r="N129" s="80">
        <f>SUBTOTAL(9,N130:N137)</f>
        <v>0</v>
      </c>
      <c r="O129" s="80">
        <f>SUBTOTAL(9,O130:O137)</f>
        <v>0</v>
      </c>
      <c r="P129" s="81">
        <f>SUMPRODUCT(P130:P137,$H130:$H137)</f>
        <v>0.39604485782001675</v>
      </c>
      <c r="Q129" s="81">
        <f>SUMPRODUCT(Q130:Q137,$H130:$H137)</f>
        <v>0</v>
      </c>
      <c r="R129" s="81">
        <f>SUMPRODUCT(R130:R137,$H130:$H137)</f>
        <v>9.699900000000325</v>
      </c>
      <c r="S129" s="80">
        <f>SUMPRODUCT(S130:S137,$H130:$H137)</f>
        <v>1341.8224800000223</v>
      </c>
      <c r="T129" s="108">
        <f>SUMPRODUCT(T130:T137,$K130:$K137)/100</f>
        <v>0</v>
      </c>
      <c r="U129" s="108">
        <f>K129+T129</f>
        <v>0</v>
      </c>
      <c r="V129" s="105"/>
    </row>
    <row r="130" spans="1:22" ht="12.75" outlineLevel="2">
      <c r="A130" s="3"/>
      <c r="B130" s="109"/>
      <c r="C130" s="110"/>
      <c r="D130" s="111"/>
      <c r="E130" s="112" t="s">
        <v>233</v>
      </c>
      <c r="F130" s="113"/>
      <c r="G130" s="114"/>
      <c r="H130" s="113"/>
      <c r="I130" s="111"/>
      <c r="J130" s="113"/>
      <c r="K130" s="115"/>
      <c r="L130" s="116"/>
      <c r="M130" s="116"/>
      <c r="N130" s="116"/>
      <c r="O130" s="116"/>
      <c r="P130" s="117"/>
      <c r="Q130" s="117"/>
      <c r="R130" s="117"/>
      <c r="S130" s="117"/>
      <c r="T130" s="118"/>
      <c r="U130" s="118"/>
      <c r="V130" s="105"/>
    </row>
    <row r="131" spans="1:22" ht="26.25" outlineLevel="2">
      <c r="A131" s="3"/>
      <c r="B131" s="105"/>
      <c r="C131" s="105"/>
      <c r="D131" s="119" t="s">
        <v>6</v>
      </c>
      <c r="E131" s="120">
        <v>1</v>
      </c>
      <c r="F131" s="121" t="s">
        <v>128</v>
      </c>
      <c r="G131" s="122" t="s">
        <v>295</v>
      </c>
      <c r="H131" s="123">
        <v>2.98</v>
      </c>
      <c r="I131" s="124" t="s">
        <v>16</v>
      </c>
      <c r="J131" s="125"/>
      <c r="K131" s="126">
        <f>H131*J131</f>
        <v>0</v>
      </c>
      <c r="L131" s="127">
        <f>IF(D131="S",K131,"")</f>
      </c>
      <c r="M131" s="128">
        <f>IF(OR(D131="P",D131="U"),K131,"")</f>
        <v>0</v>
      </c>
      <c r="N131" s="128">
        <f>IF(D131="H",K131,"")</f>
      </c>
      <c r="O131" s="128">
        <f>IF(D131="V",K131,"")</f>
      </c>
      <c r="P131" s="129">
        <v>0.03570095900000562</v>
      </c>
      <c r="Q131" s="129">
        <v>0</v>
      </c>
      <c r="R131" s="129">
        <v>3.255000000000109</v>
      </c>
      <c r="S131" s="125">
        <v>450.2760000000075</v>
      </c>
      <c r="T131" s="130">
        <v>21</v>
      </c>
      <c r="U131" s="131">
        <f>K131*(T131+100)/100</f>
        <v>0</v>
      </c>
      <c r="V131" s="132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42</v>
      </c>
      <c r="H132" s="134">
        <v>1.28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s="36" customFormat="1" ht="10.5" customHeight="1" outlineLevel="3">
      <c r="A133" s="35"/>
      <c r="B133" s="133"/>
      <c r="C133" s="133"/>
      <c r="D133" s="133"/>
      <c r="E133" s="133"/>
      <c r="F133" s="133"/>
      <c r="G133" s="133" t="s">
        <v>64</v>
      </c>
      <c r="H133" s="134">
        <v>0</v>
      </c>
      <c r="I133" s="135"/>
      <c r="J133" s="133"/>
      <c r="K133" s="133"/>
      <c r="L133" s="136"/>
      <c r="M133" s="136"/>
      <c r="N133" s="136"/>
      <c r="O133" s="136"/>
      <c r="P133" s="136"/>
      <c r="Q133" s="136"/>
      <c r="R133" s="136"/>
      <c r="S133" s="136"/>
      <c r="T133" s="137"/>
      <c r="U133" s="137"/>
      <c r="V133" s="133"/>
    </row>
    <row r="134" spans="1:22" s="36" customFormat="1" ht="10.5" customHeight="1" outlineLevel="3">
      <c r="A134" s="35"/>
      <c r="B134" s="133"/>
      <c r="C134" s="133"/>
      <c r="D134" s="133"/>
      <c r="E134" s="133"/>
      <c r="F134" s="133"/>
      <c r="G134" s="133" t="s">
        <v>78</v>
      </c>
      <c r="H134" s="134">
        <v>1.7</v>
      </c>
      <c r="I134" s="135"/>
      <c r="J134" s="133"/>
      <c r="K134" s="133"/>
      <c r="L134" s="136"/>
      <c r="M134" s="136"/>
      <c r="N134" s="136"/>
      <c r="O134" s="136"/>
      <c r="P134" s="136"/>
      <c r="Q134" s="136"/>
      <c r="R134" s="136"/>
      <c r="S134" s="136"/>
      <c r="T134" s="137"/>
      <c r="U134" s="137"/>
      <c r="V134" s="133"/>
    </row>
    <row r="135" spans="1:22" ht="12.75" outlineLevel="2">
      <c r="A135" s="3"/>
      <c r="B135" s="105"/>
      <c r="C135" s="105"/>
      <c r="D135" s="119" t="s">
        <v>7</v>
      </c>
      <c r="E135" s="120">
        <v>2</v>
      </c>
      <c r="F135" s="121" t="s">
        <v>82</v>
      </c>
      <c r="G135" s="122" t="s">
        <v>264</v>
      </c>
      <c r="H135" s="123">
        <v>3.576</v>
      </c>
      <c r="I135" s="124" t="s">
        <v>16</v>
      </c>
      <c r="J135" s="125"/>
      <c r="K135" s="126">
        <f>H135*J135</f>
        <v>0</v>
      </c>
      <c r="L135" s="127">
        <f>IF(D135="S",K135,"")</f>
        <v>0</v>
      </c>
      <c r="M135" s="128">
        <f>IF(OR(D135="P",D135="U"),K135,"")</f>
      </c>
      <c r="N135" s="128">
        <f>IF(D135="H",K135,"")</f>
      </c>
      <c r="O135" s="128">
        <f>IF(D135="V",K135,"")</f>
      </c>
      <c r="P135" s="129">
        <v>0.081</v>
      </c>
      <c r="Q135" s="129">
        <v>0</v>
      </c>
      <c r="R135" s="129">
        <v>0</v>
      </c>
      <c r="S135" s="125">
        <v>0</v>
      </c>
      <c r="T135" s="130">
        <v>21</v>
      </c>
      <c r="U135" s="131">
        <f>K135*(T135+100)/100</f>
        <v>0</v>
      </c>
      <c r="V135" s="132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80</v>
      </c>
      <c r="H136" s="134">
        <v>3.576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ht="12.75" outlineLevel="2">
      <c r="A137" s="3"/>
      <c r="B137" s="105"/>
      <c r="C137" s="105"/>
      <c r="D137" s="119" t="s">
        <v>8</v>
      </c>
      <c r="E137" s="120">
        <v>3</v>
      </c>
      <c r="F137" s="121" t="s">
        <v>157</v>
      </c>
      <c r="G137" s="122" t="s">
        <v>277</v>
      </c>
      <c r="H137" s="123"/>
      <c r="I137" s="124" t="s">
        <v>0</v>
      </c>
      <c r="J137" s="125"/>
      <c r="K137" s="126">
        <f>H137*J137</f>
        <v>0</v>
      </c>
      <c r="L137" s="127">
        <f>IF(D137="S",K137,"")</f>
      </c>
      <c r="M137" s="128">
        <f>IF(OR(D137="P",D137="U"),K137,"")</f>
        <v>0</v>
      </c>
      <c r="N137" s="128">
        <f>IF(D137="H",K137,"")</f>
      </c>
      <c r="O137" s="128">
        <f>IF(D137="V",K137,"")</f>
      </c>
      <c r="P137" s="129">
        <v>0</v>
      </c>
      <c r="Q137" s="129">
        <v>0</v>
      </c>
      <c r="R137" s="129">
        <v>0</v>
      </c>
      <c r="S137" s="125">
        <v>0</v>
      </c>
      <c r="T137" s="130">
        <v>21</v>
      </c>
      <c r="U137" s="131">
        <f>K137*(T137+100)/100</f>
        <v>0</v>
      </c>
      <c r="V137" s="132"/>
    </row>
    <row r="138" spans="1:22" ht="12.75" outlineLevel="1">
      <c r="A138" s="3"/>
      <c r="B138" s="106"/>
      <c r="C138" s="75" t="s">
        <v>32</v>
      </c>
      <c r="D138" s="76" t="s">
        <v>5</v>
      </c>
      <c r="E138" s="77"/>
      <c r="F138" s="77" t="s">
        <v>38</v>
      </c>
      <c r="G138" s="78" t="s">
        <v>63</v>
      </c>
      <c r="H138" s="77"/>
      <c r="I138" s="76"/>
      <c r="J138" s="77"/>
      <c r="K138" s="107">
        <f>SUBTOTAL(9,K139:K147)</f>
        <v>0</v>
      </c>
      <c r="L138" s="80">
        <f>SUBTOTAL(9,L139:L147)</f>
        <v>0</v>
      </c>
      <c r="M138" s="80">
        <f>SUBTOTAL(9,M139:M147)</f>
        <v>0</v>
      </c>
      <c r="N138" s="80">
        <f>SUBTOTAL(9,N139:N147)</f>
        <v>0</v>
      </c>
      <c r="O138" s="80">
        <f>SUBTOTAL(9,O139:O147)</f>
        <v>0</v>
      </c>
      <c r="P138" s="81">
        <f>SUMPRODUCT(P139:P147,$H139:$H147)</f>
        <v>0.014247600000001186</v>
      </c>
      <c r="Q138" s="81">
        <f>SUMPRODUCT(Q139:Q147,$H139:$H147)</f>
        <v>0</v>
      </c>
      <c r="R138" s="81">
        <f>SUMPRODUCT(R139:R147,$H139:$H147)</f>
        <v>6.288000000001205</v>
      </c>
      <c r="S138" s="80">
        <f>SUMPRODUCT(S139:S147,$H139:$H147)</f>
        <v>576.9522000000952</v>
      </c>
      <c r="T138" s="108">
        <f>SUMPRODUCT(T139:T147,$K139:$K147)/100</f>
        <v>0</v>
      </c>
      <c r="U138" s="108">
        <f>K138+T138</f>
        <v>0</v>
      </c>
      <c r="V138" s="105"/>
    </row>
    <row r="139" spans="1:22" ht="12.75" outlineLevel="2">
      <c r="A139" s="3"/>
      <c r="B139" s="109"/>
      <c r="C139" s="110"/>
      <c r="D139" s="111"/>
      <c r="E139" s="112" t="s">
        <v>233</v>
      </c>
      <c r="F139" s="113"/>
      <c r="G139" s="114"/>
      <c r="H139" s="113"/>
      <c r="I139" s="111"/>
      <c r="J139" s="113"/>
      <c r="K139" s="115"/>
      <c r="L139" s="116"/>
      <c r="M139" s="116"/>
      <c r="N139" s="116"/>
      <c r="O139" s="116"/>
      <c r="P139" s="117"/>
      <c r="Q139" s="117"/>
      <c r="R139" s="117"/>
      <c r="S139" s="117"/>
      <c r="T139" s="118"/>
      <c r="U139" s="118"/>
      <c r="V139" s="105"/>
    </row>
    <row r="140" spans="1:22" ht="12.75" outlineLevel="2">
      <c r="A140" s="3"/>
      <c r="B140" s="105"/>
      <c r="C140" s="105"/>
      <c r="D140" s="119" t="s">
        <v>6</v>
      </c>
      <c r="E140" s="120">
        <v>1</v>
      </c>
      <c r="F140" s="121" t="s">
        <v>129</v>
      </c>
      <c r="G140" s="122" t="s">
        <v>271</v>
      </c>
      <c r="H140" s="123">
        <v>6</v>
      </c>
      <c r="I140" s="124" t="s">
        <v>16</v>
      </c>
      <c r="J140" s="125"/>
      <c r="K140" s="126">
        <f>H140*J140</f>
        <v>0</v>
      </c>
      <c r="L140" s="127">
        <f>IF(D140="S",K140,"")</f>
      </c>
      <c r="M140" s="128">
        <f>IF(OR(D140="P",D140="U"),K140,"")</f>
        <v>0</v>
      </c>
      <c r="N140" s="128">
        <f>IF(D140="H",K140,"")</f>
      </c>
      <c r="O140" s="128">
        <f>IF(D140="V",K140,"")</f>
      </c>
      <c r="P140" s="129">
        <v>0</v>
      </c>
      <c r="Q140" s="129">
        <v>0</v>
      </c>
      <c r="R140" s="129">
        <v>0.07200000000000273</v>
      </c>
      <c r="S140" s="125">
        <v>7.6608000000002905</v>
      </c>
      <c r="T140" s="130">
        <v>21</v>
      </c>
      <c r="U140" s="131">
        <f>K140*(T140+100)/100</f>
        <v>0</v>
      </c>
      <c r="V140" s="132"/>
    </row>
    <row r="141" spans="1:22" s="36" customFormat="1" ht="10.5" customHeight="1" outlineLevel="3">
      <c r="A141" s="35"/>
      <c r="B141" s="133"/>
      <c r="C141" s="133"/>
      <c r="D141" s="133"/>
      <c r="E141" s="133"/>
      <c r="F141" s="133"/>
      <c r="G141" s="133" t="s">
        <v>243</v>
      </c>
      <c r="H141" s="134">
        <v>0</v>
      </c>
      <c r="I141" s="135"/>
      <c r="J141" s="133"/>
      <c r="K141" s="133"/>
      <c r="L141" s="136"/>
      <c r="M141" s="136"/>
      <c r="N141" s="136"/>
      <c r="O141" s="136"/>
      <c r="P141" s="136"/>
      <c r="Q141" s="136"/>
      <c r="R141" s="136"/>
      <c r="S141" s="136"/>
      <c r="T141" s="137"/>
      <c r="U141" s="137"/>
      <c r="V141" s="133"/>
    </row>
    <row r="142" spans="1:22" s="36" customFormat="1" ht="10.5" customHeight="1" outlineLevel="3">
      <c r="A142" s="35"/>
      <c r="B142" s="133"/>
      <c r="C142" s="133"/>
      <c r="D142" s="133"/>
      <c r="E142" s="133"/>
      <c r="F142" s="133"/>
      <c r="G142" s="133" t="s">
        <v>3</v>
      </c>
      <c r="H142" s="134">
        <v>6</v>
      </c>
      <c r="I142" s="135"/>
      <c r="J142" s="133"/>
      <c r="K142" s="133"/>
      <c r="L142" s="136"/>
      <c r="M142" s="136"/>
      <c r="N142" s="136"/>
      <c r="O142" s="136"/>
      <c r="P142" s="136"/>
      <c r="Q142" s="136"/>
      <c r="R142" s="136"/>
      <c r="S142" s="136"/>
      <c r="T142" s="137"/>
      <c r="U142" s="137"/>
      <c r="V142" s="133"/>
    </row>
    <row r="143" spans="1:22" ht="26.25" outlineLevel="2">
      <c r="A143" s="3"/>
      <c r="B143" s="105"/>
      <c r="C143" s="105"/>
      <c r="D143" s="119" t="s">
        <v>6</v>
      </c>
      <c r="E143" s="120">
        <v>2</v>
      </c>
      <c r="F143" s="121" t="s">
        <v>130</v>
      </c>
      <c r="G143" s="122" t="s">
        <v>294</v>
      </c>
      <c r="H143" s="123">
        <v>6</v>
      </c>
      <c r="I143" s="124" t="s">
        <v>16</v>
      </c>
      <c r="J143" s="125"/>
      <c r="K143" s="126">
        <f>H143*J143</f>
        <v>0</v>
      </c>
      <c r="L143" s="127">
        <f>IF(D143="S",K143,"")</f>
      </c>
      <c r="M143" s="128">
        <f>IF(OR(D143="P",D143="U"),K143,"")</f>
        <v>0</v>
      </c>
      <c r="N143" s="128">
        <f>IF(D143="H",K143,"")</f>
      </c>
      <c r="O143" s="128">
        <f>IF(D143="V",K143,"")</f>
      </c>
      <c r="P143" s="129">
        <v>0.0006646000000001975</v>
      </c>
      <c r="Q143" s="129">
        <v>0</v>
      </c>
      <c r="R143" s="129">
        <v>0.42399999999997107</v>
      </c>
      <c r="S143" s="125">
        <v>42.13449999999635</v>
      </c>
      <c r="T143" s="130">
        <v>21</v>
      </c>
      <c r="U143" s="131">
        <f>K143*(T143+100)/100</f>
        <v>0</v>
      </c>
      <c r="V143" s="132"/>
    </row>
    <row r="144" spans="1:22" ht="26.25" outlineLevel="2">
      <c r="A144" s="3"/>
      <c r="B144" s="105"/>
      <c r="C144" s="105"/>
      <c r="D144" s="119" t="s">
        <v>6</v>
      </c>
      <c r="E144" s="120">
        <v>3</v>
      </c>
      <c r="F144" s="121" t="s">
        <v>131</v>
      </c>
      <c r="G144" s="122" t="s">
        <v>298</v>
      </c>
      <c r="H144" s="123">
        <v>6</v>
      </c>
      <c r="I144" s="124" t="s">
        <v>16</v>
      </c>
      <c r="J144" s="125"/>
      <c r="K144" s="126">
        <f>H144*J144</f>
        <v>0</v>
      </c>
      <c r="L144" s="127">
        <f>IF(D144="S",K144,"")</f>
      </c>
      <c r="M144" s="128">
        <f>IF(OR(D144="P",D144="U"),K144,"")</f>
        <v>0</v>
      </c>
      <c r="N144" s="128">
        <f>IF(D144="H",K144,"")</f>
      </c>
      <c r="O144" s="128">
        <f>IF(D144="V",K144,"")</f>
      </c>
      <c r="P144" s="129">
        <v>0</v>
      </c>
      <c r="Q144" s="129">
        <v>0</v>
      </c>
      <c r="R144" s="129">
        <v>0.0420000000000087</v>
      </c>
      <c r="S144" s="125">
        <v>4.084400000001137</v>
      </c>
      <c r="T144" s="130">
        <v>21</v>
      </c>
      <c r="U144" s="131">
        <f>K144*(T144+100)/100</f>
        <v>0</v>
      </c>
      <c r="V144" s="132"/>
    </row>
    <row r="145" spans="1:22" ht="26.25" outlineLevel="2">
      <c r="A145" s="3"/>
      <c r="B145" s="105"/>
      <c r="C145" s="105"/>
      <c r="D145" s="119" t="s">
        <v>6</v>
      </c>
      <c r="E145" s="120">
        <v>4</v>
      </c>
      <c r="F145" s="121" t="s">
        <v>132</v>
      </c>
      <c r="G145" s="122" t="s">
        <v>297</v>
      </c>
      <c r="H145" s="123">
        <v>18</v>
      </c>
      <c r="I145" s="124" t="s">
        <v>16</v>
      </c>
      <c r="J145" s="125"/>
      <c r="K145" s="126">
        <f>H145*J145</f>
        <v>0</v>
      </c>
      <c r="L145" s="127">
        <f>IF(D145="S",K145,"")</f>
      </c>
      <c r="M145" s="128">
        <f>IF(OR(D145="P",D145="U"),K145,"")</f>
        <v>0</v>
      </c>
      <c r="N145" s="128">
        <f>IF(D145="H",K145,"")</f>
      </c>
      <c r="O145" s="128">
        <f>IF(D145="V",K145,"")</f>
      </c>
      <c r="P145" s="129">
        <v>0.00057</v>
      </c>
      <c r="Q145" s="129">
        <v>0</v>
      </c>
      <c r="R145" s="129">
        <v>0.17000000000007276</v>
      </c>
      <c r="S145" s="125">
        <v>14.09300000000603</v>
      </c>
      <c r="T145" s="130">
        <v>21</v>
      </c>
      <c r="U145" s="131">
        <f>K145*(T145+100)/100</f>
        <v>0</v>
      </c>
      <c r="V145" s="132"/>
    </row>
    <row r="146" spans="1:22" s="36" customFormat="1" ht="10.5" customHeight="1" outlineLevel="3">
      <c r="A146" s="35"/>
      <c r="B146" s="133"/>
      <c r="C146" s="133"/>
      <c r="D146" s="133"/>
      <c r="E146" s="133"/>
      <c r="F146" s="133"/>
      <c r="G146" s="133" t="s">
        <v>66</v>
      </c>
      <c r="H146" s="134">
        <v>11.25</v>
      </c>
      <c r="I146" s="135"/>
      <c r="J146" s="133"/>
      <c r="K146" s="133"/>
      <c r="L146" s="136"/>
      <c r="M146" s="136"/>
      <c r="N146" s="136"/>
      <c r="O146" s="136"/>
      <c r="P146" s="136"/>
      <c r="Q146" s="136"/>
      <c r="R146" s="136"/>
      <c r="S146" s="136"/>
      <c r="T146" s="137"/>
      <c r="U146" s="137"/>
      <c r="V146" s="133"/>
    </row>
    <row r="147" spans="1:22" s="36" customFormat="1" ht="10.5" customHeight="1" outlineLevel="3">
      <c r="A147" s="35"/>
      <c r="B147" s="133"/>
      <c r="C147" s="133"/>
      <c r="D147" s="133"/>
      <c r="E147" s="133"/>
      <c r="F147" s="133"/>
      <c r="G147" s="133" t="s">
        <v>65</v>
      </c>
      <c r="H147" s="134">
        <v>6.75</v>
      </c>
      <c r="I147" s="135"/>
      <c r="J147" s="133"/>
      <c r="K147" s="133"/>
      <c r="L147" s="136"/>
      <c r="M147" s="136"/>
      <c r="N147" s="136"/>
      <c r="O147" s="136"/>
      <c r="P147" s="136"/>
      <c r="Q147" s="136"/>
      <c r="R147" s="136"/>
      <c r="S147" s="136"/>
      <c r="T147" s="137"/>
      <c r="U147" s="137"/>
      <c r="V147" s="133"/>
    </row>
    <row r="148" spans="1:22" ht="12.75" outlineLevel="1">
      <c r="A148" s="3"/>
      <c r="B148" s="106"/>
      <c r="C148" s="75" t="s">
        <v>33</v>
      </c>
      <c r="D148" s="76" t="s">
        <v>5</v>
      </c>
      <c r="E148" s="77"/>
      <c r="F148" s="77" t="s">
        <v>46</v>
      </c>
      <c r="G148" s="78" t="s">
        <v>195</v>
      </c>
      <c r="H148" s="77"/>
      <c r="I148" s="76"/>
      <c r="J148" s="77"/>
      <c r="K148" s="107">
        <f>SUBTOTAL(9,K149:K150)</f>
        <v>0</v>
      </c>
      <c r="L148" s="80">
        <f>SUBTOTAL(9,L149:L150)</f>
        <v>0</v>
      </c>
      <c r="M148" s="80">
        <f>SUBTOTAL(9,M149:M150)</f>
        <v>0</v>
      </c>
      <c r="N148" s="80">
        <f>SUBTOTAL(9,N149:N150)</f>
        <v>0</v>
      </c>
      <c r="O148" s="80">
        <f>SUBTOTAL(9,O149:O150)</f>
        <v>0</v>
      </c>
      <c r="P148" s="81">
        <f>SUMPRODUCT(P149:P150,$H149:$H150)</f>
        <v>0</v>
      </c>
      <c r="Q148" s="81">
        <f>SUMPRODUCT(Q149:Q150,$H149:$H150)</f>
        <v>0</v>
      </c>
      <c r="R148" s="81">
        <f>SUMPRODUCT(R149:R150,$H149:$H150)</f>
        <v>0</v>
      </c>
      <c r="S148" s="80">
        <f>SUMPRODUCT(S149:S150,$H149:$H150)</f>
        <v>0</v>
      </c>
      <c r="T148" s="108">
        <f>SUMPRODUCT(T149:T150,$K149:$K150)/100</f>
        <v>0</v>
      </c>
      <c r="U148" s="108">
        <f>K148+T148</f>
        <v>0</v>
      </c>
      <c r="V148" s="105"/>
    </row>
    <row r="149" spans="1:22" ht="12.75" outlineLevel="2">
      <c r="A149" s="3"/>
      <c r="B149" s="109"/>
      <c r="C149" s="110"/>
      <c r="D149" s="111"/>
      <c r="E149" s="112" t="s">
        <v>233</v>
      </c>
      <c r="F149" s="113"/>
      <c r="G149" s="114"/>
      <c r="H149" s="113"/>
      <c r="I149" s="111"/>
      <c r="J149" s="113"/>
      <c r="K149" s="115"/>
      <c r="L149" s="116"/>
      <c r="M149" s="116"/>
      <c r="N149" s="116"/>
      <c r="O149" s="116"/>
      <c r="P149" s="117"/>
      <c r="Q149" s="117"/>
      <c r="R149" s="117"/>
      <c r="S149" s="117"/>
      <c r="T149" s="118"/>
      <c r="U149" s="118"/>
      <c r="V149" s="105"/>
    </row>
    <row r="150" spans="1:22" ht="12.75" outlineLevel="2">
      <c r="A150" s="3"/>
      <c r="B150" s="105"/>
      <c r="C150" s="105"/>
      <c r="D150" s="119" t="s">
        <v>9</v>
      </c>
      <c r="E150" s="120">
        <v>1</v>
      </c>
      <c r="F150" s="121" t="s">
        <v>47</v>
      </c>
      <c r="G150" s="122" t="s">
        <v>39</v>
      </c>
      <c r="H150" s="123"/>
      <c r="I150" s="124" t="s">
        <v>0</v>
      </c>
      <c r="J150" s="125"/>
      <c r="K150" s="126">
        <f>H150*J150</f>
        <v>0</v>
      </c>
      <c r="L150" s="127">
        <f>IF(D150="S",K150,"")</f>
      </c>
      <c r="M150" s="128">
        <f>IF(OR(D150="P",D150="U"),K150,"")</f>
      </c>
      <c r="N150" s="128">
        <f>IF(D150="H",K150,"")</f>
      </c>
      <c r="O150" s="128">
        <f>IF(D150="V",K150,"")</f>
        <v>0</v>
      </c>
      <c r="P150" s="129">
        <v>0</v>
      </c>
      <c r="Q150" s="129">
        <v>0</v>
      </c>
      <c r="R150" s="129">
        <v>0</v>
      </c>
      <c r="S150" s="125">
        <v>0</v>
      </c>
      <c r="T150" s="130">
        <v>21</v>
      </c>
      <c r="U150" s="131">
        <f>K150*(T150+100)/100</f>
        <v>0</v>
      </c>
      <c r="V150" s="132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2018-07-30T13:39:57Z</dcterms:created>
  <dcterms:modified xsi:type="dcterms:W3CDTF">2018-07-30T13:39:57Z</dcterms:modified>
  <cp:category/>
  <cp:version/>
  <cp:contentType/>
  <cp:contentStatus/>
</cp:coreProperties>
</file>