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70" windowWidth="20775" windowHeight="9405"/>
  </bookViews>
  <sheets>
    <sheet name="Rekapitulace stavby" sheetId="1" r:id="rId1"/>
    <sheet name="HD12-17_cast_1 - Oprava f..." sheetId="2" r:id="rId2"/>
    <sheet name="Pokyny pro vyplnění" sheetId="3" r:id="rId3"/>
  </sheets>
  <definedNames>
    <definedName name="_xlnm._FilterDatabase" localSheetId="1" hidden="1">'HD12-17_cast_1 - Oprava f...'!$C$88:$K$1169</definedName>
    <definedName name="_xlnm.Print_Titles" localSheetId="1">'HD12-17_cast_1 - Oprava f...'!$88:$88</definedName>
    <definedName name="_xlnm.Print_Titles" localSheetId="0">'Rekapitulace stavby'!$49:$49</definedName>
    <definedName name="_xlnm.Print_Area" localSheetId="1">'HD12-17_cast_1 - Oprava f...'!$C$4:$J$34,'HD12-17_cast_1 - Oprava f...'!$C$40:$J$72,'HD12-17_cast_1 - Oprava f...'!$C$78:$K$1169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4519"/>
</workbook>
</file>

<file path=xl/calcChain.xml><?xml version="1.0" encoding="utf-8"?>
<calcChain xmlns="http://schemas.openxmlformats.org/spreadsheetml/2006/main">
  <c r="AY52" i="1"/>
  <c r="AX52"/>
  <c r="BI1167" i="2"/>
  <c r="BH1167"/>
  <c r="BG1167"/>
  <c r="BF1167"/>
  <c r="T1167"/>
  <c r="T1166"/>
  <c r="R1167"/>
  <c r="R1166"/>
  <c r="P1167"/>
  <c r="P1166"/>
  <c r="BK1167"/>
  <c r="BK1166" s="1"/>
  <c r="J1166" s="1"/>
  <c r="J71" s="1"/>
  <c r="J1167"/>
  <c r="BE1167"/>
  <c r="BI1163"/>
  <c r="BH1163"/>
  <c r="BG1163"/>
  <c r="BF1163"/>
  <c r="T1163"/>
  <c r="R1163"/>
  <c r="P1163"/>
  <c r="BK1163"/>
  <c r="J1163"/>
  <c r="BE1163" s="1"/>
  <c r="BI1160"/>
  <c r="BH1160"/>
  <c r="BG1160"/>
  <c r="BF1160"/>
  <c r="T1160"/>
  <c r="T1159" s="1"/>
  <c r="R1160"/>
  <c r="R1159" s="1"/>
  <c r="P1160"/>
  <c r="P1159" s="1"/>
  <c r="BK1160"/>
  <c r="BK1159" s="1"/>
  <c r="J1159" s="1"/>
  <c r="J70" s="1"/>
  <c r="J1160"/>
  <c r="BE1160"/>
  <c r="BI1156"/>
  <c r="BH1156"/>
  <c r="BG1156"/>
  <c r="BF1156"/>
  <c r="T1156"/>
  <c r="R1156"/>
  <c r="P1156"/>
  <c r="BK1156"/>
  <c r="J1156"/>
  <c r="BE1156" s="1"/>
  <c r="BI1153"/>
  <c r="BH1153"/>
  <c r="BG1153"/>
  <c r="BF1153"/>
  <c r="T1153"/>
  <c r="R1153"/>
  <c r="P1153"/>
  <c r="BK1153"/>
  <c r="J1153"/>
  <c r="BE1153" s="1"/>
  <c r="BI1150"/>
  <c r="BH1150"/>
  <c r="BG1150"/>
  <c r="BF1150"/>
  <c r="T1150"/>
  <c r="R1150"/>
  <c r="P1150"/>
  <c r="BK1150"/>
  <c r="J1150"/>
  <c r="BE1150" s="1"/>
  <c r="BI1147"/>
  <c r="BH1147"/>
  <c r="BG1147"/>
  <c r="BF1147"/>
  <c r="T1147"/>
  <c r="T1146" s="1"/>
  <c r="R1147"/>
  <c r="R1146" s="1"/>
  <c r="P1147"/>
  <c r="P1146" s="1"/>
  <c r="BK1147"/>
  <c r="BK1146" s="1"/>
  <c r="J1146" s="1"/>
  <c r="J69" s="1"/>
  <c r="J1147"/>
  <c r="BE1147"/>
  <c r="BI1143"/>
  <c r="BH1143"/>
  <c r="BG1143"/>
  <c r="BF1143"/>
  <c r="T1143"/>
  <c r="R1143"/>
  <c r="P1143"/>
  <c r="BK1143"/>
  <c r="J1143"/>
  <c r="BE1143" s="1"/>
  <c r="BI1140"/>
  <c r="BH1140"/>
  <c r="BG1140"/>
  <c r="BF1140"/>
  <c r="T1140"/>
  <c r="R1140"/>
  <c r="P1140"/>
  <c r="BK1140"/>
  <c r="J1140"/>
  <c r="BE1140"/>
  <c r="BI1137"/>
  <c r="BH1137"/>
  <c r="BG1137"/>
  <c r="BF1137"/>
  <c r="T1137"/>
  <c r="R1137"/>
  <c r="P1137"/>
  <c r="BK1137"/>
  <c r="J1137"/>
  <c r="BE1137"/>
  <c r="BI1134"/>
  <c r="BH1134"/>
  <c r="BG1134"/>
  <c r="BF1134"/>
  <c r="T1134"/>
  <c r="R1134"/>
  <c r="P1134"/>
  <c r="BK1134"/>
  <c r="J1134"/>
  <c r="BE1134"/>
  <c r="BI1131"/>
  <c r="BH1131"/>
  <c r="BG1131"/>
  <c r="BF1131"/>
  <c r="T1131"/>
  <c r="R1131"/>
  <c r="P1131"/>
  <c r="BK1131"/>
  <c r="J1131"/>
  <c r="BE1131"/>
  <c r="BI1128"/>
  <c r="BH1128"/>
  <c r="BG1128"/>
  <c r="BF1128"/>
  <c r="T1128"/>
  <c r="T1127"/>
  <c r="T1126" s="1"/>
  <c r="R1128"/>
  <c r="R1127" s="1"/>
  <c r="R1126" s="1"/>
  <c r="P1128"/>
  <c r="P1127"/>
  <c r="P1126" s="1"/>
  <c r="BK1128"/>
  <c r="BK1127" s="1"/>
  <c r="J1128"/>
  <c r="BE1128"/>
  <c r="BI1125"/>
  <c r="BH1125"/>
  <c r="BG1125"/>
  <c r="BF1125"/>
  <c r="T1125"/>
  <c r="R1125"/>
  <c r="P1125"/>
  <c r="BK1125"/>
  <c r="J1125"/>
  <c r="BE1125"/>
  <c r="BI1121"/>
  <c r="BH1121"/>
  <c r="BG1121"/>
  <c r="BF1121"/>
  <c r="T1121"/>
  <c r="R1121"/>
  <c r="P1121"/>
  <c r="BK1121"/>
  <c r="J1121"/>
  <c r="BE1121"/>
  <c r="BI1118"/>
  <c r="BH1118"/>
  <c r="BG1118"/>
  <c r="BF1118"/>
  <c r="T1118"/>
  <c r="R1118"/>
  <c r="P1118"/>
  <c r="BK1118"/>
  <c r="J1118"/>
  <c r="BE1118"/>
  <c r="BI1115"/>
  <c r="BH1115"/>
  <c r="BG1115"/>
  <c r="BF1115"/>
  <c r="T1115"/>
  <c r="R1115"/>
  <c r="P1115"/>
  <c r="BK1115"/>
  <c r="J1115"/>
  <c r="BE1115"/>
  <c r="BI1112"/>
  <c r="BH1112"/>
  <c r="BG1112"/>
  <c r="BF1112"/>
  <c r="T1112"/>
  <c r="R1112"/>
  <c r="P1112"/>
  <c r="BK1112"/>
  <c r="J1112"/>
  <c r="BE1112"/>
  <c r="BI1109"/>
  <c r="BH1109"/>
  <c r="BG1109"/>
  <c r="BF1109"/>
  <c r="T1109"/>
  <c r="R1109"/>
  <c r="P1109"/>
  <c r="BK1109"/>
  <c r="J1109"/>
  <c r="BE1109"/>
  <c r="BI1106"/>
  <c r="BH1106"/>
  <c r="BG1106"/>
  <c r="BF1106"/>
  <c r="T1106"/>
  <c r="R1106"/>
  <c r="P1106"/>
  <c r="BK1106"/>
  <c r="J1106"/>
  <c r="BE1106"/>
  <c r="BI1103"/>
  <c r="BH1103"/>
  <c r="BG1103"/>
  <c r="BF1103"/>
  <c r="T1103"/>
  <c r="T1102"/>
  <c r="R1103"/>
  <c r="R1102"/>
  <c r="P1103"/>
  <c r="P1102"/>
  <c r="BK1103"/>
  <c r="BK1102"/>
  <c r="J1102" s="1"/>
  <c r="J66" s="1"/>
  <c r="J1103"/>
  <c r="BE1103" s="1"/>
  <c r="BI1036"/>
  <c r="BH1036"/>
  <c r="BG1036"/>
  <c r="BF1036"/>
  <c r="T1036"/>
  <c r="R1036"/>
  <c r="P1036"/>
  <c r="BK1036"/>
  <c r="J1036"/>
  <c r="BE1036"/>
  <c r="BI970"/>
  <c r="BH970"/>
  <c r="BG970"/>
  <c r="BF970"/>
  <c r="T970"/>
  <c r="R970"/>
  <c r="P970"/>
  <c r="BK970"/>
  <c r="J970"/>
  <c r="BE970"/>
  <c r="BI962"/>
  <c r="BH962"/>
  <c r="BG962"/>
  <c r="BF962"/>
  <c r="T962"/>
  <c r="R962"/>
  <c r="P962"/>
  <c r="BK962"/>
  <c r="J962"/>
  <c r="BE962"/>
  <c r="BI954"/>
  <c r="BH954"/>
  <c r="BG954"/>
  <c r="BF954"/>
  <c r="T954"/>
  <c r="R954"/>
  <c r="P954"/>
  <c r="BK954"/>
  <c r="J954"/>
  <c r="BE954"/>
  <c r="BI888"/>
  <c r="BH888"/>
  <c r="BG888"/>
  <c r="BF888"/>
  <c r="T888"/>
  <c r="R888"/>
  <c r="P888"/>
  <c r="BK888"/>
  <c r="J888"/>
  <c r="BE888"/>
  <c r="BI822"/>
  <c r="BH822"/>
  <c r="BG822"/>
  <c r="BF822"/>
  <c r="T822"/>
  <c r="T821"/>
  <c r="R822"/>
  <c r="R821"/>
  <c r="P822"/>
  <c r="P821"/>
  <c r="BK822"/>
  <c r="BK821"/>
  <c r="J821" s="1"/>
  <c r="J65" s="1"/>
  <c r="J822"/>
  <c r="BE822" s="1"/>
  <c r="BI817"/>
  <c r="BH817"/>
  <c r="BG817"/>
  <c r="BF817"/>
  <c r="T817"/>
  <c r="R817"/>
  <c r="P817"/>
  <c r="BK817"/>
  <c r="J817"/>
  <c r="BE817"/>
  <c r="BI788"/>
  <c r="BH788"/>
  <c r="BG788"/>
  <c r="BF788"/>
  <c r="T788"/>
  <c r="T787"/>
  <c r="R788"/>
  <c r="R787"/>
  <c r="P788"/>
  <c r="P787"/>
  <c r="BK788"/>
  <c r="BK787"/>
  <c r="J787" s="1"/>
  <c r="J64" s="1"/>
  <c r="J788"/>
  <c r="BE788" s="1"/>
  <c r="BI786"/>
  <c r="BH786"/>
  <c r="BG786"/>
  <c r="BF786"/>
  <c r="T786"/>
  <c r="R786"/>
  <c r="P786"/>
  <c r="BK786"/>
  <c r="J786"/>
  <c r="BE786"/>
  <c r="BI783"/>
  <c r="BH783"/>
  <c r="BG783"/>
  <c r="BF783"/>
  <c r="T783"/>
  <c r="T782"/>
  <c r="R783"/>
  <c r="R782"/>
  <c r="P783"/>
  <c r="P782"/>
  <c r="BK783"/>
  <c r="BK782"/>
  <c r="J782" s="1"/>
  <c r="J63" s="1"/>
  <c r="J783"/>
  <c r="BE783" s="1"/>
  <c r="BI781"/>
  <c r="BH781"/>
  <c r="BG781"/>
  <c r="BF781"/>
  <c r="T781"/>
  <c r="R781"/>
  <c r="P781"/>
  <c r="BK781"/>
  <c r="J781"/>
  <c r="BE781"/>
  <c r="BI778"/>
  <c r="BH778"/>
  <c r="BG778"/>
  <c r="BF778"/>
  <c r="T778"/>
  <c r="T777"/>
  <c r="R778"/>
  <c r="R777"/>
  <c r="P778"/>
  <c r="P777"/>
  <c r="BK778"/>
  <c r="BK777"/>
  <c r="J777" s="1"/>
  <c r="J62" s="1"/>
  <c r="J778"/>
  <c r="BE778" s="1"/>
  <c r="BI776"/>
  <c r="BH776"/>
  <c r="BG776"/>
  <c r="BF776"/>
  <c r="T776"/>
  <c r="R776"/>
  <c r="P776"/>
  <c r="BK776"/>
  <c r="J776"/>
  <c r="BE776"/>
  <c r="BI768"/>
  <c r="BH768"/>
  <c r="BG768"/>
  <c r="BF768"/>
  <c r="T768"/>
  <c r="R768"/>
  <c r="P768"/>
  <c r="BK768"/>
  <c r="J768"/>
  <c r="BE768"/>
  <c r="BI760"/>
  <c r="BH760"/>
  <c r="BG760"/>
  <c r="BF760"/>
  <c r="T760"/>
  <c r="R760"/>
  <c r="P760"/>
  <c r="BK760"/>
  <c r="J760"/>
  <c r="BE760"/>
  <c r="BI752"/>
  <c r="BH752"/>
  <c r="BG752"/>
  <c r="BF752"/>
  <c r="T752"/>
  <c r="R752"/>
  <c r="P752"/>
  <c r="BK752"/>
  <c r="J752"/>
  <c r="BE752"/>
  <c r="BI746"/>
  <c r="BH746"/>
  <c r="BG746"/>
  <c r="BF746"/>
  <c r="T746"/>
  <c r="R746"/>
  <c r="P746"/>
  <c r="BK746"/>
  <c r="J746"/>
  <c r="BE746"/>
  <c r="BI740"/>
  <c r="BH740"/>
  <c r="BG740"/>
  <c r="BF740"/>
  <c r="T740"/>
  <c r="R740"/>
  <c r="P740"/>
  <c r="BK740"/>
  <c r="J740"/>
  <c r="BE740"/>
  <c r="BI734"/>
  <c r="BH734"/>
  <c r="BG734"/>
  <c r="BF734"/>
  <c r="T734"/>
  <c r="R734"/>
  <c r="P734"/>
  <c r="BK734"/>
  <c r="J734"/>
  <c r="BE734"/>
  <c r="BI725"/>
  <c r="BH725"/>
  <c r="BG725"/>
  <c r="BF725"/>
  <c r="T725"/>
  <c r="R725"/>
  <c r="P725"/>
  <c r="BK725"/>
  <c r="J725"/>
  <c r="BE725"/>
  <c r="BI716"/>
  <c r="BH716"/>
  <c r="BG716"/>
  <c r="BF716"/>
  <c r="T716"/>
  <c r="R716"/>
  <c r="P716"/>
  <c r="BK716"/>
  <c r="J716"/>
  <c r="BE716"/>
  <c r="BI707"/>
  <c r="BH707"/>
  <c r="BG707"/>
  <c r="BF707"/>
  <c r="T707"/>
  <c r="R707"/>
  <c r="P707"/>
  <c r="BK707"/>
  <c r="J707"/>
  <c r="BE707"/>
  <c r="BI698"/>
  <c r="BH698"/>
  <c r="BG698"/>
  <c r="BF698"/>
  <c r="T698"/>
  <c r="R698"/>
  <c r="P698"/>
  <c r="BK698"/>
  <c r="J698"/>
  <c r="BE698"/>
  <c r="BI689"/>
  <c r="BH689"/>
  <c r="BG689"/>
  <c r="BF689"/>
  <c r="T689"/>
  <c r="R689"/>
  <c r="P689"/>
  <c r="BK689"/>
  <c r="J689"/>
  <c r="BE689"/>
  <c r="BI680"/>
  <c r="BH680"/>
  <c r="BG680"/>
  <c r="BF680"/>
  <c r="T680"/>
  <c r="R680"/>
  <c r="P680"/>
  <c r="BK680"/>
  <c r="J680"/>
  <c r="BE680"/>
  <c r="BI672"/>
  <c r="BH672"/>
  <c r="BG672"/>
  <c r="BF672"/>
  <c r="T672"/>
  <c r="R672"/>
  <c r="P672"/>
  <c r="BK672"/>
  <c r="J672"/>
  <c r="BE672"/>
  <c r="BI664"/>
  <c r="BH664"/>
  <c r="BG664"/>
  <c r="BF664"/>
  <c r="T664"/>
  <c r="R664"/>
  <c r="P664"/>
  <c r="BK664"/>
  <c r="J664"/>
  <c r="BE664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50"/>
  <c r="BH650"/>
  <c r="BG650"/>
  <c r="BF650"/>
  <c r="T650"/>
  <c r="R650"/>
  <c r="P650"/>
  <c r="BK650"/>
  <c r="J650"/>
  <c r="BE650"/>
  <c r="BI647"/>
  <c r="BH647"/>
  <c r="BG647"/>
  <c r="BF647"/>
  <c r="T647"/>
  <c r="R647"/>
  <c r="P647"/>
  <c r="BK647"/>
  <c r="J647"/>
  <c r="BE647"/>
  <c r="BI644"/>
  <c r="BH644"/>
  <c r="BG644"/>
  <c r="BF644"/>
  <c r="T644"/>
  <c r="R644"/>
  <c r="P644"/>
  <c r="BK644"/>
  <c r="J644"/>
  <c r="BE644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5"/>
  <c r="BH635"/>
  <c r="BG635"/>
  <c r="BF635"/>
  <c r="T635"/>
  <c r="R635"/>
  <c r="P635"/>
  <c r="BK635"/>
  <c r="J635"/>
  <c r="BE635"/>
  <c r="BI632"/>
  <c r="BH632"/>
  <c r="BG632"/>
  <c r="BF632"/>
  <c r="T632"/>
  <c r="R632"/>
  <c r="P632"/>
  <c r="BK632"/>
  <c r="J632"/>
  <c r="BE632"/>
  <c r="BI629"/>
  <c r="BH629"/>
  <c r="BG629"/>
  <c r="BF629"/>
  <c r="T629"/>
  <c r="R629"/>
  <c r="P629"/>
  <c r="BK629"/>
  <c r="J629"/>
  <c r="BE629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20"/>
  <c r="BH620"/>
  <c r="BG620"/>
  <c r="BF620"/>
  <c r="T620"/>
  <c r="T619"/>
  <c r="R620"/>
  <c r="R619"/>
  <c r="P620"/>
  <c r="P619"/>
  <c r="BK620"/>
  <c r="BK619"/>
  <c r="J619" s="1"/>
  <c r="J61" s="1"/>
  <c r="J620"/>
  <c r="BE620" s="1"/>
  <c r="BI618"/>
  <c r="BH618"/>
  <c r="BG618"/>
  <c r="BF618"/>
  <c r="T618"/>
  <c r="R618"/>
  <c r="P618"/>
  <c r="BK618"/>
  <c r="J618"/>
  <c r="BE618"/>
  <c r="BI589"/>
  <c r="BH589"/>
  <c r="BG589"/>
  <c r="BF589"/>
  <c r="T589"/>
  <c r="R589"/>
  <c r="P589"/>
  <c r="BK589"/>
  <c r="J589"/>
  <c r="BE589"/>
  <c r="BI562"/>
  <c r="BH562"/>
  <c r="BG562"/>
  <c r="BF562"/>
  <c r="T562"/>
  <c r="T561"/>
  <c r="T560" s="1"/>
  <c r="R562"/>
  <c r="R561" s="1"/>
  <c r="R560" s="1"/>
  <c r="P562"/>
  <c r="P561"/>
  <c r="P560" s="1"/>
  <c r="BK562"/>
  <c r="BK561" s="1"/>
  <c r="J562"/>
  <c r="BE562"/>
  <c r="BI559"/>
  <c r="BH559"/>
  <c r="BG559"/>
  <c r="BF559"/>
  <c r="T559"/>
  <c r="T558"/>
  <c r="R559"/>
  <c r="R558"/>
  <c r="P559"/>
  <c r="P558"/>
  <c r="BK559"/>
  <c r="BK558"/>
  <c r="J558" s="1"/>
  <c r="J58" s="1"/>
  <c r="J559"/>
  <c r="BE559" s="1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4"/>
  <c r="BH554"/>
  <c r="BG554"/>
  <c r="BF554"/>
  <c r="T554"/>
  <c r="T553"/>
  <c r="R554"/>
  <c r="R553"/>
  <c r="P554"/>
  <c r="P553"/>
  <c r="BK554"/>
  <c r="BK553"/>
  <c r="J553" s="1"/>
  <c r="J57" s="1"/>
  <c r="J554"/>
  <c r="BE554" s="1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37"/>
  <c r="BH537"/>
  <c r="BG537"/>
  <c r="BF537"/>
  <c r="T537"/>
  <c r="R537"/>
  <c r="P537"/>
  <c r="BK537"/>
  <c r="J537"/>
  <c r="BE537"/>
  <c r="BI533"/>
  <c r="BH533"/>
  <c r="BG533"/>
  <c r="BF533"/>
  <c r="T533"/>
  <c r="R533"/>
  <c r="P533"/>
  <c r="BK533"/>
  <c r="J533"/>
  <c r="BE533"/>
  <c r="BI525"/>
  <c r="BH525"/>
  <c r="BG525"/>
  <c r="BF525"/>
  <c r="T525"/>
  <c r="R525"/>
  <c r="P525"/>
  <c r="BK525"/>
  <c r="J525"/>
  <c r="BE525"/>
  <c r="BI517"/>
  <c r="BH517"/>
  <c r="BG517"/>
  <c r="BF517"/>
  <c r="T517"/>
  <c r="R517"/>
  <c r="P517"/>
  <c r="BK517"/>
  <c r="J517"/>
  <c r="BE517"/>
  <c r="BI509"/>
  <c r="BH509"/>
  <c r="BG509"/>
  <c r="BF509"/>
  <c r="T509"/>
  <c r="R509"/>
  <c r="P509"/>
  <c r="BK509"/>
  <c r="J509"/>
  <c r="BE509"/>
  <c r="BI500"/>
  <c r="BH500"/>
  <c r="BG500"/>
  <c r="BF500"/>
  <c r="T500"/>
  <c r="R500"/>
  <c r="P500"/>
  <c r="BK500"/>
  <c r="J500"/>
  <c r="BE500"/>
  <c r="BI494"/>
  <c r="BH494"/>
  <c r="BG494"/>
  <c r="BF494"/>
  <c r="T494"/>
  <c r="R494"/>
  <c r="P494"/>
  <c r="BK494"/>
  <c r="J494"/>
  <c r="BE494"/>
  <c r="BI491"/>
  <c r="BH491"/>
  <c r="BG491"/>
  <c r="BF491"/>
  <c r="T491"/>
  <c r="R491"/>
  <c r="P491"/>
  <c r="BK491"/>
  <c r="J491"/>
  <c r="BE491"/>
  <c r="BI485"/>
  <c r="BH485"/>
  <c r="BG485"/>
  <c r="BF485"/>
  <c r="T485"/>
  <c r="T484"/>
  <c r="R485"/>
  <c r="R484"/>
  <c r="P485"/>
  <c r="P484"/>
  <c r="BK485"/>
  <c r="BK484"/>
  <c r="J484" s="1"/>
  <c r="J56" s="1"/>
  <c r="J485"/>
  <c r="BE485" s="1"/>
  <c r="BI480"/>
  <c r="BH480"/>
  <c r="BG480"/>
  <c r="BF480"/>
  <c r="T480"/>
  <c r="R480"/>
  <c r="P480"/>
  <c r="BK480"/>
  <c r="J480"/>
  <c r="BE480"/>
  <c r="BI477"/>
  <c r="BH477"/>
  <c r="BG477"/>
  <c r="BF477"/>
  <c r="T477"/>
  <c r="R477"/>
  <c r="P477"/>
  <c r="BK477"/>
  <c r="J477"/>
  <c r="BE477"/>
  <c r="BI473"/>
  <c r="BH473"/>
  <c r="BG473"/>
  <c r="BF473"/>
  <c r="T473"/>
  <c r="R473"/>
  <c r="P473"/>
  <c r="BK473"/>
  <c r="J473"/>
  <c r="BE473"/>
  <c r="BI428"/>
  <c r="BH428"/>
  <c r="BG428"/>
  <c r="BF428"/>
  <c r="T428"/>
  <c r="R428"/>
  <c r="P428"/>
  <c r="BK428"/>
  <c r="J428"/>
  <c r="BE428"/>
  <c r="BI404"/>
  <c r="BH404"/>
  <c r="BG404"/>
  <c r="BF404"/>
  <c r="T404"/>
  <c r="R404"/>
  <c r="P404"/>
  <c r="BK404"/>
  <c r="J404"/>
  <c r="BE404"/>
  <c r="BI375"/>
  <c r="BH375"/>
  <c r="BG375"/>
  <c r="BF375"/>
  <c r="T375"/>
  <c r="R375"/>
  <c r="P375"/>
  <c r="BK375"/>
  <c r="J375"/>
  <c r="BE375"/>
  <c r="BI352"/>
  <c r="BH352"/>
  <c r="BG352"/>
  <c r="BF352"/>
  <c r="T352"/>
  <c r="R352"/>
  <c r="P352"/>
  <c r="BK352"/>
  <c r="J352"/>
  <c r="BE352"/>
  <c r="BI325"/>
  <c r="BH325"/>
  <c r="BG325"/>
  <c r="BF325"/>
  <c r="T325"/>
  <c r="R325"/>
  <c r="P325"/>
  <c r="BK325"/>
  <c r="J325"/>
  <c r="BE325"/>
  <c r="BI275"/>
  <c r="BH275"/>
  <c r="BG275"/>
  <c r="BF275"/>
  <c r="T275"/>
  <c r="R275"/>
  <c r="P275"/>
  <c r="BK275"/>
  <c r="J275"/>
  <c r="BE275"/>
  <c r="BI246"/>
  <c r="BH246"/>
  <c r="BG246"/>
  <c r="BF246"/>
  <c r="T246"/>
  <c r="R246"/>
  <c r="P246"/>
  <c r="BK246"/>
  <c r="J246"/>
  <c r="BE246"/>
  <c r="BI217"/>
  <c r="BH217"/>
  <c r="BG217"/>
  <c r="BF217"/>
  <c r="T217"/>
  <c r="R217"/>
  <c r="P217"/>
  <c r="BK217"/>
  <c r="J217"/>
  <c r="BE217"/>
  <c r="BI188"/>
  <c r="BH188"/>
  <c r="BG188"/>
  <c r="BF188"/>
  <c r="T188"/>
  <c r="R188"/>
  <c r="P188"/>
  <c r="BK188"/>
  <c r="J188"/>
  <c r="BE188"/>
  <c r="BI162"/>
  <c r="BH162"/>
  <c r="BG162"/>
  <c r="BF162"/>
  <c r="T162"/>
  <c r="R162"/>
  <c r="P162"/>
  <c r="BK162"/>
  <c r="J162"/>
  <c r="BE162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02"/>
  <c r="BH102"/>
  <c r="BG102"/>
  <c r="BF102"/>
  <c r="T102"/>
  <c r="T101"/>
  <c r="R102"/>
  <c r="R101"/>
  <c r="P102"/>
  <c r="P101"/>
  <c r="BK102"/>
  <c r="BK101"/>
  <c r="J101" s="1"/>
  <c r="J55" s="1"/>
  <c r="J102"/>
  <c r="BE102" s="1"/>
  <c r="BI96"/>
  <c r="BH96"/>
  <c r="BG96"/>
  <c r="BF96"/>
  <c r="T96"/>
  <c r="R96"/>
  <c r="P96"/>
  <c r="BK96"/>
  <c r="J96"/>
  <c r="BE96"/>
  <c r="BI92"/>
  <c r="F32"/>
  <c r="BD52" i="1" s="1"/>
  <c r="BD51" s="1"/>
  <c r="W30" s="1"/>
  <c r="BH92" i="2"/>
  <c r="F31" s="1"/>
  <c r="BC52" i="1" s="1"/>
  <c r="BC51" s="1"/>
  <c r="BG92" i="2"/>
  <c r="F30"/>
  <c r="BB52" i="1" s="1"/>
  <c r="BB51" s="1"/>
  <c r="BF92" i="2"/>
  <c r="J29" s="1"/>
  <c r="AW52" i="1" s="1"/>
  <c r="T92" i="2"/>
  <c r="T91"/>
  <c r="T90" s="1"/>
  <c r="T89" s="1"/>
  <c r="R92"/>
  <c r="R91"/>
  <c r="R90" s="1"/>
  <c r="R89" s="1"/>
  <c r="P92"/>
  <c r="P91"/>
  <c r="P90" s="1"/>
  <c r="P89" s="1"/>
  <c r="AU52" i="1" s="1"/>
  <c r="AU51" s="1"/>
  <c r="BK92" i="2"/>
  <c r="BK91" s="1"/>
  <c r="J92"/>
  <c r="BE92" s="1"/>
  <c r="J85"/>
  <c r="F85"/>
  <c r="F83"/>
  <c r="E81"/>
  <c r="J47"/>
  <c r="F47"/>
  <c r="F45"/>
  <c r="E43"/>
  <c r="J16"/>
  <c r="E16"/>
  <c r="F48" s="1"/>
  <c r="J15"/>
  <c r="J10"/>
  <c r="J83" s="1"/>
  <c r="J45"/>
  <c r="AS51" i="1"/>
  <c r="L47"/>
  <c r="AM46"/>
  <c r="L46"/>
  <c r="AM44"/>
  <c r="L44"/>
  <c r="L42"/>
  <c r="L41"/>
  <c r="BK90" i="2" l="1"/>
  <c r="J91"/>
  <c r="J54" s="1"/>
  <c r="AX51" i="1"/>
  <c r="W28"/>
  <c r="W29"/>
  <c r="AY51"/>
  <c r="F28" i="2"/>
  <c r="AZ52" i="1" s="1"/>
  <c r="AZ51" s="1"/>
  <c r="J28" i="2"/>
  <c r="AV52" i="1" s="1"/>
  <c r="AT52" s="1"/>
  <c r="J561" i="2"/>
  <c r="J60" s="1"/>
  <c r="BK560"/>
  <c r="J560" s="1"/>
  <c r="J59" s="1"/>
  <c r="J1127"/>
  <c r="J68" s="1"/>
  <c r="BK1126"/>
  <c r="J1126" s="1"/>
  <c r="J67" s="1"/>
  <c r="F86"/>
  <c r="F29"/>
  <c r="BA52" i="1" s="1"/>
  <c r="BA51" s="1"/>
  <c r="AV51" l="1"/>
  <c r="W26"/>
  <c r="BK89" i="2"/>
  <c r="J89" s="1"/>
  <c r="J90"/>
  <c r="J53" s="1"/>
  <c r="W27" i="1"/>
  <c r="AW51"/>
  <c r="AK27" s="1"/>
  <c r="J52" i="2" l="1"/>
  <c r="J25"/>
  <c r="AK26" i="1"/>
  <c r="AT51"/>
  <c r="J34" i="2" l="1"/>
  <c r="AG52" i="1"/>
  <c r="AG51" l="1"/>
  <c r="AN52"/>
  <c r="AK23" l="1"/>
  <c r="AK32" s="1"/>
  <c r="AN51"/>
</calcChain>
</file>

<file path=xl/sharedStrings.xml><?xml version="1.0" encoding="utf-8"?>
<sst xmlns="http://schemas.openxmlformats.org/spreadsheetml/2006/main" count="11314" uniqueCount="981">
  <si>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</si>
  <si>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</si>
  <si>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</si>
  <si>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</si>
  <si>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</si>
  <si>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</si>
  <si>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</si>
  <si>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{603b1e43-9929-4e0a-b544-347f898998e2}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</si>
  <si>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</si>
  <si>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</si>
  <si>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</si>
  <si>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</si>
  <si>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</si>
  <si>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</si>
  <si>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</si>
  <si>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</si>
  <si>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HD12-17_cast_1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</si>
  <si>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</si>
  <si>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</si>
  <si>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fasády MŠ Slunečnice, Albrechtická 1702-85</t>
  </si>
  <si>
    <t>KSO:</t>
  </si>
  <si>
    <t/>
  </si>
  <si>
    <t>CC-CZ:</t>
  </si>
  <si>
    <t>Místo:</t>
  </si>
  <si>
    <t>Albrechtická 1702/85; Krnov</t>
  </si>
  <si>
    <t>Datum:</t>
  </si>
  <si>
    <t>17. 4. 2019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</si>
  <si>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</si>
  <si>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</si>
  <si>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</si>
  <si>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</si>
  <si>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</si>
  <si>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</si>
  <si>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</si>
  <si>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</si>
  <si>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</si>
  <si>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12673641</t>
  </si>
  <si>
    <t>Ing. Daneš Herel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</si>
  <si>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</si>
  <si>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</si>
  <si>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</si>
  <si>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</si>
  <si>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</si>
  <si>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</si>
  <si>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</si>
  <si>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</si>
  <si>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</si>
  <si>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</si>
  <si>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</si>
  <si>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</si>
  <si>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</si>
  <si>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</si>
  <si>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</si>
  <si>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</si>
  <si>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</si>
  <si>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</si>
  <si>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</si>
  <si>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</si>
  <si>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</si>
  <si>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</si>
  <si>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</si>
  <si>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</si>
  <si>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</si>
  <si>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</si>
  <si>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</si>
  <si>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</si>
  <si>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</si>
  <si>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</si>
  <si>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</si>
  <si>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</si>
  <si>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</si>
  <si>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</si>
  <si>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</si>
  <si>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</si>
  <si>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</si>
  <si>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</si>
  <si>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</si>
  <si>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</si>
  <si>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</si>
  <si>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</si>
  <si>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</si>
  <si>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</si>
  <si>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</si>
  <si>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</si>
  <si>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</si>
  <si>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</si>
  <si>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</si>
  <si>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</si>
  <si>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</si>
  <si>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</si>
  <si>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</si>
  <si>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</si>
  <si>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</si>
  <si>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</si>
  <si>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</si>
  <si>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</si>
  <si>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</si>
  <si>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</si>
  <si>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</si>
  <si>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</si>
  <si>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</si>
  <si>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</si>
  <si>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</si>
  <si>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</si>
  <si>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</si>
  <si>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 Dokončovací práce</t>
  </si>
  <si>
    <t xml:space="preserve">    786 - Dokončovací práce - čalounické úpravy</t>
  </si>
  <si>
    <t>VRN - Vedlejší rozpočtové náklady</t>
  </si>
  <si>
    <t xml:space="preserve">    VRN 3 -  Zařízení staveniště</t>
  </si>
  <si>
    <t xml:space="preserve">    VRN 4 -  Inženýrská činnost</t>
  </si>
  <si>
    <t xml:space="preserve">    VRN 7 -  Provozní vlivy</t>
  </si>
  <si>
    <t xml:space="preserve">    VRN5 - 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</si>
  <si>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</si>
  <si>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</si>
  <si>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</si>
  <si>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</si>
  <si>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</si>
  <si>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</si>
  <si>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</si>
  <si>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</si>
  <si>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</si>
  <si>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</si>
  <si>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</si>
  <si>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</si>
  <si>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</si>
  <si>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</si>
  <si>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</si>
  <si>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</si>
  <si>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</si>
  <si>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</si>
  <si>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</si>
  <si>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</si>
  <si>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311231125</t>
  </si>
  <si>
    <t>Zdivo z cihel pálených nosné z cihel plných dl. 290 mm P 20 až 25, na maltu ze suché směsi 5 MPa</t>
  </si>
  <si>
    <t>m3</t>
  </si>
  <si>
    <t>CS ÚRS 2018 01</t>
  </si>
  <si>
    <t>4</t>
  </si>
  <si>
    <t>2025234716</t>
  </si>
  <si>
    <t>VV</t>
  </si>
  <si>
    <t>dozdívka parapetu okno v 2.NP</t>
  </si>
  <si>
    <t>0,4*0,1*1,72</t>
  </si>
  <si>
    <t>Součet</t>
  </si>
  <si>
    <t>340271045</t>
  </si>
  <si>
    <t>Zazdívka otvorů v příčkách nebo stěnách pórobetonovými tvárnicemi plochy přes 1 m2 do 4 m2, objemová hmotnost 500 kg/m3, tloušťka příčky 150 mm</t>
  </si>
  <si>
    <t>m2</t>
  </si>
  <si>
    <t>-127080875</t>
  </si>
  <si>
    <t>oboustranná zazdívka otvorů ve 2.NP</t>
  </si>
  <si>
    <t>(1,0*1,38)+(1,0*1,38)+(1,0*1,41)</t>
  </si>
  <si>
    <t>(1,0*0,79)+(1,0*0,79)+(1,0*0,79)</t>
  </si>
  <si>
    <t>6</t>
  </si>
  <si>
    <t xml:space="preserve"> Úpravy povrchů, podlahy a osazování výplní</t>
  </si>
  <si>
    <t>612325111</t>
  </si>
  <si>
    <t>Vápenocementová omítka rýh hladká ve stěnách, šířky rýhy do 150 mm</t>
  </si>
  <si>
    <t>-83777871</t>
  </si>
  <si>
    <t>pozice 1, 1s</t>
  </si>
  <si>
    <t>((1,46+1,65+1,46+1,65)*14)*0,15</t>
  </si>
  <si>
    <t>pozice 2</t>
  </si>
  <si>
    <t>((1,56+1,65+1,56+1,65)*1)*0,15</t>
  </si>
  <si>
    <t>pozice 3</t>
  </si>
  <si>
    <t>((1,3+1,65+1,3+1,65)*1)*0,15</t>
  </si>
  <si>
    <t>pozice 4</t>
  </si>
  <si>
    <t>((1,46+1,07+1,46+1,07)*1)*0,15</t>
  </si>
  <si>
    <t>pozice 5</t>
  </si>
  <si>
    <t>((1,46+1,23+1,46+1,23)*2)*0,15</t>
  </si>
  <si>
    <t>pozice 6, 6z</t>
  </si>
  <si>
    <t>((1,46+0,75+1,46+0,75)*4)*0,15</t>
  </si>
  <si>
    <t>pozice 7</t>
  </si>
  <si>
    <t>((1,21+1,02+1,21+1,02)*2)*0,15</t>
  </si>
  <si>
    <t>pozice 8</t>
  </si>
  <si>
    <t>((1,2+0,9+1,2+0,9)*2)*0,15</t>
  </si>
  <si>
    <t>pozice 9s</t>
  </si>
  <si>
    <t>((1,01+0,85+1,01+0,85)*3)*0,15</t>
  </si>
  <si>
    <t>pozice 10</t>
  </si>
  <si>
    <t>((0,5+0,5+1,0)*2)*0,15</t>
  </si>
  <si>
    <t>pozice 11</t>
  </si>
  <si>
    <t>((3,12+1,5+3,12)*1)*0,15</t>
  </si>
  <si>
    <t>pozice 12</t>
  </si>
  <si>
    <t>((2,1+1,55+2,1)*1)*0,15</t>
  </si>
  <si>
    <t>612325223</t>
  </si>
  <si>
    <t>Vápenocementová omítka jednotlivých malých ploch štuková na stěnách, plochy jednotlivě přes 0,25 do 1 m2</t>
  </si>
  <si>
    <t>kus</t>
  </si>
  <si>
    <t>-485854281</t>
  </si>
  <si>
    <t>m.č. 3</t>
  </si>
  <si>
    <t>5</t>
  </si>
  <si>
    <t>612325225</t>
  </si>
  <si>
    <t>Vápenocementová omítka jednotlivých malých ploch štuková na stěnách, plochy jednotlivě přes 1,0 do 4 m2</t>
  </si>
  <si>
    <t>-1339566828</t>
  </si>
  <si>
    <t>zazdívka otvorů ve 2.NP - m.č. 5</t>
  </si>
  <si>
    <t>1+1+1</t>
  </si>
  <si>
    <t>612325301</t>
  </si>
  <si>
    <t>Vápenocementová omítka ostění nebo nadpraží hladká</t>
  </si>
  <si>
    <t>-239819950</t>
  </si>
  <si>
    <t>((1,46+1,65+1,46)*14)*0,49</t>
  </si>
  <si>
    <t>((1,56+1,65+1,56)*1)*0,49</t>
  </si>
  <si>
    <t>((1,3+1,65+1,3)*1)*0,34</t>
  </si>
  <si>
    <t>((1,46+1,07+1,46)*1)*0,34</t>
  </si>
  <si>
    <t>((1,46+1,23+1,46)*2)*0,34</t>
  </si>
  <si>
    <t>((1,46+0,75+1,46)*4)*0,34</t>
  </si>
  <si>
    <t>((1,21+1,02+1,21)*2)*0,34</t>
  </si>
  <si>
    <t>((1,2+0,9+1,2+0,9)*2)*0,34</t>
  </si>
  <si>
    <t>((1,01+0,85+1,01)*3)*0,34</t>
  </si>
  <si>
    <t>((0,5+0,5+1,0)*2)*0,34</t>
  </si>
  <si>
    <t>((3,12+1,5+3,12)*1)*0,34</t>
  </si>
  <si>
    <t>((2,1+1,55+2,1)*1)*0,34</t>
  </si>
  <si>
    <t>7</t>
  </si>
  <si>
    <t>612325302</t>
  </si>
  <si>
    <t>Vápenocementová omítka ostění nebo nadpraží štuková</t>
  </si>
  <si>
    <t>-709388905</t>
  </si>
  <si>
    <t>8</t>
  </si>
  <si>
    <t>622131121</t>
  </si>
  <si>
    <t>Podkladní a spojovací vrstva vnějších omítaných ploch  penetrace akrylát-silikonová nanášená ručně stěn</t>
  </si>
  <si>
    <t>755094854</t>
  </si>
  <si>
    <t>vyrovnání plochy kolem oken</t>
  </si>
  <si>
    <t>((1,46+1,65+1,46+1,65)*14)*0,35</t>
  </si>
  <si>
    <t>((1,56+1,65+1,56+1,65)*1)*0,35</t>
  </si>
  <si>
    <t>((1,3+1,65+1,3+1,65)*1)*0,35</t>
  </si>
  <si>
    <t>((1,46+1,07+1,46+1,07)*1)*0,35</t>
  </si>
  <si>
    <t>((1,46+1,23+1,46+1,23)*2)*0,35</t>
  </si>
  <si>
    <t>((1,46+0,75+1,46+1,05)*4)*0,35</t>
  </si>
  <si>
    <t>((1,21+1,02+1,21+1,02)*2)*0,35</t>
  </si>
  <si>
    <t>((1,2+0,9+1,2+0,9)*2)*0,35</t>
  </si>
  <si>
    <t>((1,01+0,85+1,01+0,85)*3)*0,35</t>
  </si>
  <si>
    <t>((0,5+0,5+1,0)*2)*0,35</t>
  </si>
  <si>
    <t>((3,12+1,5+3,12)*1)*0,35</t>
  </si>
  <si>
    <t>((2,1+1,55+2,1)*1)*0,35</t>
  </si>
  <si>
    <t>po zazdívce otvorů ve 2.NP - z venku</t>
  </si>
  <si>
    <t>(1+1+1)*(1,38*1,0)</t>
  </si>
  <si>
    <t>9</t>
  </si>
  <si>
    <t>622135011</t>
  </si>
  <si>
    <t>Vyrovnání nerovností podkladu vnějších omítaných ploch  tmelem, tloušťky do 2 mm stěn</t>
  </si>
  <si>
    <t>1818950185</t>
  </si>
  <si>
    <t>10</t>
  </si>
  <si>
    <t>622142001</t>
  </si>
  <si>
    <t>Potažení vnějších ploch pletivem  v ploše nebo pruzích, na plném podkladu sklovláknitým vtlačením do tmelu stěn</t>
  </si>
  <si>
    <t>-2039923758</t>
  </si>
  <si>
    <t>11</t>
  </si>
  <si>
    <t>622252002</t>
  </si>
  <si>
    <t>Montáž ostatních lišt kontaktního zateplení</t>
  </si>
  <si>
    <t>m</t>
  </si>
  <si>
    <t>-650850524</t>
  </si>
  <si>
    <t>okenní profil</t>
  </si>
  <si>
    <t>((1,46+1,65+1,46)*14)</t>
  </si>
  <si>
    <t>((1,56+1,65+1,56)*1)</t>
  </si>
  <si>
    <t>((1,3+1,65+1,3)*1)</t>
  </si>
  <si>
    <t>((1,46+1,07+1,46)*1)</t>
  </si>
  <si>
    <t>((1,46+1,23+1,46)*2)</t>
  </si>
  <si>
    <t>((1,46+0,75+1,46)*4)</t>
  </si>
  <si>
    <t>((1,21+1,02+1,21)*2)</t>
  </si>
  <si>
    <t>((1,2+0,9+1,2+0,9)*2)</t>
  </si>
  <si>
    <t>((1,01+0,85+1,01)*3)</t>
  </si>
  <si>
    <t>((0,5+0,5+1,0)*2)</t>
  </si>
  <si>
    <t>((3,12+1,5+3,12)*1)</t>
  </si>
  <si>
    <t>((2,1+1,55+2,1)*1)</t>
  </si>
  <si>
    <t>Mezisoučet</t>
  </si>
  <si>
    <t>profil parapetní</t>
  </si>
  <si>
    <t>((1,65)*14)</t>
  </si>
  <si>
    <t>((1,65)*1)</t>
  </si>
  <si>
    <t>((1,07)*1)</t>
  </si>
  <si>
    <t>((1,23)*2)</t>
  </si>
  <si>
    <t>((0,75)*4)</t>
  </si>
  <si>
    <t>((1,02)*2)</t>
  </si>
  <si>
    <t>((0,9)*2)</t>
  </si>
  <si>
    <t>((0,85)*3)</t>
  </si>
  <si>
    <t>((0,5)*2)</t>
  </si>
  <si>
    <t>12</t>
  </si>
  <si>
    <t>M</t>
  </si>
  <si>
    <t>59051476</t>
  </si>
  <si>
    <t>profil okenní začišťovací se sklovláknitou armovací tkaninou 9 mm/2,4 m</t>
  </si>
  <si>
    <t>512293156</t>
  </si>
  <si>
    <t>((1,46+1,65+1,46)*14)*1,15</t>
  </si>
  <si>
    <t>((1,56+1,65+1,56)*1)*1,15</t>
  </si>
  <si>
    <t>((1,3+1,65+1,3)*1)*1,15</t>
  </si>
  <si>
    <t>((1,46+1,07+1,46)*1)*1,15</t>
  </si>
  <si>
    <t>((1,46+1,23+1,46)*2)*1,15</t>
  </si>
  <si>
    <t>((1,46+0,75+1,46)*4)*1,15</t>
  </si>
  <si>
    <t>((1,21+1,02+1,21)*2)*1,15</t>
  </si>
  <si>
    <t>((1,2+0,9+1,2+0,9)*2)*1,15</t>
  </si>
  <si>
    <t>((1,01+0,85+1,01)*3)*1,15</t>
  </si>
  <si>
    <t>((0,5+0,5+1,0)*2)*1,15</t>
  </si>
  <si>
    <t>((3,12+1,5+3,12)*1)*1,15</t>
  </si>
  <si>
    <t>((2,1+1,55+2,1)*1)*1,15</t>
  </si>
  <si>
    <t>13</t>
  </si>
  <si>
    <t>59051512</t>
  </si>
  <si>
    <t>profil parapetní se sklovláknitou armovací tkaninou PVC 2 m</t>
  </si>
  <si>
    <t>1064806638</t>
  </si>
  <si>
    <t>okenní profil s okapnicí</t>
  </si>
  <si>
    <t>((1,65)*14)*1,15</t>
  </si>
  <si>
    <t>((1,65)*1)*1,15</t>
  </si>
  <si>
    <t>((1,07)*1)*1,15</t>
  </si>
  <si>
    <t>((1,23)*2)*1,15</t>
  </si>
  <si>
    <t>((0,75)*4)*1,15</t>
  </si>
  <si>
    <t>((1,02)*2)*1,15</t>
  </si>
  <si>
    <t>((0,9)*2)*1,15</t>
  </si>
  <si>
    <t>((0,85)*3)*1,15</t>
  </si>
  <si>
    <t>((0,5)*2)*1,15</t>
  </si>
  <si>
    <t>14</t>
  </si>
  <si>
    <t>622525105</t>
  </si>
  <si>
    <t>Omítka tenkovrstvá jednotlivých malých ploch  silikátová, akrylátová, silikonová nebo silikonsilikátová stěn, plochy jednotlivě přes 1,0 do 4,0 m2</t>
  </si>
  <si>
    <t>1572740351</t>
  </si>
  <si>
    <t>(1+1+1)</t>
  </si>
  <si>
    <t>629135102.R</t>
  </si>
  <si>
    <t>Vyrovnávací vrstva pod parapety z MC š do 300 mm</t>
  </si>
  <si>
    <t>2005466752</t>
  </si>
  <si>
    <t>vyrovnání pro vnitřní parapety</t>
  </si>
  <si>
    <t>3.NP</t>
  </si>
  <si>
    <t>1,65*3</t>
  </si>
  <si>
    <t>1,3*2</t>
  </si>
  <si>
    <t>2.NP</t>
  </si>
  <si>
    <t>1,65*7</t>
  </si>
  <si>
    <t>1,23*1</t>
  </si>
  <si>
    <t>0,75*2</t>
  </si>
  <si>
    <t>0,9*1</t>
  </si>
  <si>
    <t>1,02*1</t>
  </si>
  <si>
    <t>0,85*3</t>
  </si>
  <si>
    <t>3,26*1</t>
  </si>
  <si>
    <t>1.NP</t>
  </si>
  <si>
    <t>1,65*6</t>
  </si>
  <si>
    <t>0,75*1</t>
  </si>
  <si>
    <t>1,07*1</t>
  </si>
  <si>
    <t>16</t>
  </si>
  <si>
    <t>629991011</t>
  </si>
  <si>
    <t>Zakrytí vnějších ploch před znečištěním  včetně pozdějšího odkrytí výplní otvorů a svislých ploch fólií přilepenou lepící páskou</t>
  </si>
  <si>
    <t>-49557992</t>
  </si>
  <si>
    <t>zalepení vnitřních výplní před omítáním a malováním</t>
  </si>
  <si>
    <t>((1,46*1,65)*14)</t>
  </si>
  <si>
    <t>((1,56*1,65)*1)</t>
  </si>
  <si>
    <t>((1,3*1,65)*1)</t>
  </si>
  <si>
    <t>((1,46*1,07)*1)</t>
  </si>
  <si>
    <t>((1,46*1,23)*2)</t>
  </si>
  <si>
    <t>((1,46*0,75)*4)</t>
  </si>
  <si>
    <t>((1,21*1,02)*2)</t>
  </si>
  <si>
    <t>((1,2*0,9)*2)</t>
  </si>
  <si>
    <t>((1,01*0,85)*3)</t>
  </si>
  <si>
    <t>((0,5*1,0)/2)*2</t>
  </si>
  <si>
    <t>((3,12*1,5)*1)</t>
  </si>
  <si>
    <t>((2,1*1,55)*1)</t>
  </si>
  <si>
    <t>pozice 13</t>
  </si>
  <si>
    <t>2*(3,47*0,83)</t>
  </si>
  <si>
    <t>pozice 21</t>
  </si>
  <si>
    <t>(0,72*1,33)</t>
  </si>
  <si>
    <t>pozice 22</t>
  </si>
  <si>
    <t>(0,35*0,37)</t>
  </si>
  <si>
    <t>pozice 23</t>
  </si>
  <si>
    <t>(1,04*0,87)</t>
  </si>
  <si>
    <t>pozice 24</t>
  </si>
  <si>
    <t>pozice 25</t>
  </si>
  <si>
    <t>(0,45*0,33)</t>
  </si>
  <si>
    <t>pozice 26</t>
  </si>
  <si>
    <t>(0,2*0,2)</t>
  </si>
  <si>
    <t>pozice 27</t>
  </si>
  <si>
    <t>(0,35*0,35)</t>
  </si>
  <si>
    <t>pozice 44</t>
  </si>
  <si>
    <t>(0,25*0,2)</t>
  </si>
  <si>
    <t>17</t>
  </si>
  <si>
    <t>631311131.R1</t>
  </si>
  <si>
    <t>Doplnění dosavadních mazanin prostým betonem  s dodáním hmot, bez potěru, plochy jednotlivě do 1 m2 a tl. přes 80 mm</t>
  </si>
  <si>
    <t>-1484305489</t>
  </si>
  <si>
    <t>1*(1,5*(0,2+0,2)*0,2)</t>
  </si>
  <si>
    <t>1*(1,55*(0,2+0,2)*0,2)</t>
  </si>
  <si>
    <t>18</t>
  </si>
  <si>
    <t>632681115</t>
  </si>
  <si>
    <t>Vyspravení betonových podlah rychletuhnoucím polymerem s možností okamžitého zatížení, průměr vysprávky přes 200 do 500 mm a tl. do 50 mm</t>
  </si>
  <si>
    <t>-419677062</t>
  </si>
  <si>
    <t>2+2</t>
  </si>
  <si>
    <t>19</t>
  </si>
  <si>
    <t>632902211</t>
  </si>
  <si>
    <t>Příprava zatvrdlého povrchu betonových mazanin  pro cementový potěr cementovým mlékem s přísadou</t>
  </si>
  <si>
    <t>-1682788551</t>
  </si>
  <si>
    <t>1*(1,5*(0,2+0,2))</t>
  </si>
  <si>
    <t>1*(1,55*(0,2+0,2))</t>
  </si>
  <si>
    <t>Ostatní konstrukce a práce, bourání</t>
  </si>
  <si>
    <t>20</t>
  </si>
  <si>
    <t>941111121</t>
  </si>
  <si>
    <t>Montáž lešení řadového trubkového lehkého pracovního s podlahami  s provozním zatížením tř. 3 do 200 kg/m2 šířky tř. W09 přes 0,9 do 1,2 m, výšky do 10 m</t>
  </si>
  <si>
    <t>185385053</t>
  </si>
  <si>
    <t>(1,5+11,8+1,5)*9,5</t>
  </si>
  <si>
    <t>(1,5+1,4+1,43+6,82+0,9++1,5+1,5+1,79+1,5)*10,5</t>
  </si>
  <si>
    <t>(1,5+1,29+1,5+1,5+0,9+1,5+1,5+8,21+1,5+1,5+1,5+2,43+1,5)*10</t>
  </si>
  <si>
    <t>(1,5+5,13+1,0+1,5+1,5+4,7+2,45+1,5+1,5+1,0+1,5)*9,5</t>
  </si>
  <si>
    <t>941111221</t>
  </si>
  <si>
    <t>Montáž lešení řadového trubkového lehkého pracovního s podlahami  s provozním zatížením tř. 3 do 200 kg/m2 Příplatek za první a každý další den použití lešení k ceně -1121</t>
  </si>
  <si>
    <t>390770086</t>
  </si>
  <si>
    <t>817,63*14</t>
  </si>
  <si>
    <t>22</t>
  </si>
  <si>
    <t>941111821</t>
  </si>
  <si>
    <t>Demontáž lešení řadového trubkového lehkého pracovního s podlahami  s provozním zatížením tř. 3 do 200 kg/m2 šířky tř. W09 přes 0,9 do 1,2 m, výšky do 10 m</t>
  </si>
  <si>
    <t>-1770851057</t>
  </si>
  <si>
    <t>23</t>
  </si>
  <si>
    <t>949101111</t>
  </si>
  <si>
    <t>Lešení pomocné pracovní pro objekty pozemních staveb  pro zatížení do 150 kg/m2, o výšce lešeňové podlahy do 1,9 m</t>
  </si>
  <si>
    <t>679821409</t>
  </si>
  <si>
    <t>předpoklad pro zazdívky a pro výměnu výplní otvorů</t>
  </si>
  <si>
    <t>30</t>
  </si>
  <si>
    <t>45</t>
  </si>
  <si>
    <t>24</t>
  </si>
  <si>
    <t>952901111</t>
  </si>
  <si>
    <t>Vyčištění budov nebo objektů před předáním do užívání  budov bytové nebo občanské výstavby, světlé výšky podlaží do 4 m</t>
  </si>
  <si>
    <t>-2095719193</t>
  </si>
  <si>
    <t xml:space="preserve"> 6,98+19,42+17,97+27,59+19,63+3,34+4,15+1,5+1,35+1,0+1,31+7,57</t>
  </si>
  <si>
    <t>15,76+7,45+19,42+17,97+7,61+27,7+11,7+0,99+0,66+2,99+1,5+1,1</t>
  </si>
  <si>
    <t>10,93+12,02+14,6+18,11+7,13</t>
  </si>
  <si>
    <t>25</t>
  </si>
  <si>
    <t>952902021</t>
  </si>
  <si>
    <t>Čištění budov při provádění oprav a udržovacích prací  podlah hladkých zametením</t>
  </si>
  <si>
    <t>-208129698</t>
  </si>
  <si>
    <t>(6,98+19,42+17,97+27,59+19,63+3,34+4,15+1,5+1,35+1,00+1,31+7,57)*20</t>
  </si>
  <si>
    <t>(15,76+7,45+19,42+17,97+7,61+27,7+11,7+0,99+0,66+2,99+1,5+1,1)*20</t>
  </si>
  <si>
    <t>(10,93+12,02+14,6+18,11+7,13)*20</t>
  </si>
  <si>
    <t>26</t>
  </si>
  <si>
    <t>952902031</t>
  </si>
  <si>
    <t>Čištění budov při provádění oprav a udržovacích prací  podlah hladkých omytím</t>
  </si>
  <si>
    <t>1296571304</t>
  </si>
  <si>
    <t>6,98+19,42+17,97+27,59+19,63+3,34+4,15+1,5+1,35+1,00+1,31+7,57</t>
  </si>
  <si>
    <t>27</t>
  </si>
  <si>
    <t>968062354</t>
  </si>
  <si>
    <t>Vybourání dřevěných rámů oken s křídly, dveřních zárubní, vrat, stěn, ostění nebo obkladů  rámů oken s křídly dvojitých, plochy do 1 m2</t>
  </si>
  <si>
    <t>2078674381</t>
  </si>
  <si>
    <t>(0,85*1,01)*3</t>
  </si>
  <si>
    <t>((1,0*0,5)/2)*2</t>
  </si>
  <si>
    <t>28</t>
  </si>
  <si>
    <t>968062355</t>
  </si>
  <si>
    <t>Vybourání dřevěných rámů oken s křídly, dveřních zárubní, vrat, stěn, ostění nebo obkladů  rámů oken s křídly dvojitých, plochy do 2 m2</t>
  </si>
  <si>
    <t>-1774781478</t>
  </si>
  <si>
    <t>(1,07*1,46)*1</t>
  </si>
  <si>
    <t>(1,23*1,46)*2</t>
  </si>
  <si>
    <t>(0,75*1,46)*4</t>
  </si>
  <si>
    <t>(1,02*1,21)*2</t>
  </si>
  <si>
    <t>(0,9*1,2)*2</t>
  </si>
  <si>
    <t>29</t>
  </si>
  <si>
    <t>968062356</t>
  </si>
  <si>
    <t>Vybourání dřevěných rámů oken s křídly, dveřních zárubní, vrat, stěn, ostění nebo obkladů  rámů oken s křídly dvojitých, plochy do 4 m2</t>
  </si>
  <si>
    <t>-960743107</t>
  </si>
  <si>
    <t>(1,65*1,46)*13</t>
  </si>
  <si>
    <t>(1,65*1,56)*1</t>
  </si>
  <si>
    <t>(1,65*1,3)*1</t>
  </si>
  <si>
    <t>968062456</t>
  </si>
  <si>
    <t>Vybourání dřevěných rámů oken s křídly, dveřních zárubní, vrat, stěn, ostění nebo obkladů  dveřních zárubní, plochy přes 2 m2</t>
  </si>
  <si>
    <t>1221682041</t>
  </si>
  <si>
    <t>(1,5*3,12)*1</t>
  </si>
  <si>
    <t>(1,55*2,1)*1</t>
  </si>
  <si>
    <t>997</t>
  </si>
  <si>
    <t>Přesun sutě</t>
  </si>
  <si>
    <t>31</t>
  </si>
  <si>
    <t>997013501</t>
  </si>
  <si>
    <t>Odvoz suti a vybouraných hmot na skládku nebo meziskládku  se složením, na vzdálenost do 1 km</t>
  </si>
  <si>
    <t>t</t>
  </si>
  <si>
    <t>358339575</t>
  </si>
  <si>
    <t>32</t>
  </si>
  <si>
    <t>997013509</t>
  </si>
  <si>
    <t>Odvoz suti a vybouraných hmot na skládku nebo meziskládku  se složením, na vzdálenost Příplatek k ceně za každý další i započatý 1 km přes 1 km</t>
  </si>
  <si>
    <t>-1567476697</t>
  </si>
  <si>
    <t>4,174*5 'Přepočtené koeficientem množství</t>
  </si>
  <si>
    <t>33</t>
  </si>
  <si>
    <t>997013831</t>
  </si>
  <si>
    <t>Poplatek za uložení stavebního odpadu na skládce (skládkovné) směsného stavebního a demoličního zatříděného do Katalogu odpadů pod kódem 170 904</t>
  </si>
  <si>
    <t>1817532677</t>
  </si>
  <si>
    <t>998</t>
  </si>
  <si>
    <t>Přesun hmot</t>
  </si>
  <si>
    <t>34</t>
  </si>
  <si>
    <t>998018002</t>
  </si>
  <si>
    <t>Přesun hmot pro budovy občanské výstavby, bydlení, výrobu a služby  ruční - bez užití mechanizace vodorovná dopravní vzdálenost do 100 m pro budovy s jakoukoliv nosnou konstrukcí výšky přes 6 do 12 m</t>
  </si>
  <si>
    <t>1200333164</t>
  </si>
  <si>
    <t>PSV</t>
  </si>
  <si>
    <t>Práce a dodávky PSV</t>
  </si>
  <si>
    <t>764</t>
  </si>
  <si>
    <t>Konstrukce klempířské</t>
  </si>
  <si>
    <t>35</t>
  </si>
  <si>
    <t>764002851</t>
  </si>
  <si>
    <t>Demontáž klempířských konstrukcí oplechování parapetů do suti</t>
  </si>
  <si>
    <t>1453139162</t>
  </si>
  <si>
    <t>oplechování parapetu okna rš 330 mm</t>
  </si>
  <si>
    <t>oplechování parapetu trojúhelníkového okna rš 330 mm</t>
  </si>
  <si>
    <t>36</t>
  </si>
  <si>
    <t>764226401.R1</t>
  </si>
  <si>
    <t>Oplechování parapetů z hliníkového plechu rovných mechanicky kotvené, bez rohů rš 150 mm</t>
  </si>
  <si>
    <t>1101069459</t>
  </si>
  <si>
    <t>provizorní - dočasné řešení, druhá etapa bude bezprostředně navazovat</t>
  </si>
  <si>
    <t>vč. nakotvení a dodávky pomocné kce</t>
  </si>
  <si>
    <t>37</t>
  </si>
  <si>
    <t>998764202</t>
  </si>
  <si>
    <t>Přesun hmot pro konstrukce klempířské stanovený procentní sazbou (%) z ceny vodorovná dopravní vzdálenost do 50 m v objektech výšky přes 6 do 12 m</t>
  </si>
  <si>
    <t>%</t>
  </si>
  <si>
    <t>-899825883</t>
  </si>
  <si>
    <t>766</t>
  </si>
  <si>
    <t>Konstrukce truhlářské</t>
  </si>
  <si>
    <t>38</t>
  </si>
  <si>
    <t>766001.R</t>
  </si>
  <si>
    <t>D+M okno plastové pozice 1 a 1s rozměr 1650x1460, dle popisu ve výpisu výrobků vč. příslušenství</t>
  </si>
  <si>
    <t>1784814303</t>
  </si>
  <si>
    <t>5+5+3</t>
  </si>
  <si>
    <t>39</t>
  </si>
  <si>
    <t>766002.R</t>
  </si>
  <si>
    <t>D+M okno plastové pozice 2 rozměr 1650x1560, dle popisu ve výpisu výrobků vč. příslušenství</t>
  </si>
  <si>
    <t>403442683</t>
  </si>
  <si>
    <t>40</t>
  </si>
  <si>
    <t>766003.R</t>
  </si>
  <si>
    <t>D+M okno plastové pozice 3 rozměr 1650x1300, dle popisu ve výpisu výrobků vč. příslušenství</t>
  </si>
  <si>
    <t>-2043848395</t>
  </si>
  <si>
    <t>41</t>
  </si>
  <si>
    <t>766004.R</t>
  </si>
  <si>
    <t>D+M okno plastové pozice 4 rozměr 1070x1460, dle popisu ve výpisu výrobků vč. příslušenství</t>
  </si>
  <si>
    <t>622901577</t>
  </si>
  <si>
    <t>42</t>
  </si>
  <si>
    <t>766005.R</t>
  </si>
  <si>
    <t>D+M okno plastové pozice 5 rozměr 1230x1460, dle popisu ve výpisu výrobků vč. příslušenství</t>
  </si>
  <si>
    <t>1596218566</t>
  </si>
  <si>
    <t>1+1</t>
  </si>
  <si>
    <t>43</t>
  </si>
  <si>
    <t>766006.R</t>
  </si>
  <si>
    <t>D+M okno plastové pozice 6 a 6z rozměr 750x1460, dle popisu ve výpisu výrobků vč. příslušenství</t>
  </si>
  <si>
    <t>-722692618</t>
  </si>
  <si>
    <t>44</t>
  </si>
  <si>
    <t>766007.R</t>
  </si>
  <si>
    <t>D+M okno plastové pozice 7 rozměr 1020x1210, dle popisu ve výpisu výrobků vč. příslušenství</t>
  </si>
  <si>
    <t>823680945</t>
  </si>
  <si>
    <t>766008.R</t>
  </si>
  <si>
    <t>D+M okno plastové pozice 8 rozměr 900x1210, dle popisu ve výpisu výrobků vč. příslušenství</t>
  </si>
  <si>
    <t>1281970258</t>
  </si>
  <si>
    <t>46</t>
  </si>
  <si>
    <t>766009.R</t>
  </si>
  <si>
    <t>D+M okno plastové pozice9 rozměr 850x1010, dle popisu ve výpisu výrobků vč. příslušenství</t>
  </si>
  <si>
    <t>-1131930983</t>
  </si>
  <si>
    <t>47</t>
  </si>
  <si>
    <t>766010.R</t>
  </si>
  <si>
    <t>D+M okno plastové pozice 10 rozměr 1000x500, dle popisu ve výpisu výrobků vč. příslušenství</t>
  </si>
  <si>
    <t>-1901620034</t>
  </si>
  <si>
    <t>48</t>
  </si>
  <si>
    <t>766011.R</t>
  </si>
  <si>
    <t>D+M dveře vstupní s nadsvětlíkem plastové pozice 11 rozměr 1500x3120, dle popisu ve výpisu výrobků vč. příslušenství</t>
  </si>
  <si>
    <t>-1865510609</t>
  </si>
  <si>
    <t>49</t>
  </si>
  <si>
    <t>766012.R</t>
  </si>
  <si>
    <t>D+M dveře vstupní plastové pozice 12 rozměr 1550x2100, dle popisu ve výpisu výrobků vč. příslušenství</t>
  </si>
  <si>
    <t>818321217</t>
  </si>
  <si>
    <t>50</t>
  </si>
  <si>
    <t>766441811</t>
  </si>
  <si>
    <t>Demontáž parapetních desek dřevěných nebo plastových šířky do 300 mm délky do 1m</t>
  </si>
  <si>
    <t>199868828</t>
  </si>
  <si>
    <t>2+1+3</t>
  </si>
  <si>
    <t>2+1</t>
  </si>
  <si>
    <t>51</t>
  </si>
  <si>
    <t>766441821</t>
  </si>
  <si>
    <t>Demontáž parapetních desek dřevěných nebo plastových šířky do 300 mm délky přes 1m</t>
  </si>
  <si>
    <t>314168358</t>
  </si>
  <si>
    <t>2+1+1</t>
  </si>
  <si>
    <t>52</t>
  </si>
  <si>
    <t>766441822</t>
  </si>
  <si>
    <t>Demontáž parapetních desek dřevěných nebo plastových šířky přes 300 mm délky přes 1m</t>
  </si>
  <si>
    <t>-1495939099</t>
  </si>
  <si>
    <t>53</t>
  </si>
  <si>
    <t>766694111</t>
  </si>
  <si>
    <t>Montáž ostatních truhlářských konstrukcí  parapetních desek dřevěných nebo plastových šířky do 300 mm, délky do 1000 mm</t>
  </si>
  <si>
    <t>128153004</t>
  </si>
  <si>
    <t>54</t>
  </si>
  <si>
    <t>61144402</t>
  </si>
  <si>
    <t>parapet plastový vnitřní - komůrkový 30,5 x 2 x 100 cm</t>
  </si>
  <si>
    <t>386707211</t>
  </si>
  <si>
    <t>(2*0,84)*1,1</t>
  </si>
  <si>
    <t>(1*0,92)*1,1</t>
  </si>
  <si>
    <t>(3*0,94)*1,1</t>
  </si>
  <si>
    <t>55</t>
  </si>
  <si>
    <t>61144019</t>
  </si>
  <si>
    <t>koncovka k parapetu plastovému vnitřnímu 1 pár</t>
  </si>
  <si>
    <t>sada</t>
  </si>
  <si>
    <t>-1827108377</t>
  </si>
  <si>
    <t>56</t>
  </si>
  <si>
    <t>766694112</t>
  </si>
  <si>
    <t>Montáž ostatních truhlářských konstrukcí  parapetních desek dřevěných nebo plastových šířky do 300 mm, délky přes 1000 do 1600 mm</t>
  </si>
  <si>
    <t>171416164</t>
  </si>
  <si>
    <t>57</t>
  </si>
  <si>
    <t>-1839386038</t>
  </si>
  <si>
    <t>(1*1,28)*1,1</t>
  </si>
  <si>
    <t>(1*1,12)*1,1</t>
  </si>
  <si>
    <t>(1*1,16)*1,1</t>
  </si>
  <si>
    <t>58</t>
  </si>
  <si>
    <t>344860338</t>
  </si>
  <si>
    <t>59</t>
  </si>
  <si>
    <t>766694113</t>
  </si>
  <si>
    <t>Montáž ostatních truhlářských konstrukcí  parapetních desek dřevěných nebo plastových šířky do 300 mm, délky přes 1600 do 2600 mm</t>
  </si>
  <si>
    <t>-766056362</t>
  </si>
  <si>
    <t>60</t>
  </si>
  <si>
    <t>-2075864802</t>
  </si>
  <si>
    <t>(1*1,71)*1,1</t>
  </si>
  <si>
    <t>(2*1,8)*1,1</t>
  </si>
  <si>
    <t>61</t>
  </si>
  <si>
    <t>-324457655</t>
  </si>
  <si>
    <t>62</t>
  </si>
  <si>
    <t>766694123</t>
  </si>
  <si>
    <t>Montáž ostatních truhlářských konstrukcí  parapetních desek dřevěných nebo plastových šířky přes 300 mm, délky přes 1600 do 2600 mm</t>
  </si>
  <si>
    <t>915595288</t>
  </si>
  <si>
    <t>63</t>
  </si>
  <si>
    <t>61144405</t>
  </si>
  <si>
    <t>parapet plastový vnitřní - komůrkový 50 x 2 x 100 cm</t>
  </si>
  <si>
    <t>-1417985772</t>
  </si>
  <si>
    <t>(5*1,8)*1,1</t>
  </si>
  <si>
    <t>(6*1,8)*1,1</t>
  </si>
  <si>
    <t>64</t>
  </si>
  <si>
    <t>32550130</t>
  </si>
  <si>
    <t>65</t>
  </si>
  <si>
    <t>998766202</t>
  </si>
  <si>
    <t>Přesun hmot pro konstrukce truhlářské stanovený procentní sazbou (%) z ceny vodorovná dopravní vzdálenost do 50 m v objektech výšky přes 6 do 12 m</t>
  </si>
  <si>
    <t>-1283788666</t>
  </si>
  <si>
    <t>771</t>
  </si>
  <si>
    <t>Podlahy z dlaždic</t>
  </si>
  <si>
    <t>66</t>
  </si>
  <si>
    <t>771001.R1</t>
  </si>
  <si>
    <t>Dodávka a Montáž dlažby po výměně dveřních výplní, vč. srovnání, penetrace, spárování, silikonování</t>
  </si>
  <si>
    <t>kpl</t>
  </si>
  <si>
    <t>2016045401</t>
  </si>
  <si>
    <t>67</t>
  </si>
  <si>
    <t>998771201</t>
  </si>
  <si>
    <t>Přesun hmot pro podlahy z dlaždic stanovený procentní sazbou (%) z ceny vodorovná dopravní vzdálenost do 50 m v objektech výšky do 6 m</t>
  </si>
  <si>
    <t>592904521</t>
  </si>
  <si>
    <t>781</t>
  </si>
  <si>
    <t>Dokončovací práce - obklady</t>
  </si>
  <si>
    <t>68</t>
  </si>
  <si>
    <t>781001.R1</t>
  </si>
  <si>
    <t>Dodávka a Montáž obkladů vč. sprárování, doplnění lišt, silikonování po zazdění oken v 2.NP</t>
  </si>
  <si>
    <t>702861926</t>
  </si>
  <si>
    <t>69</t>
  </si>
  <si>
    <t>998781202</t>
  </si>
  <si>
    <t>Přesun hmot pro obklady keramické  stanovený procentní sazbou (%) z ceny vodorovná dopravní vzdálenost do 50 m v objektech výšky přes 6 do 12 m</t>
  </si>
  <si>
    <t>1798867204</t>
  </si>
  <si>
    <t>783</t>
  </si>
  <si>
    <t>Dokončovací práce - nátěry</t>
  </si>
  <si>
    <t>70</t>
  </si>
  <si>
    <t>783823135</t>
  </si>
  <si>
    <t>Penetrační nátěr omítek hladkých omítek hladkých, zrnitých tenkovrstvých nebo štukových stupně členitosti 1 a 2 silikonový</t>
  </si>
  <si>
    <t>-431345701</t>
  </si>
  <si>
    <t>nátěr plochy kolem oken</t>
  </si>
  <si>
    <t>71</t>
  </si>
  <si>
    <t>783827125</t>
  </si>
  <si>
    <t>Krycí (ochranný ) nátěr omítek jednonásobný hladkých omítek hladkých, zrnitých tenkovrstvých nebo štukových stupně členitosti 1 a 2 silikonový</t>
  </si>
  <si>
    <t>-734923011</t>
  </si>
  <si>
    <t>dva nátěry plochy kolem oken</t>
  </si>
  <si>
    <t>67,165*2</t>
  </si>
  <si>
    <t>784</t>
  </si>
  <si>
    <t xml:space="preserve"> Dokončovací práce</t>
  </si>
  <si>
    <t>72</t>
  </si>
  <si>
    <t>784111001</t>
  </si>
  <si>
    <t>Oprášení (ometení) podkladu v místnostech výšky do 3,80 m</t>
  </si>
  <si>
    <t>666868005</t>
  </si>
  <si>
    <t>2,62*(1,0+2,25+4,7+1,1+3,5+2,4)</t>
  </si>
  <si>
    <t>2,62*(1,4+0,95+0,8+0,5+0,2+0,55)</t>
  </si>
  <si>
    <t>2,62*(1,95+1,65+1,95+1,65)</t>
  </si>
  <si>
    <t>2,62*(2,1+2,0+1,2+0,2+1,0+1,8)</t>
  </si>
  <si>
    <t>(2,62-1,4)*(1,0+1,5+1,0+1,5)</t>
  </si>
  <si>
    <t>(2,62-1,4)*(0,85+1,5+0,85+1,5)</t>
  </si>
  <si>
    <t>2,62*(3,9+1,0+0,5+4,1+2,96+1,43+1,4+3,58)</t>
  </si>
  <si>
    <t>2,62*(5,01+5,01+3,15+1,15+0,78+1,22+0,78+1,15+3,08)</t>
  </si>
  <si>
    <t>2,62*(5,0+3,46+5,0+3,46)</t>
  </si>
  <si>
    <t>2,62*(3,5+5,51+3,5+5,51)</t>
  </si>
  <si>
    <t>(2,62-1,4)*(1,47+5,0+1,47+5,0)</t>
  </si>
  <si>
    <t>2,82*(1,74+4,96+2,26+4,96+1,74)</t>
  </si>
  <si>
    <t>2,82*(2,0+1,35+2,0+1,35)</t>
  </si>
  <si>
    <t>2,82*(2,0+0,95+2,0+0,95)</t>
  </si>
  <si>
    <t>(2,82-1,4)*(1,45+1,0+1,45+1,0)</t>
  </si>
  <si>
    <t>(2,82-1,4)*(1,45+0,85+1,45+0,85)</t>
  </si>
  <si>
    <t>(2,82-2,0)*(1,5+0,95+0,5+4,1+2,95+1,3+1,1+0,1+0,7+1,5+0,5+2,4)</t>
  </si>
  <si>
    <t>2,82*(2,0+3,6+0,2+0,3+1,8+3,8)</t>
  </si>
  <si>
    <t>2,82*(5,51+3,5+5,51+3,5)</t>
  </si>
  <si>
    <t>2,82*(5,0+3,46+5,0+3,46)</t>
  </si>
  <si>
    <t>2,82*(5,01+5,01+3,15+1,15+0,78+1,22+0,78+1,15+3,08)</t>
  </si>
  <si>
    <t>(2,82-1,4)*(1,47+5,0+1,47+5,0)</t>
  </si>
  <si>
    <t>2,82*(5,0+2,25+6,7+6,1+1,85+3,8)</t>
  </si>
  <si>
    <t>2,82*(5,01+2,5+0,95+0,5+4,1+3,0)</t>
  </si>
  <si>
    <t>2,82*(5,01+3,6+5,01+3,6)</t>
  </si>
  <si>
    <t>2,82*(1,8+3,7+2,5+1,8+1,0+2,3)</t>
  </si>
  <si>
    <t>"omítky malých ploch"</t>
  </si>
  <si>
    <t>zazdívka otvorů ve 2.NP</t>
  </si>
  <si>
    <t>(1+1+1)*4,0</t>
  </si>
  <si>
    <t>((1,46+1,65+1,46)*13)*0,49</t>
  </si>
  <si>
    <t>((1,46+0,75+1,46+)*4)*0,34</t>
  </si>
  <si>
    <t>73</t>
  </si>
  <si>
    <t>784121001</t>
  </si>
  <si>
    <t>Oškrabání malby v místnostech výšky do 3,80 m</t>
  </si>
  <si>
    <t>-124209249</t>
  </si>
  <si>
    <t>74</t>
  </si>
  <si>
    <t>784171101</t>
  </si>
  <si>
    <t>Zakrytí nemalovaných ploch (materiál ve specifikaci) včetně pozdějšího odkrytí podlah</t>
  </si>
  <si>
    <t>-1049863781</t>
  </si>
  <si>
    <t>75</t>
  </si>
  <si>
    <t>58124844</t>
  </si>
  <si>
    <t>fólie pro malířské potřeby zakrývací,  25µ,  4 x 5 m</t>
  </si>
  <si>
    <t>1568851256</t>
  </si>
  <si>
    <t>(6,98+19,42+17,97+27,59+19,63+3,34+4,15+1,5+1,35+1,00+1,31+7,57)*1,05</t>
  </si>
  <si>
    <t>(15,76+7,45+19,42+17,97+7,61+27,7+11,7+0,99+0,66+2,99+1,5+1,1)*1,05</t>
  </si>
  <si>
    <t>(10,93+12,02+14,6+18,11+7,13)*1,05</t>
  </si>
  <si>
    <t>76</t>
  </si>
  <si>
    <t>784181121</t>
  </si>
  <si>
    <t>Penetrace podkladu jednonásobná hloubková v místnostech výšky do 3,80 m</t>
  </si>
  <si>
    <t>535328376</t>
  </si>
  <si>
    <t>77</t>
  </si>
  <si>
    <t>784221101</t>
  </si>
  <si>
    <t>Malby z malířských směsí otěruvzdorných za sucha dvojnásobné, bílé za sucha otěruvzdorné dobře v místnostech výšky do 3,80 m</t>
  </si>
  <si>
    <t>-1061498569</t>
  </si>
  <si>
    <t>786</t>
  </si>
  <si>
    <t>Dokončovací práce - čalounické úpravy</t>
  </si>
  <si>
    <t>78</t>
  </si>
  <si>
    <t>786001.R</t>
  </si>
  <si>
    <t>D+M vertikální látkové žaluzie vč. klipů pozice 15, 1700x1500mm, provedení dle popisu ve výpisu výrobků</t>
  </si>
  <si>
    <t>-61779389</t>
  </si>
  <si>
    <t>3+4</t>
  </si>
  <si>
    <t>79</t>
  </si>
  <si>
    <t>786002.R</t>
  </si>
  <si>
    <t>D+M vertikální látkové žaluzie vč. klipů pozice 16, 1700x1600mm, provedení dle popisu ve výpisu výrobků</t>
  </si>
  <si>
    <t>1669243574</t>
  </si>
  <si>
    <t>80</t>
  </si>
  <si>
    <t>786003.R</t>
  </si>
  <si>
    <t>D+M vertikální látkové žaluzie vč. klipů pozice 17, 1200x1500mm, provedení dle popisu ve výpisu výrobků</t>
  </si>
  <si>
    <t>-961391065</t>
  </si>
  <si>
    <t>81</t>
  </si>
  <si>
    <t>786004.R</t>
  </si>
  <si>
    <t>D+M vertikální látkové žaluzie vč. klipů pozice 18, 800x1500mm, provedení dle popisu ve výpisu výrobků</t>
  </si>
  <si>
    <t>1797407441</t>
  </si>
  <si>
    <t>82</t>
  </si>
  <si>
    <t>786005.R</t>
  </si>
  <si>
    <t>D+M vertikální látkové žaluzie vč. klipů pozice 19, 1050x1200mm, provedení dle popisu ve výpisu výrobků</t>
  </si>
  <si>
    <t>1961078363</t>
  </si>
  <si>
    <t>83</t>
  </si>
  <si>
    <t>786006.R</t>
  </si>
  <si>
    <t>D+M vertikální látkové žaluzie vč. klipů pozice 20, 900x1200mm, provedení dle popisu ve výpisu výrobků</t>
  </si>
  <si>
    <t>-980047634</t>
  </si>
  <si>
    <t>84</t>
  </si>
  <si>
    <t>786007.R</t>
  </si>
  <si>
    <t xml:space="preserve">Dodávka a montáž sítí do oken </t>
  </si>
  <si>
    <t>956818340</t>
  </si>
  <si>
    <t>1*(1,65*1,46)</t>
  </si>
  <si>
    <t>3*(0,85*1,01)</t>
  </si>
  <si>
    <t>85</t>
  </si>
  <si>
    <t>998786202</t>
  </si>
  <si>
    <t>Přesun hmot pro čalounické úpravy  stanovený procentní sazbou (%) z ceny vodorovná dopravní vzdálenost do 50 m v objektech výšky přes 6 do 12 m</t>
  </si>
  <si>
    <t>-1894670907</t>
  </si>
  <si>
    <t>VRN</t>
  </si>
  <si>
    <t>Vedlejší rozpočtové náklady</t>
  </si>
  <si>
    <t>VRN 3</t>
  </si>
  <si>
    <t xml:space="preserve"> Zařízení staveniště</t>
  </si>
  <si>
    <t>86</t>
  </si>
  <si>
    <t>032103000</t>
  </si>
  <si>
    <t>Náklady na stavební buňky</t>
  </si>
  <si>
    <t>soubor</t>
  </si>
  <si>
    <t>1350494721</t>
  </si>
  <si>
    <t>87</t>
  </si>
  <si>
    <t>032903000</t>
  </si>
  <si>
    <t>Zařízení staveniště vybavení staveniště náklady na provoz a údržbu vybavení staveniště</t>
  </si>
  <si>
    <t>248607523</t>
  </si>
  <si>
    <t>88</t>
  </si>
  <si>
    <t>033203000</t>
  </si>
  <si>
    <t>Energie pro zařízení staveniště</t>
  </si>
  <si>
    <t>-862078015</t>
  </si>
  <si>
    <t>89</t>
  </si>
  <si>
    <t>039102900</t>
  </si>
  <si>
    <t>Dovoz a montáž zařízení staveniště</t>
  </si>
  <si>
    <t>-447870137</t>
  </si>
  <si>
    <t>90</t>
  </si>
  <si>
    <t>039103000</t>
  </si>
  <si>
    <t>Rozebrání, bourání a odvoz zařízení staveniště</t>
  </si>
  <si>
    <t>2022940007</t>
  </si>
  <si>
    <t>91</t>
  </si>
  <si>
    <t>039203000</t>
  </si>
  <si>
    <t>Úprava terénu po zrušení zařízení staveniště</t>
  </si>
  <si>
    <t>1619568074</t>
  </si>
  <si>
    <t>100</t>
  </si>
  <si>
    <t>VRN 4</t>
  </si>
  <si>
    <t xml:space="preserve"> Inženýrská činnost</t>
  </si>
  <si>
    <t>92</t>
  </si>
  <si>
    <t>041103000</t>
  </si>
  <si>
    <t>Autorský dozor projektanta - stavební část vč. statiky</t>
  </si>
  <si>
    <t>1142002603</t>
  </si>
  <si>
    <t>93</t>
  </si>
  <si>
    <t>041105004</t>
  </si>
  <si>
    <t>Dokumentace skutečného provedení stavby - stavební čáísti</t>
  </si>
  <si>
    <t>609629147</t>
  </si>
  <si>
    <t>94</t>
  </si>
  <si>
    <t>041403000</t>
  </si>
  <si>
    <t>Koordinátor BOZP na staveništi</t>
  </si>
  <si>
    <t>1024</t>
  </si>
  <si>
    <t>1365712142</t>
  </si>
  <si>
    <t>95</t>
  </si>
  <si>
    <t>042503000</t>
  </si>
  <si>
    <t>Plán BOZP na staveništi</t>
  </si>
  <si>
    <t>-1989936524</t>
  </si>
  <si>
    <t>VRN 7</t>
  </si>
  <si>
    <t xml:space="preserve"> Provozní vlivy</t>
  </si>
  <si>
    <t>96</t>
  </si>
  <si>
    <t>072002000</t>
  </si>
  <si>
    <t xml:space="preserve">Silniční provoz -  uklid komunikace </t>
  </si>
  <si>
    <t>-1648171646</t>
  </si>
  <si>
    <t>97</t>
  </si>
  <si>
    <t>HZS1291</t>
  </si>
  <si>
    <t>Hodinová zúčtovací sazba pomocný stavební dělník</t>
  </si>
  <si>
    <t>336584931</t>
  </si>
  <si>
    <t>VRN5</t>
  </si>
  <si>
    <t xml:space="preserve"> Finanční náklady</t>
  </si>
  <si>
    <t>98</t>
  </si>
  <si>
    <t>051203000</t>
  </si>
  <si>
    <t>Finanční rozpočtová rezerva na nepředvídatelné náklady</t>
  </si>
  <si>
    <t>-629449198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</si>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</sst>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4" t="s">
        <v>16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9"/>
      <c r="AQ5" s="31"/>
      <c r="BE5" s="33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2" t="s">
        <v>19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9"/>
      <c r="AQ6" s="31"/>
      <c r="BE6" s="33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36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3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36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36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3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36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36"/>
      <c r="BS13" s="24" t="s">
        <v>8</v>
      </c>
    </row>
    <row r="14" spans="1:74">
      <c r="B14" s="28"/>
      <c r="C14" s="29"/>
      <c r="D14" s="29"/>
      <c r="E14" s="366" t="s">
        <v>34</v>
      </c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3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36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36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21</v>
      </c>
      <c r="AO17" s="29"/>
      <c r="AP17" s="29"/>
      <c r="AQ17" s="31"/>
      <c r="BE17" s="336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36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36"/>
      <c r="BS19" s="24" t="s">
        <v>8</v>
      </c>
    </row>
    <row r="20" spans="2:71" ht="16.5" customHeight="1">
      <c r="B20" s="28"/>
      <c r="C20" s="29"/>
      <c r="D20" s="29"/>
      <c r="E20" s="368" t="s">
        <v>21</v>
      </c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29"/>
      <c r="AP20" s="29"/>
      <c r="AQ20" s="31"/>
      <c r="BE20" s="33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3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36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9">
        <f>ROUND(AG51,2)</f>
        <v>0</v>
      </c>
      <c r="AL23" s="370"/>
      <c r="AM23" s="370"/>
      <c r="AN23" s="370"/>
      <c r="AO23" s="370"/>
      <c r="AP23" s="42"/>
      <c r="AQ23" s="45"/>
      <c r="BE23" s="33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36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1" t="s">
        <v>41</v>
      </c>
      <c r="M25" s="371"/>
      <c r="N25" s="371"/>
      <c r="O25" s="371"/>
      <c r="P25" s="42"/>
      <c r="Q25" s="42"/>
      <c r="R25" s="42"/>
      <c r="S25" s="42"/>
      <c r="T25" s="42"/>
      <c r="U25" s="42"/>
      <c r="V25" s="42"/>
      <c r="W25" s="371" t="s">
        <v>42</v>
      </c>
      <c r="X25" s="371"/>
      <c r="Y25" s="371"/>
      <c r="Z25" s="371"/>
      <c r="AA25" s="371"/>
      <c r="AB25" s="371"/>
      <c r="AC25" s="371"/>
      <c r="AD25" s="371"/>
      <c r="AE25" s="371"/>
      <c r="AF25" s="42"/>
      <c r="AG25" s="42"/>
      <c r="AH25" s="42"/>
      <c r="AI25" s="42"/>
      <c r="AJ25" s="42"/>
      <c r="AK25" s="371" t="s">
        <v>43</v>
      </c>
      <c r="AL25" s="371"/>
      <c r="AM25" s="371"/>
      <c r="AN25" s="371"/>
      <c r="AO25" s="371"/>
      <c r="AP25" s="42"/>
      <c r="AQ25" s="45"/>
      <c r="BE25" s="336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5">
        <v>0.21</v>
      </c>
      <c r="M26" s="338"/>
      <c r="N26" s="338"/>
      <c r="O26" s="338"/>
      <c r="P26" s="48"/>
      <c r="Q26" s="48"/>
      <c r="R26" s="48"/>
      <c r="S26" s="48"/>
      <c r="T26" s="48"/>
      <c r="U26" s="48"/>
      <c r="V26" s="48"/>
      <c r="W26" s="337">
        <f>ROUND(AZ51,2)</f>
        <v>0</v>
      </c>
      <c r="X26" s="338"/>
      <c r="Y26" s="338"/>
      <c r="Z26" s="338"/>
      <c r="AA26" s="338"/>
      <c r="AB26" s="338"/>
      <c r="AC26" s="338"/>
      <c r="AD26" s="338"/>
      <c r="AE26" s="338"/>
      <c r="AF26" s="48"/>
      <c r="AG26" s="48"/>
      <c r="AH26" s="48"/>
      <c r="AI26" s="48"/>
      <c r="AJ26" s="48"/>
      <c r="AK26" s="337">
        <f>ROUND(AV51,2)</f>
        <v>0</v>
      </c>
      <c r="AL26" s="338"/>
      <c r="AM26" s="338"/>
      <c r="AN26" s="338"/>
      <c r="AO26" s="338"/>
      <c r="AP26" s="48"/>
      <c r="AQ26" s="50"/>
      <c r="BE26" s="336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5">
        <v>0.15</v>
      </c>
      <c r="M27" s="338"/>
      <c r="N27" s="338"/>
      <c r="O27" s="338"/>
      <c r="P27" s="48"/>
      <c r="Q27" s="48"/>
      <c r="R27" s="48"/>
      <c r="S27" s="48"/>
      <c r="T27" s="48"/>
      <c r="U27" s="48"/>
      <c r="V27" s="48"/>
      <c r="W27" s="337">
        <f>ROUND(BA51,2)</f>
        <v>0</v>
      </c>
      <c r="X27" s="338"/>
      <c r="Y27" s="338"/>
      <c r="Z27" s="338"/>
      <c r="AA27" s="338"/>
      <c r="AB27" s="338"/>
      <c r="AC27" s="338"/>
      <c r="AD27" s="338"/>
      <c r="AE27" s="338"/>
      <c r="AF27" s="48"/>
      <c r="AG27" s="48"/>
      <c r="AH27" s="48"/>
      <c r="AI27" s="48"/>
      <c r="AJ27" s="48"/>
      <c r="AK27" s="337">
        <f>ROUND(AW51,2)</f>
        <v>0</v>
      </c>
      <c r="AL27" s="338"/>
      <c r="AM27" s="338"/>
      <c r="AN27" s="338"/>
      <c r="AO27" s="338"/>
      <c r="AP27" s="48"/>
      <c r="AQ27" s="50"/>
      <c r="BE27" s="336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5">
        <v>0.21</v>
      </c>
      <c r="M28" s="338"/>
      <c r="N28" s="338"/>
      <c r="O28" s="338"/>
      <c r="P28" s="48"/>
      <c r="Q28" s="48"/>
      <c r="R28" s="48"/>
      <c r="S28" s="48"/>
      <c r="T28" s="48"/>
      <c r="U28" s="48"/>
      <c r="V28" s="48"/>
      <c r="W28" s="337">
        <f>ROUND(BB51,2)</f>
        <v>0</v>
      </c>
      <c r="X28" s="338"/>
      <c r="Y28" s="338"/>
      <c r="Z28" s="338"/>
      <c r="AA28" s="338"/>
      <c r="AB28" s="338"/>
      <c r="AC28" s="338"/>
      <c r="AD28" s="338"/>
      <c r="AE28" s="338"/>
      <c r="AF28" s="48"/>
      <c r="AG28" s="48"/>
      <c r="AH28" s="48"/>
      <c r="AI28" s="48"/>
      <c r="AJ28" s="48"/>
      <c r="AK28" s="337">
        <v>0</v>
      </c>
      <c r="AL28" s="338"/>
      <c r="AM28" s="338"/>
      <c r="AN28" s="338"/>
      <c r="AO28" s="338"/>
      <c r="AP28" s="48"/>
      <c r="AQ28" s="50"/>
      <c r="BE28" s="336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5">
        <v>0.15</v>
      </c>
      <c r="M29" s="338"/>
      <c r="N29" s="338"/>
      <c r="O29" s="338"/>
      <c r="P29" s="48"/>
      <c r="Q29" s="48"/>
      <c r="R29" s="48"/>
      <c r="S29" s="48"/>
      <c r="T29" s="48"/>
      <c r="U29" s="48"/>
      <c r="V29" s="48"/>
      <c r="W29" s="337">
        <f>ROUND(BC51,2)</f>
        <v>0</v>
      </c>
      <c r="X29" s="338"/>
      <c r="Y29" s="338"/>
      <c r="Z29" s="338"/>
      <c r="AA29" s="338"/>
      <c r="AB29" s="338"/>
      <c r="AC29" s="338"/>
      <c r="AD29" s="338"/>
      <c r="AE29" s="338"/>
      <c r="AF29" s="48"/>
      <c r="AG29" s="48"/>
      <c r="AH29" s="48"/>
      <c r="AI29" s="48"/>
      <c r="AJ29" s="48"/>
      <c r="AK29" s="337">
        <v>0</v>
      </c>
      <c r="AL29" s="338"/>
      <c r="AM29" s="338"/>
      <c r="AN29" s="338"/>
      <c r="AO29" s="338"/>
      <c r="AP29" s="48"/>
      <c r="AQ29" s="50"/>
      <c r="BE29" s="336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5">
        <v>0</v>
      </c>
      <c r="M30" s="338"/>
      <c r="N30" s="338"/>
      <c r="O30" s="338"/>
      <c r="P30" s="48"/>
      <c r="Q30" s="48"/>
      <c r="R30" s="48"/>
      <c r="S30" s="48"/>
      <c r="T30" s="48"/>
      <c r="U30" s="48"/>
      <c r="V30" s="48"/>
      <c r="W30" s="337">
        <f>ROUND(BD51,2)</f>
        <v>0</v>
      </c>
      <c r="X30" s="338"/>
      <c r="Y30" s="338"/>
      <c r="Z30" s="338"/>
      <c r="AA30" s="338"/>
      <c r="AB30" s="338"/>
      <c r="AC30" s="338"/>
      <c r="AD30" s="338"/>
      <c r="AE30" s="338"/>
      <c r="AF30" s="48"/>
      <c r="AG30" s="48"/>
      <c r="AH30" s="48"/>
      <c r="AI30" s="48"/>
      <c r="AJ30" s="48"/>
      <c r="AK30" s="337">
        <v>0</v>
      </c>
      <c r="AL30" s="338"/>
      <c r="AM30" s="338"/>
      <c r="AN30" s="338"/>
      <c r="AO30" s="338"/>
      <c r="AP30" s="48"/>
      <c r="AQ30" s="50"/>
      <c r="BE30" s="33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36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39" t="s">
        <v>52</v>
      </c>
      <c r="Y32" s="340"/>
      <c r="Z32" s="340"/>
      <c r="AA32" s="340"/>
      <c r="AB32" s="340"/>
      <c r="AC32" s="53"/>
      <c r="AD32" s="53"/>
      <c r="AE32" s="53"/>
      <c r="AF32" s="53"/>
      <c r="AG32" s="53"/>
      <c r="AH32" s="53"/>
      <c r="AI32" s="53"/>
      <c r="AJ32" s="53"/>
      <c r="AK32" s="341">
        <f>SUM(AK23:AK30)</f>
        <v>0</v>
      </c>
      <c r="AL32" s="340"/>
      <c r="AM32" s="340"/>
      <c r="AN32" s="340"/>
      <c r="AO32" s="342"/>
      <c r="AP32" s="51"/>
      <c r="AQ32" s="55"/>
      <c r="BE32" s="33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HD12-17_cast_1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48" t="str">
        <f>K6</f>
        <v>Oprava fasády MŠ Slunečnice, Albrechtická 1702-85</v>
      </c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Albrechtická 1702/85; Krnov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0" t="str">
        <f>IF(AN8= "","",AN8)</f>
        <v>17. 4. 2019</v>
      </c>
      <c r="AN44" s="350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Krnov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51" t="str">
        <f>IF(E17="","",E17)</f>
        <v>Ing. Daneš Herel</v>
      </c>
      <c r="AN46" s="351"/>
      <c r="AO46" s="351"/>
      <c r="AP46" s="351"/>
      <c r="AQ46" s="63"/>
      <c r="AR46" s="61"/>
      <c r="AS46" s="352" t="s">
        <v>54</v>
      </c>
      <c r="AT46" s="353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4"/>
      <c r="AT47" s="355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6"/>
      <c r="AT48" s="357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0" s="1" customFormat="1" ht="29.25" customHeight="1">
      <c r="B49" s="41"/>
      <c r="C49" s="358" t="s">
        <v>55</v>
      </c>
      <c r="D49" s="359"/>
      <c r="E49" s="359"/>
      <c r="F49" s="359"/>
      <c r="G49" s="359"/>
      <c r="H49" s="79"/>
      <c r="I49" s="360" t="s">
        <v>56</v>
      </c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61" t="s">
        <v>57</v>
      </c>
      <c r="AH49" s="359"/>
      <c r="AI49" s="359"/>
      <c r="AJ49" s="359"/>
      <c r="AK49" s="359"/>
      <c r="AL49" s="359"/>
      <c r="AM49" s="359"/>
      <c r="AN49" s="360" t="s">
        <v>58</v>
      </c>
      <c r="AO49" s="359"/>
      <c r="AP49" s="359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0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0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3">
        <f>ROUND(AG52,2)</f>
        <v>0</v>
      </c>
      <c r="AH51" s="363"/>
      <c r="AI51" s="363"/>
      <c r="AJ51" s="363"/>
      <c r="AK51" s="363"/>
      <c r="AL51" s="363"/>
      <c r="AM51" s="363"/>
      <c r="AN51" s="364">
        <f>SUM(AG51,AT51)</f>
        <v>0</v>
      </c>
      <c r="AO51" s="364"/>
      <c r="AP51" s="364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73</v>
      </c>
      <c r="BT51" s="94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0" s="5" customFormat="1" ht="47.25" customHeight="1">
      <c r="A52" s="95" t="s">
        <v>77</v>
      </c>
      <c r="B52" s="96"/>
      <c r="C52" s="97"/>
      <c r="D52" s="362" t="s">
        <v>16</v>
      </c>
      <c r="E52" s="362"/>
      <c r="F52" s="362"/>
      <c r="G52" s="362"/>
      <c r="H52" s="362"/>
      <c r="I52" s="98"/>
      <c r="J52" s="362" t="s">
        <v>19</v>
      </c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46">
        <f>'HD12-17_cast_1 - Oprava f...'!J25</f>
        <v>0</v>
      </c>
      <c r="AH52" s="347"/>
      <c r="AI52" s="347"/>
      <c r="AJ52" s="347"/>
      <c r="AK52" s="347"/>
      <c r="AL52" s="347"/>
      <c r="AM52" s="347"/>
      <c r="AN52" s="346">
        <f>SUM(AG52,AT52)</f>
        <v>0</v>
      </c>
      <c r="AO52" s="347"/>
      <c r="AP52" s="347"/>
      <c r="AQ52" s="99" t="s">
        <v>78</v>
      </c>
      <c r="AR52" s="100"/>
      <c r="AS52" s="101">
        <v>0</v>
      </c>
      <c r="AT52" s="102">
        <f>ROUND(SUM(AV52:AW52),2)</f>
        <v>0</v>
      </c>
      <c r="AU52" s="103">
        <f>'HD12-17_cast_1 - Oprava f...'!P89</f>
        <v>0</v>
      </c>
      <c r="AV52" s="102">
        <f>'HD12-17_cast_1 - Oprava f...'!J28</f>
        <v>0</v>
      </c>
      <c r="AW52" s="102">
        <f>'HD12-17_cast_1 - Oprava f...'!J29</f>
        <v>0</v>
      </c>
      <c r="AX52" s="102">
        <f>'HD12-17_cast_1 - Oprava f...'!J30</f>
        <v>0</v>
      </c>
      <c r="AY52" s="102">
        <f>'HD12-17_cast_1 - Oprava f...'!J31</f>
        <v>0</v>
      </c>
      <c r="AZ52" s="102">
        <f>'HD12-17_cast_1 - Oprava f...'!F28</f>
        <v>0</v>
      </c>
      <c r="BA52" s="102">
        <f>'HD12-17_cast_1 - Oprava f...'!F29</f>
        <v>0</v>
      </c>
      <c r="BB52" s="102">
        <f>'HD12-17_cast_1 - Oprava f...'!F30</f>
        <v>0</v>
      </c>
      <c r="BC52" s="102">
        <f>'HD12-17_cast_1 - Oprava f...'!F31</f>
        <v>0</v>
      </c>
      <c r="BD52" s="104">
        <f>'HD12-17_cast_1 - Oprava f...'!F32</f>
        <v>0</v>
      </c>
      <c r="BT52" s="105" t="s">
        <v>79</v>
      </c>
      <c r="BU52" s="105" t="s">
        <v>80</v>
      </c>
      <c r="BV52" s="105" t="s">
        <v>75</v>
      </c>
      <c r="BW52" s="105" t="s">
        <v>7</v>
      </c>
      <c r="BX52" s="105" t="s">
        <v>76</v>
      </c>
      <c r="CL52" s="105" t="s">
        <v>21</v>
      </c>
    </row>
    <row r="53" spans="1:90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0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password="CC35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HD12-17_cast_1 - Oprava f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81</v>
      </c>
      <c r="G1" s="377" t="s">
        <v>82</v>
      </c>
      <c r="H1" s="377"/>
      <c r="I1" s="110"/>
      <c r="J1" s="109" t="s">
        <v>83</v>
      </c>
      <c r="K1" s="108" t="s">
        <v>84</v>
      </c>
      <c r="L1" s="109" t="s">
        <v>85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87</v>
      </c>
      <c r="E4" s="29"/>
      <c r="F4" s="29"/>
      <c r="G4" s="29"/>
      <c r="H4" s="29"/>
      <c r="I4" s="112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s="1" customFormat="1">
      <c r="B6" s="41"/>
      <c r="C6" s="42"/>
      <c r="D6" s="37" t="s">
        <v>18</v>
      </c>
      <c r="E6" s="42"/>
      <c r="F6" s="42"/>
      <c r="G6" s="42"/>
      <c r="H6" s="42"/>
      <c r="I6" s="113"/>
      <c r="J6" s="42"/>
      <c r="K6" s="45"/>
    </row>
    <row r="7" spans="1:70" s="1" customFormat="1" ht="36.950000000000003" customHeight="1">
      <c r="B7" s="41"/>
      <c r="C7" s="42"/>
      <c r="D7" s="42"/>
      <c r="E7" s="373" t="s">
        <v>19</v>
      </c>
      <c r="F7" s="374"/>
      <c r="G7" s="374"/>
      <c r="H7" s="374"/>
      <c r="I7" s="113"/>
      <c r="J7" s="42"/>
      <c r="K7" s="45"/>
    </row>
    <row r="8" spans="1:70" s="1" customFormat="1" ht="13.5">
      <c r="B8" s="41"/>
      <c r="C8" s="42"/>
      <c r="D8" s="42"/>
      <c r="E8" s="42"/>
      <c r="F8" s="42"/>
      <c r="G8" s="42"/>
      <c r="H8" s="42"/>
      <c r="I8" s="113"/>
      <c r="J8" s="42"/>
      <c r="K8" s="45"/>
    </row>
    <row r="9" spans="1:70" s="1" customFormat="1" ht="14.45" customHeight="1">
      <c r="B9" s="41"/>
      <c r="C9" s="42"/>
      <c r="D9" s="37" t="s">
        <v>20</v>
      </c>
      <c r="E9" s="42"/>
      <c r="F9" s="35" t="s">
        <v>21</v>
      </c>
      <c r="G9" s="42"/>
      <c r="H9" s="42"/>
      <c r="I9" s="114" t="s">
        <v>22</v>
      </c>
      <c r="J9" s="35" t="s">
        <v>21</v>
      </c>
      <c r="K9" s="45"/>
    </row>
    <row r="10" spans="1:70" s="1" customFormat="1" ht="14.45" customHeight="1">
      <c r="B10" s="41"/>
      <c r="C10" s="42"/>
      <c r="D10" s="37" t="s">
        <v>23</v>
      </c>
      <c r="E10" s="42"/>
      <c r="F10" s="35" t="s">
        <v>24</v>
      </c>
      <c r="G10" s="42"/>
      <c r="H10" s="42"/>
      <c r="I10" s="114" t="s">
        <v>25</v>
      </c>
      <c r="J10" s="115" t="str">
        <f>'Rekapitulace stavby'!AN8</f>
        <v>17. 4. 2019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13"/>
      <c r="J11" s="42"/>
      <c r="K11" s="45"/>
    </row>
    <row r="12" spans="1:70" s="1" customFormat="1" ht="14.45" customHeight="1">
      <c r="B12" s="41"/>
      <c r="C12" s="42"/>
      <c r="D12" s="37" t="s">
        <v>27</v>
      </c>
      <c r="E12" s="42"/>
      <c r="F12" s="42"/>
      <c r="G12" s="42"/>
      <c r="H12" s="42"/>
      <c r="I12" s="114" t="s">
        <v>28</v>
      </c>
      <c r="J12" s="35" t="s">
        <v>29</v>
      </c>
      <c r="K12" s="45"/>
    </row>
    <row r="13" spans="1:70" s="1" customFormat="1" ht="18" customHeight="1">
      <c r="B13" s="41"/>
      <c r="C13" s="42"/>
      <c r="D13" s="42"/>
      <c r="E13" s="35" t="s">
        <v>30</v>
      </c>
      <c r="F13" s="42"/>
      <c r="G13" s="42"/>
      <c r="H13" s="42"/>
      <c r="I13" s="114" t="s">
        <v>31</v>
      </c>
      <c r="J13" s="35" t="s">
        <v>32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13"/>
      <c r="J14" s="42"/>
      <c r="K14" s="45"/>
    </row>
    <row r="15" spans="1:70" s="1" customFormat="1" ht="14.45" customHeight="1">
      <c r="B15" s="41"/>
      <c r="C15" s="42"/>
      <c r="D15" s="37" t="s">
        <v>33</v>
      </c>
      <c r="E15" s="42"/>
      <c r="F15" s="42"/>
      <c r="G15" s="42"/>
      <c r="H15" s="42"/>
      <c r="I15" s="114" t="s">
        <v>28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14" t="s">
        <v>31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13"/>
      <c r="J17" s="42"/>
      <c r="K17" s="45"/>
    </row>
    <row r="18" spans="2:11" s="1" customFormat="1" ht="14.45" customHeight="1">
      <c r="B18" s="41"/>
      <c r="C18" s="42"/>
      <c r="D18" s="37" t="s">
        <v>35</v>
      </c>
      <c r="E18" s="42"/>
      <c r="F18" s="42"/>
      <c r="G18" s="42"/>
      <c r="H18" s="42"/>
      <c r="I18" s="114" t="s">
        <v>28</v>
      </c>
      <c r="J18" s="35" t="s">
        <v>36</v>
      </c>
      <c r="K18" s="45"/>
    </row>
    <row r="19" spans="2:11" s="1" customFormat="1" ht="18" customHeight="1">
      <c r="B19" s="41"/>
      <c r="C19" s="42"/>
      <c r="D19" s="42"/>
      <c r="E19" s="35" t="s">
        <v>37</v>
      </c>
      <c r="F19" s="42"/>
      <c r="G19" s="42"/>
      <c r="H19" s="42"/>
      <c r="I19" s="114" t="s">
        <v>31</v>
      </c>
      <c r="J19" s="35" t="s">
        <v>21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13"/>
      <c r="J20" s="42"/>
      <c r="K20" s="45"/>
    </row>
    <row r="21" spans="2:11" s="1" customFormat="1" ht="14.45" customHeight="1">
      <c r="B21" s="41"/>
      <c r="C21" s="42"/>
      <c r="D21" s="37" t="s">
        <v>39</v>
      </c>
      <c r="E21" s="42"/>
      <c r="F21" s="42"/>
      <c r="G21" s="42"/>
      <c r="H21" s="42"/>
      <c r="I21" s="113"/>
      <c r="J21" s="42"/>
      <c r="K21" s="45"/>
    </row>
    <row r="22" spans="2:11" s="6" customFormat="1" ht="16.5" customHeight="1">
      <c r="B22" s="116"/>
      <c r="C22" s="117"/>
      <c r="D22" s="117"/>
      <c r="E22" s="368" t="s">
        <v>21</v>
      </c>
      <c r="F22" s="368"/>
      <c r="G22" s="368"/>
      <c r="H22" s="368"/>
      <c r="I22" s="118"/>
      <c r="J22" s="117"/>
      <c r="K22" s="119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13"/>
      <c r="J23" s="42"/>
      <c r="K23" s="45"/>
    </row>
    <row r="24" spans="2:11" s="1" customFormat="1" ht="6.95" customHeight="1">
      <c r="B24" s="41"/>
      <c r="C24" s="42"/>
      <c r="D24" s="85"/>
      <c r="E24" s="85"/>
      <c r="F24" s="85"/>
      <c r="G24" s="85"/>
      <c r="H24" s="85"/>
      <c r="I24" s="120"/>
      <c r="J24" s="85"/>
      <c r="K24" s="121"/>
    </row>
    <row r="25" spans="2:11" s="1" customFormat="1" ht="25.35" customHeight="1">
      <c r="B25" s="41"/>
      <c r="C25" s="42"/>
      <c r="D25" s="122" t="s">
        <v>40</v>
      </c>
      <c r="E25" s="42"/>
      <c r="F25" s="42"/>
      <c r="G25" s="42"/>
      <c r="H25" s="42"/>
      <c r="I25" s="113"/>
      <c r="J25" s="123">
        <f>ROUND(J89,2)</f>
        <v>0</v>
      </c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0"/>
      <c r="J26" s="85"/>
      <c r="K26" s="121"/>
    </row>
    <row r="27" spans="2:11" s="1" customFormat="1" ht="14.45" customHeight="1">
      <c r="B27" s="41"/>
      <c r="C27" s="42"/>
      <c r="D27" s="42"/>
      <c r="E27" s="42"/>
      <c r="F27" s="46" t="s">
        <v>42</v>
      </c>
      <c r="G27" s="42"/>
      <c r="H27" s="42"/>
      <c r="I27" s="124" t="s">
        <v>41</v>
      </c>
      <c r="J27" s="46" t="s">
        <v>43</v>
      </c>
      <c r="K27" s="45"/>
    </row>
    <row r="28" spans="2:11" s="1" customFormat="1" ht="14.45" customHeight="1">
      <c r="B28" s="41"/>
      <c r="C28" s="42"/>
      <c r="D28" s="49" t="s">
        <v>44</v>
      </c>
      <c r="E28" s="49" t="s">
        <v>45</v>
      </c>
      <c r="F28" s="125">
        <f>ROUND(SUM(BE89:BE1169), 2)</f>
        <v>0</v>
      </c>
      <c r="G28" s="42"/>
      <c r="H28" s="42"/>
      <c r="I28" s="126">
        <v>0.21</v>
      </c>
      <c r="J28" s="125">
        <f>ROUND(ROUND((SUM(BE89:BE1169)),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46</v>
      </c>
      <c r="F29" s="125">
        <f>ROUND(SUM(BF89:BF1169), 2)</f>
        <v>0</v>
      </c>
      <c r="G29" s="42"/>
      <c r="H29" s="42"/>
      <c r="I29" s="126">
        <v>0.15</v>
      </c>
      <c r="J29" s="125">
        <f>ROUND(ROUND((SUM(BF89:BF1169)),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47</v>
      </c>
      <c r="F30" s="125">
        <f>ROUND(SUM(BG89:BG1169), 2)</f>
        <v>0</v>
      </c>
      <c r="G30" s="42"/>
      <c r="H30" s="42"/>
      <c r="I30" s="126">
        <v>0.21</v>
      </c>
      <c r="J30" s="125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48</v>
      </c>
      <c r="F31" s="125">
        <f>ROUND(SUM(BH89:BH1169), 2)</f>
        <v>0</v>
      </c>
      <c r="G31" s="42"/>
      <c r="H31" s="42"/>
      <c r="I31" s="126">
        <v>0.15</v>
      </c>
      <c r="J31" s="125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</v>
      </c>
      <c r="F32" s="125">
        <f>ROUND(SUM(BI89:BI1169), 2)</f>
        <v>0</v>
      </c>
      <c r="G32" s="42"/>
      <c r="H32" s="42"/>
      <c r="I32" s="126">
        <v>0</v>
      </c>
      <c r="J32" s="125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13"/>
      <c r="J33" s="42"/>
      <c r="K33" s="45"/>
    </row>
    <row r="34" spans="2:11" s="1" customFormat="1" ht="25.35" customHeight="1">
      <c r="B34" s="41"/>
      <c r="C34" s="127"/>
      <c r="D34" s="128" t="s">
        <v>50</v>
      </c>
      <c r="E34" s="79"/>
      <c r="F34" s="79"/>
      <c r="G34" s="129" t="s">
        <v>51</v>
      </c>
      <c r="H34" s="130" t="s">
        <v>52</v>
      </c>
      <c r="I34" s="131"/>
      <c r="J34" s="132">
        <f>SUM(J25:J32)</f>
        <v>0</v>
      </c>
      <c r="K34" s="133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34"/>
      <c r="J35" s="57"/>
      <c r="K35" s="58"/>
    </row>
    <row r="39" spans="2:11" s="1" customFormat="1" ht="6.95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50000000000003" customHeight="1">
      <c r="B40" s="41"/>
      <c r="C40" s="30" t="s">
        <v>88</v>
      </c>
      <c r="D40" s="42"/>
      <c r="E40" s="42"/>
      <c r="F40" s="42"/>
      <c r="G40" s="42"/>
      <c r="H40" s="42"/>
      <c r="I40" s="113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13"/>
      <c r="J41" s="42"/>
      <c r="K41" s="45"/>
    </row>
    <row r="42" spans="2:11" s="1" customFormat="1" ht="14.45" customHeight="1">
      <c r="B42" s="41"/>
      <c r="C42" s="37" t="s">
        <v>18</v>
      </c>
      <c r="D42" s="42"/>
      <c r="E42" s="42"/>
      <c r="F42" s="42"/>
      <c r="G42" s="42"/>
      <c r="H42" s="42"/>
      <c r="I42" s="113"/>
      <c r="J42" s="42"/>
      <c r="K42" s="45"/>
    </row>
    <row r="43" spans="2:11" s="1" customFormat="1" ht="17.25" customHeight="1">
      <c r="B43" s="41"/>
      <c r="C43" s="42"/>
      <c r="D43" s="42"/>
      <c r="E43" s="373" t="str">
        <f>E7</f>
        <v>Oprava fasády MŠ Slunečnice, Albrechtická 1702-85</v>
      </c>
      <c r="F43" s="374"/>
      <c r="G43" s="374"/>
      <c r="H43" s="374"/>
      <c r="I43" s="113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13"/>
      <c r="J44" s="42"/>
      <c r="K44" s="45"/>
    </row>
    <row r="45" spans="2:11" s="1" customFormat="1" ht="18" customHeight="1">
      <c r="B45" s="41"/>
      <c r="C45" s="37" t="s">
        <v>23</v>
      </c>
      <c r="D45" s="42"/>
      <c r="E45" s="42"/>
      <c r="F45" s="35" t="str">
        <f>F10</f>
        <v>Albrechtická 1702/85; Krnov</v>
      </c>
      <c r="G45" s="42"/>
      <c r="H45" s="42"/>
      <c r="I45" s="114" t="s">
        <v>25</v>
      </c>
      <c r="J45" s="115" t="str">
        <f>IF(J10="","",J10)</f>
        <v>17. 4. 2019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13"/>
      <c r="J46" s="42"/>
      <c r="K46" s="45"/>
    </row>
    <row r="47" spans="2:11" s="1" customFormat="1">
      <c r="B47" s="41"/>
      <c r="C47" s="37" t="s">
        <v>27</v>
      </c>
      <c r="D47" s="42"/>
      <c r="E47" s="42"/>
      <c r="F47" s="35" t="str">
        <f>E13</f>
        <v>Město Krnov</v>
      </c>
      <c r="G47" s="42"/>
      <c r="H47" s="42"/>
      <c r="I47" s="114" t="s">
        <v>35</v>
      </c>
      <c r="J47" s="368" t="str">
        <f>E19</f>
        <v>Ing. Daneš Herel</v>
      </c>
      <c r="K47" s="45"/>
    </row>
    <row r="48" spans="2:11" s="1" customFormat="1" ht="14.45" customHeight="1">
      <c r="B48" s="41"/>
      <c r="C48" s="37" t="s">
        <v>33</v>
      </c>
      <c r="D48" s="42"/>
      <c r="E48" s="42"/>
      <c r="F48" s="35" t="str">
        <f>IF(E16="","",E16)</f>
        <v/>
      </c>
      <c r="G48" s="42"/>
      <c r="H48" s="42"/>
      <c r="I48" s="113"/>
      <c r="J48" s="375"/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13"/>
      <c r="J49" s="42"/>
      <c r="K49" s="45"/>
    </row>
    <row r="50" spans="2:47" s="1" customFormat="1" ht="29.25" customHeight="1">
      <c r="B50" s="41"/>
      <c r="C50" s="139" t="s">
        <v>89</v>
      </c>
      <c r="D50" s="127"/>
      <c r="E50" s="127"/>
      <c r="F50" s="127"/>
      <c r="G50" s="127"/>
      <c r="H50" s="127"/>
      <c r="I50" s="140"/>
      <c r="J50" s="141" t="s">
        <v>90</v>
      </c>
      <c r="K50" s="142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13"/>
      <c r="J51" s="42"/>
      <c r="K51" s="45"/>
    </row>
    <row r="52" spans="2:47" s="1" customFormat="1" ht="29.25" customHeight="1">
      <c r="B52" s="41"/>
      <c r="C52" s="143" t="s">
        <v>91</v>
      </c>
      <c r="D52" s="42"/>
      <c r="E52" s="42"/>
      <c r="F52" s="42"/>
      <c r="G52" s="42"/>
      <c r="H52" s="42"/>
      <c r="I52" s="113"/>
      <c r="J52" s="123">
        <f>J89</f>
        <v>0</v>
      </c>
      <c r="K52" s="45"/>
      <c r="AU52" s="24" t="s">
        <v>92</v>
      </c>
    </row>
    <row r="53" spans="2:47" s="7" customFormat="1" ht="24.95" customHeight="1">
      <c r="B53" s="144"/>
      <c r="C53" s="145"/>
      <c r="D53" s="146" t="s">
        <v>93</v>
      </c>
      <c r="E53" s="147"/>
      <c r="F53" s="147"/>
      <c r="G53" s="147"/>
      <c r="H53" s="147"/>
      <c r="I53" s="148"/>
      <c r="J53" s="149">
        <f>J90</f>
        <v>0</v>
      </c>
      <c r="K53" s="150"/>
    </row>
    <row r="54" spans="2:47" s="8" customFormat="1" ht="19.899999999999999" customHeight="1">
      <c r="B54" s="151"/>
      <c r="C54" s="152"/>
      <c r="D54" s="153" t="s">
        <v>94</v>
      </c>
      <c r="E54" s="154"/>
      <c r="F54" s="154"/>
      <c r="G54" s="154"/>
      <c r="H54" s="154"/>
      <c r="I54" s="155"/>
      <c r="J54" s="156">
        <f>J91</f>
        <v>0</v>
      </c>
      <c r="K54" s="157"/>
    </row>
    <row r="55" spans="2:47" s="8" customFormat="1" ht="19.899999999999999" customHeight="1">
      <c r="B55" s="151"/>
      <c r="C55" s="152"/>
      <c r="D55" s="153" t="s">
        <v>95</v>
      </c>
      <c r="E55" s="154"/>
      <c r="F55" s="154"/>
      <c r="G55" s="154"/>
      <c r="H55" s="154"/>
      <c r="I55" s="155"/>
      <c r="J55" s="156">
        <f>J101</f>
        <v>0</v>
      </c>
      <c r="K55" s="157"/>
    </row>
    <row r="56" spans="2:47" s="8" customFormat="1" ht="19.899999999999999" customHeight="1">
      <c r="B56" s="151"/>
      <c r="C56" s="152"/>
      <c r="D56" s="153" t="s">
        <v>96</v>
      </c>
      <c r="E56" s="154"/>
      <c r="F56" s="154"/>
      <c r="G56" s="154"/>
      <c r="H56" s="154"/>
      <c r="I56" s="155"/>
      <c r="J56" s="156">
        <f>J484</f>
        <v>0</v>
      </c>
      <c r="K56" s="157"/>
    </row>
    <row r="57" spans="2:47" s="8" customFormat="1" ht="19.899999999999999" customHeight="1">
      <c r="B57" s="151"/>
      <c r="C57" s="152"/>
      <c r="D57" s="153" t="s">
        <v>97</v>
      </c>
      <c r="E57" s="154"/>
      <c r="F57" s="154"/>
      <c r="G57" s="154"/>
      <c r="H57" s="154"/>
      <c r="I57" s="155"/>
      <c r="J57" s="156">
        <f>J553</f>
        <v>0</v>
      </c>
      <c r="K57" s="157"/>
    </row>
    <row r="58" spans="2:47" s="8" customFormat="1" ht="19.899999999999999" customHeight="1">
      <c r="B58" s="151"/>
      <c r="C58" s="152"/>
      <c r="D58" s="153" t="s">
        <v>98</v>
      </c>
      <c r="E58" s="154"/>
      <c r="F58" s="154"/>
      <c r="G58" s="154"/>
      <c r="H58" s="154"/>
      <c r="I58" s="155"/>
      <c r="J58" s="156">
        <f>J558</f>
        <v>0</v>
      </c>
      <c r="K58" s="157"/>
    </row>
    <row r="59" spans="2:47" s="7" customFormat="1" ht="24.95" customHeight="1">
      <c r="B59" s="144"/>
      <c r="C59" s="145"/>
      <c r="D59" s="146" t="s">
        <v>99</v>
      </c>
      <c r="E59" s="147"/>
      <c r="F59" s="147"/>
      <c r="G59" s="147"/>
      <c r="H59" s="147"/>
      <c r="I59" s="148"/>
      <c r="J59" s="149">
        <f>J560</f>
        <v>0</v>
      </c>
      <c r="K59" s="150"/>
    </row>
    <row r="60" spans="2:47" s="8" customFormat="1" ht="19.899999999999999" customHeight="1">
      <c r="B60" s="151"/>
      <c r="C60" s="152"/>
      <c r="D60" s="153" t="s">
        <v>100</v>
      </c>
      <c r="E60" s="154"/>
      <c r="F60" s="154"/>
      <c r="G60" s="154"/>
      <c r="H60" s="154"/>
      <c r="I60" s="155"/>
      <c r="J60" s="156">
        <f>J561</f>
        <v>0</v>
      </c>
      <c r="K60" s="157"/>
    </row>
    <row r="61" spans="2:47" s="8" customFormat="1" ht="19.899999999999999" customHeight="1">
      <c r="B61" s="151"/>
      <c r="C61" s="152"/>
      <c r="D61" s="153" t="s">
        <v>101</v>
      </c>
      <c r="E61" s="154"/>
      <c r="F61" s="154"/>
      <c r="G61" s="154"/>
      <c r="H61" s="154"/>
      <c r="I61" s="155"/>
      <c r="J61" s="156">
        <f>J619</f>
        <v>0</v>
      </c>
      <c r="K61" s="157"/>
    </row>
    <row r="62" spans="2:47" s="8" customFormat="1" ht="19.899999999999999" customHeight="1">
      <c r="B62" s="151"/>
      <c r="C62" s="152"/>
      <c r="D62" s="153" t="s">
        <v>102</v>
      </c>
      <c r="E62" s="154"/>
      <c r="F62" s="154"/>
      <c r="G62" s="154"/>
      <c r="H62" s="154"/>
      <c r="I62" s="155"/>
      <c r="J62" s="156">
        <f>J777</f>
        <v>0</v>
      </c>
      <c r="K62" s="157"/>
    </row>
    <row r="63" spans="2:47" s="8" customFormat="1" ht="19.899999999999999" customHeight="1">
      <c r="B63" s="151"/>
      <c r="C63" s="152"/>
      <c r="D63" s="153" t="s">
        <v>103</v>
      </c>
      <c r="E63" s="154"/>
      <c r="F63" s="154"/>
      <c r="G63" s="154"/>
      <c r="H63" s="154"/>
      <c r="I63" s="155"/>
      <c r="J63" s="156">
        <f>J782</f>
        <v>0</v>
      </c>
      <c r="K63" s="157"/>
    </row>
    <row r="64" spans="2:47" s="8" customFormat="1" ht="19.899999999999999" customHeight="1">
      <c r="B64" s="151"/>
      <c r="C64" s="152"/>
      <c r="D64" s="153" t="s">
        <v>104</v>
      </c>
      <c r="E64" s="154"/>
      <c r="F64" s="154"/>
      <c r="G64" s="154"/>
      <c r="H64" s="154"/>
      <c r="I64" s="155"/>
      <c r="J64" s="156">
        <f>J787</f>
        <v>0</v>
      </c>
      <c r="K64" s="157"/>
    </row>
    <row r="65" spans="2:12" s="8" customFormat="1" ht="19.899999999999999" customHeight="1">
      <c r="B65" s="151"/>
      <c r="C65" s="152"/>
      <c r="D65" s="153" t="s">
        <v>105</v>
      </c>
      <c r="E65" s="154"/>
      <c r="F65" s="154"/>
      <c r="G65" s="154"/>
      <c r="H65" s="154"/>
      <c r="I65" s="155"/>
      <c r="J65" s="156">
        <f>J821</f>
        <v>0</v>
      </c>
      <c r="K65" s="157"/>
    </row>
    <row r="66" spans="2:12" s="8" customFormat="1" ht="19.899999999999999" customHeight="1">
      <c r="B66" s="151"/>
      <c r="C66" s="152"/>
      <c r="D66" s="153" t="s">
        <v>106</v>
      </c>
      <c r="E66" s="154"/>
      <c r="F66" s="154"/>
      <c r="G66" s="154"/>
      <c r="H66" s="154"/>
      <c r="I66" s="155"/>
      <c r="J66" s="156">
        <f>J1102</f>
        <v>0</v>
      </c>
      <c r="K66" s="157"/>
    </row>
    <row r="67" spans="2:12" s="7" customFormat="1" ht="24.95" customHeight="1">
      <c r="B67" s="144"/>
      <c r="C67" s="145"/>
      <c r="D67" s="146" t="s">
        <v>107</v>
      </c>
      <c r="E67" s="147"/>
      <c r="F67" s="147"/>
      <c r="G67" s="147"/>
      <c r="H67" s="147"/>
      <c r="I67" s="148"/>
      <c r="J67" s="149">
        <f>J1126</f>
        <v>0</v>
      </c>
      <c r="K67" s="150"/>
    </row>
    <row r="68" spans="2:12" s="8" customFormat="1" ht="19.899999999999999" customHeight="1">
      <c r="B68" s="151"/>
      <c r="C68" s="152"/>
      <c r="D68" s="153" t="s">
        <v>108</v>
      </c>
      <c r="E68" s="154"/>
      <c r="F68" s="154"/>
      <c r="G68" s="154"/>
      <c r="H68" s="154"/>
      <c r="I68" s="155"/>
      <c r="J68" s="156">
        <f>J1127</f>
        <v>0</v>
      </c>
      <c r="K68" s="157"/>
    </row>
    <row r="69" spans="2:12" s="8" customFormat="1" ht="19.899999999999999" customHeight="1">
      <c r="B69" s="151"/>
      <c r="C69" s="152"/>
      <c r="D69" s="153" t="s">
        <v>109</v>
      </c>
      <c r="E69" s="154"/>
      <c r="F69" s="154"/>
      <c r="G69" s="154"/>
      <c r="H69" s="154"/>
      <c r="I69" s="155"/>
      <c r="J69" s="156">
        <f>J1146</f>
        <v>0</v>
      </c>
      <c r="K69" s="157"/>
    </row>
    <row r="70" spans="2:12" s="8" customFormat="1" ht="19.899999999999999" customHeight="1">
      <c r="B70" s="151"/>
      <c r="C70" s="152"/>
      <c r="D70" s="153" t="s">
        <v>110</v>
      </c>
      <c r="E70" s="154"/>
      <c r="F70" s="154"/>
      <c r="G70" s="154"/>
      <c r="H70" s="154"/>
      <c r="I70" s="155"/>
      <c r="J70" s="156">
        <f>J1159</f>
        <v>0</v>
      </c>
      <c r="K70" s="157"/>
    </row>
    <row r="71" spans="2:12" s="8" customFormat="1" ht="19.899999999999999" customHeight="1">
      <c r="B71" s="151"/>
      <c r="C71" s="152"/>
      <c r="D71" s="153" t="s">
        <v>111</v>
      </c>
      <c r="E71" s="154"/>
      <c r="F71" s="154"/>
      <c r="G71" s="154"/>
      <c r="H71" s="154"/>
      <c r="I71" s="155"/>
      <c r="J71" s="156">
        <f>J1166</f>
        <v>0</v>
      </c>
      <c r="K71" s="157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13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34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37"/>
      <c r="J77" s="60"/>
      <c r="K77" s="60"/>
      <c r="L77" s="61"/>
    </row>
    <row r="78" spans="2:12" s="1" customFormat="1" ht="36.950000000000003" customHeight="1">
      <c r="B78" s="41"/>
      <c r="C78" s="62" t="s">
        <v>112</v>
      </c>
      <c r="D78" s="63"/>
      <c r="E78" s="63"/>
      <c r="F78" s="63"/>
      <c r="G78" s="63"/>
      <c r="H78" s="63"/>
      <c r="I78" s="158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58"/>
      <c r="J79" s="63"/>
      <c r="K79" s="63"/>
      <c r="L79" s="61"/>
    </row>
    <row r="80" spans="2:12" s="1" customFormat="1" ht="14.45" customHeight="1">
      <c r="B80" s="41"/>
      <c r="C80" s="65" t="s">
        <v>18</v>
      </c>
      <c r="D80" s="63"/>
      <c r="E80" s="63"/>
      <c r="F80" s="63"/>
      <c r="G80" s="63"/>
      <c r="H80" s="63"/>
      <c r="I80" s="158"/>
      <c r="J80" s="63"/>
      <c r="K80" s="63"/>
      <c r="L80" s="61"/>
    </row>
    <row r="81" spans="2:65" s="1" customFormat="1" ht="17.25" customHeight="1">
      <c r="B81" s="41"/>
      <c r="C81" s="63"/>
      <c r="D81" s="63"/>
      <c r="E81" s="348" t="str">
        <f>E7</f>
        <v>Oprava fasády MŠ Slunečnice, Albrechtická 1702-85</v>
      </c>
      <c r="F81" s="376"/>
      <c r="G81" s="376"/>
      <c r="H81" s="376"/>
      <c r="I81" s="158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58"/>
      <c r="J82" s="63"/>
      <c r="K82" s="63"/>
      <c r="L82" s="61"/>
    </row>
    <row r="83" spans="2:65" s="1" customFormat="1" ht="18" customHeight="1">
      <c r="B83" s="41"/>
      <c r="C83" s="65" t="s">
        <v>23</v>
      </c>
      <c r="D83" s="63"/>
      <c r="E83" s="63"/>
      <c r="F83" s="159" t="str">
        <f>F10</f>
        <v>Albrechtická 1702/85; Krnov</v>
      </c>
      <c r="G83" s="63"/>
      <c r="H83" s="63"/>
      <c r="I83" s="160" t="s">
        <v>25</v>
      </c>
      <c r="J83" s="73" t="str">
        <f>IF(J10="","",J10)</f>
        <v>17. 4. 2019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58"/>
      <c r="J84" s="63"/>
      <c r="K84" s="63"/>
      <c r="L84" s="61"/>
    </row>
    <row r="85" spans="2:65" s="1" customFormat="1">
      <c r="B85" s="41"/>
      <c r="C85" s="65" t="s">
        <v>27</v>
      </c>
      <c r="D85" s="63"/>
      <c r="E85" s="63"/>
      <c r="F85" s="159" t="str">
        <f>E13</f>
        <v>Město Krnov</v>
      </c>
      <c r="G85" s="63"/>
      <c r="H85" s="63"/>
      <c r="I85" s="160" t="s">
        <v>35</v>
      </c>
      <c r="J85" s="159" t="str">
        <f>E19</f>
        <v>Ing. Daneš Herel</v>
      </c>
      <c r="K85" s="63"/>
      <c r="L85" s="61"/>
    </row>
    <row r="86" spans="2:65" s="1" customFormat="1" ht="14.45" customHeight="1">
      <c r="B86" s="41"/>
      <c r="C86" s="65" t="s">
        <v>33</v>
      </c>
      <c r="D86" s="63"/>
      <c r="E86" s="63"/>
      <c r="F86" s="159" t="str">
        <f>IF(E16="","",E16)</f>
        <v/>
      </c>
      <c r="G86" s="63"/>
      <c r="H86" s="63"/>
      <c r="I86" s="158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58"/>
      <c r="J87" s="63"/>
      <c r="K87" s="63"/>
      <c r="L87" s="61"/>
    </row>
    <row r="88" spans="2:65" s="9" customFormat="1" ht="29.25" customHeight="1">
      <c r="B88" s="161"/>
      <c r="C88" s="162" t="s">
        <v>113</v>
      </c>
      <c r="D88" s="163" t="s">
        <v>59</v>
      </c>
      <c r="E88" s="163" t="s">
        <v>55</v>
      </c>
      <c r="F88" s="163" t="s">
        <v>114</v>
      </c>
      <c r="G88" s="163" t="s">
        <v>115</v>
      </c>
      <c r="H88" s="163" t="s">
        <v>116</v>
      </c>
      <c r="I88" s="164" t="s">
        <v>117</v>
      </c>
      <c r="J88" s="163" t="s">
        <v>90</v>
      </c>
      <c r="K88" s="165" t="s">
        <v>118</v>
      </c>
      <c r="L88" s="166"/>
      <c r="M88" s="81" t="s">
        <v>119</v>
      </c>
      <c r="N88" s="82" t="s">
        <v>44</v>
      </c>
      <c r="O88" s="82" t="s">
        <v>120</v>
      </c>
      <c r="P88" s="82" t="s">
        <v>121</v>
      </c>
      <c r="Q88" s="82" t="s">
        <v>122</v>
      </c>
      <c r="R88" s="82" t="s">
        <v>123</v>
      </c>
      <c r="S88" s="82" t="s">
        <v>124</v>
      </c>
      <c r="T88" s="83" t="s">
        <v>125</v>
      </c>
    </row>
    <row r="89" spans="2:65" s="1" customFormat="1" ht="29.25" customHeight="1">
      <c r="B89" s="41"/>
      <c r="C89" s="87" t="s">
        <v>91</v>
      </c>
      <c r="D89" s="63"/>
      <c r="E89" s="63"/>
      <c r="F89" s="63"/>
      <c r="G89" s="63"/>
      <c r="H89" s="63"/>
      <c r="I89" s="158"/>
      <c r="J89" s="167">
        <f>BK89</f>
        <v>0</v>
      </c>
      <c r="K89" s="63"/>
      <c r="L89" s="61"/>
      <c r="M89" s="84"/>
      <c r="N89" s="85"/>
      <c r="O89" s="85"/>
      <c r="P89" s="168">
        <f>P90+P560+P1126</f>
        <v>0</v>
      </c>
      <c r="Q89" s="85"/>
      <c r="R89" s="168">
        <f>R90+R560+R1126</f>
        <v>10.946841539999999</v>
      </c>
      <c r="S89" s="85"/>
      <c r="T89" s="169">
        <f>T90+T560+T1126</f>
        <v>4.1742187500000005</v>
      </c>
      <c r="AT89" s="24" t="s">
        <v>73</v>
      </c>
      <c r="AU89" s="24" t="s">
        <v>92</v>
      </c>
      <c r="BK89" s="170">
        <f>BK90+BK560+BK1126</f>
        <v>0</v>
      </c>
    </row>
    <row r="90" spans="2:65" s="10" customFormat="1" ht="37.35" customHeight="1">
      <c r="B90" s="171"/>
      <c r="C90" s="172"/>
      <c r="D90" s="173" t="s">
        <v>73</v>
      </c>
      <c r="E90" s="174" t="s">
        <v>126</v>
      </c>
      <c r="F90" s="174" t="s">
        <v>127</v>
      </c>
      <c r="G90" s="172"/>
      <c r="H90" s="172"/>
      <c r="I90" s="175"/>
      <c r="J90" s="176">
        <f>BK90</f>
        <v>0</v>
      </c>
      <c r="K90" s="172"/>
      <c r="L90" s="177"/>
      <c r="M90" s="178"/>
      <c r="N90" s="179"/>
      <c r="O90" s="179"/>
      <c r="P90" s="180">
        <f>P91+P101+P484+P553+P558</f>
        <v>0</v>
      </c>
      <c r="Q90" s="179"/>
      <c r="R90" s="180">
        <f>R91+R101+R484+R553+R558</f>
        <v>8.9782583899999988</v>
      </c>
      <c r="S90" s="179"/>
      <c r="T90" s="181">
        <f>T91+T101+T484+T553+T558</f>
        <v>3.5863330000000002</v>
      </c>
      <c r="AR90" s="182" t="s">
        <v>79</v>
      </c>
      <c r="AT90" s="183" t="s">
        <v>73</v>
      </c>
      <c r="AU90" s="183" t="s">
        <v>74</v>
      </c>
      <c r="AY90" s="182" t="s">
        <v>128</v>
      </c>
      <c r="BK90" s="184">
        <f>BK91+BK101+BK484+BK553+BK558</f>
        <v>0</v>
      </c>
    </row>
    <row r="91" spans="2:65" s="10" customFormat="1" ht="19.899999999999999" customHeight="1">
      <c r="B91" s="171"/>
      <c r="C91" s="172"/>
      <c r="D91" s="173" t="s">
        <v>73</v>
      </c>
      <c r="E91" s="185" t="s">
        <v>129</v>
      </c>
      <c r="F91" s="185" t="s">
        <v>130</v>
      </c>
      <c r="G91" s="172"/>
      <c r="H91" s="172"/>
      <c r="I91" s="175"/>
      <c r="J91" s="186">
        <f>BK91</f>
        <v>0</v>
      </c>
      <c r="K91" s="172"/>
      <c r="L91" s="177"/>
      <c r="M91" s="178"/>
      <c r="N91" s="179"/>
      <c r="O91" s="179"/>
      <c r="P91" s="180">
        <f>SUM(P92:P100)</f>
        <v>0</v>
      </c>
      <c r="Q91" s="179"/>
      <c r="R91" s="180">
        <f>SUM(R92:R100)</f>
        <v>0.82463790000000003</v>
      </c>
      <c r="S91" s="179"/>
      <c r="T91" s="181">
        <f>SUM(T92:T100)</f>
        <v>0</v>
      </c>
      <c r="AR91" s="182" t="s">
        <v>79</v>
      </c>
      <c r="AT91" s="183" t="s">
        <v>73</v>
      </c>
      <c r="AU91" s="183" t="s">
        <v>79</v>
      </c>
      <c r="AY91" s="182" t="s">
        <v>128</v>
      </c>
      <c r="BK91" s="184">
        <f>SUM(BK92:BK100)</f>
        <v>0</v>
      </c>
    </row>
    <row r="92" spans="2:65" s="1" customFormat="1" ht="25.5" customHeight="1">
      <c r="B92" s="41"/>
      <c r="C92" s="187" t="s">
        <v>79</v>
      </c>
      <c r="D92" s="187" t="s">
        <v>131</v>
      </c>
      <c r="E92" s="188" t="s">
        <v>132</v>
      </c>
      <c r="F92" s="189" t="s">
        <v>133</v>
      </c>
      <c r="G92" s="190" t="s">
        <v>134</v>
      </c>
      <c r="H92" s="191">
        <v>6.9000000000000006E-2</v>
      </c>
      <c r="I92" s="192"/>
      <c r="J92" s="193">
        <f>ROUND(I92*H92,2)</f>
        <v>0</v>
      </c>
      <c r="K92" s="189" t="s">
        <v>135</v>
      </c>
      <c r="L92" s="61"/>
      <c r="M92" s="194" t="s">
        <v>21</v>
      </c>
      <c r="N92" s="195" t="s">
        <v>45</v>
      </c>
      <c r="O92" s="42"/>
      <c r="P92" s="196">
        <f>O92*H92</f>
        <v>0</v>
      </c>
      <c r="Q92" s="196">
        <v>1.6285000000000001</v>
      </c>
      <c r="R92" s="196">
        <f>Q92*H92</f>
        <v>0.11236650000000001</v>
      </c>
      <c r="S92" s="196">
        <v>0</v>
      </c>
      <c r="T92" s="197">
        <f>S92*H92</f>
        <v>0</v>
      </c>
      <c r="AR92" s="24" t="s">
        <v>136</v>
      </c>
      <c r="AT92" s="24" t="s">
        <v>131</v>
      </c>
      <c r="AU92" s="24" t="s">
        <v>86</v>
      </c>
      <c r="AY92" s="24" t="s">
        <v>128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24" t="s">
        <v>79</v>
      </c>
      <c r="BK92" s="198">
        <f>ROUND(I92*H92,2)</f>
        <v>0</v>
      </c>
      <c r="BL92" s="24" t="s">
        <v>136</v>
      </c>
      <c r="BM92" s="24" t="s">
        <v>137</v>
      </c>
    </row>
    <row r="93" spans="2:65" s="11" customFormat="1" ht="13.5">
      <c r="B93" s="199"/>
      <c r="C93" s="200"/>
      <c r="D93" s="201" t="s">
        <v>138</v>
      </c>
      <c r="E93" s="202" t="s">
        <v>21</v>
      </c>
      <c r="F93" s="203" t="s">
        <v>139</v>
      </c>
      <c r="G93" s="200"/>
      <c r="H93" s="202" t="s">
        <v>21</v>
      </c>
      <c r="I93" s="204"/>
      <c r="J93" s="200"/>
      <c r="K93" s="200"/>
      <c r="L93" s="205"/>
      <c r="M93" s="206"/>
      <c r="N93" s="207"/>
      <c r="O93" s="207"/>
      <c r="P93" s="207"/>
      <c r="Q93" s="207"/>
      <c r="R93" s="207"/>
      <c r="S93" s="207"/>
      <c r="T93" s="208"/>
      <c r="AT93" s="209" t="s">
        <v>138</v>
      </c>
      <c r="AU93" s="209" t="s">
        <v>86</v>
      </c>
      <c r="AV93" s="11" t="s">
        <v>79</v>
      </c>
      <c r="AW93" s="11" t="s">
        <v>38</v>
      </c>
      <c r="AX93" s="11" t="s">
        <v>74</v>
      </c>
      <c r="AY93" s="209" t="s">
        <v>128</v>
      </c>
    </row>
    <row r="94" spans="2:65" s="12" customFormat="1" ht="13.5">
      <c r="B94" s="210"/>
      <c r="C94" s="211"/>
      <c r="D94" s="201" t="s">
        <v>138</v>
      </c>
      <c r="E94" s="212" t="s">
        <v>21</v>
      </c>
      <c r="F94" s="213" t="s">
        <v>140</v>
      </c>
      <c r="G94" s="211"/>
      <c r="H94" s="214">
        <v>6.9000000000000006E-2</v>
      </c>
      <c r="I94" s="215"/>
      <c r="J94" s="211"/>
      <c r="K94" s="211"/>
      <c r="L94" s="216"/>
      <c r="M94" s="217"/>
      <c r="N94" s="218"/>
      <c r="O94" s="218"/>
      <c r="P94" s="218"/>
      <c r="Q94" s="218"/>
      <c r="R94" s="218"/>
      <c r="S94" s="218"/>
      <c r="T94" s="219"/>
      <c r="AT94" s="220" t="s">
        <v>138</v>
      </c>
      <c r="AU94" s="220" t="s">
        <v>86</v>
      </c>
      <c r="AV94" s="12" t="s">
        <v>86</v>
      </c>
      <c r="AW94" s="12" t="s">
        <v>38</v>
      </c>
      <c r="AX94" s="12" t="s">
        <v>74</v>
      </c>
      <c r="AY94" s="220" t="s">
        <v>128</v>
      </c>
    </row>
    <row r="95" spans="2:65" s="13" customFormat="1" ht="13.5">
      <c r="B95" s="221"/>
      <c r="C95" s="222"/>
      <c r="D95" s="201" t="s">
        <v>138</v>
      </c>
      <c r="E95" s="223" t="s">
        <v>21</v>
      </c>
      <c r="F95" s="224" t="s">
        <v>141</v>
      </c>
      <c r="G95" s="222"/>
      <c r="H95" s="225">
        <v>6.9000000000000006E-2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138</v>
      </c>
      <c r="AU95" s="231" t="s">
        <v>86</v>
      </c>
      <c r="AV95" s="13" t="s">
        <v>136</v>
      </c>
      <c r="AW95" s="13" t="s">
        <v>38</v>
      </c>
      <c r="AX95" s="13" t="s">
        <v>79</v>
      </c>
      <c r="AY95" s="231" t="s">
        <v>128</v>
      </c>
    </row>
    <row r="96" spans="2:65" s="1" customFormat="1" ht="38.25" customHeight="1">
      <c r="B96" s="41"/>
      <c r="C96" s="187" t="s">
        <v>86</v>
      </c>
      <c r="D96" s="187" t="s">
        <v>131</v>
      </c>
      <c r="E96" s="188" t="s">
        <v>142</v>
      </c>
      <c r="F96" s="189" t="s">
        <v>143</v>
      </c>
      <c r="G96" s="190" t="s">
        <v>144</v>
      </c>
      <c r="H96" s="191">
        <v>6.54</v>
      </c>
      <c r="I96" s="192"/>
      <c r="J96" s="193">
        <f>ROUND(I96*H96,2)</f>
        <v>0</v>
      </c>
      <c r="K96" s="189" t="s">
        <v>135</v>
      </c>
      <c r="L96" s="61"/>
      <c r="M96" s="194" t="s">
        <v>21</v>
      </c>
      <c r="N96" s="195" t="s">
        <v>45</v>
      </c>
      <c r="O96" s="42"/>
      <c r="P96" s="196">
        <f>O96*H96</f>
        <v>0</v>
      </c>
      <c r="Q96" s="196">
        <v>0.10891000000000001</v>
      </c>
      <c r="R96" s="196">
        <f>Q96*H96</f>
        <v>0.7122714</v>
      </c>
      <c r="S96" s="196">
        <v>0</v>
      </c>
      <c r="T96" s="197">
        <f>S96*H96</f>
        <v>0</v>
      </c>
      <c r="AR96" s="24" t="s">
        <v>136</v>
      </c>
      <c r="AT96" s="24" t="s">
        <v>131</v>
      </c>
      <c r="AU96" s="24" t="s">
        <v>86</v>
      </c>
      <c r="AY96" s="24" t="s">
        <v>128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24" t="s">
        <v>79</v>
      </c>
      <c r="BK96" s="198">
        <f>ROUND(I96*H96,2)</f>
        <v>0</v>
      </c>
      <c r="BL96" s="24" t="s">
        <v>136</v>
      </c>
      <c r="BM96" s="24" t="s">
        <v>145</v>
      </c>
    </row>
    <row r="97" spans="2:65" s="11" customFormat="1" ht="13.5">
      <c r="B97" s="199"/>
      <c r="C97" s="200"/>
      <c r="D97" s="201" t="s">
        <v>138</v>
      </c>
      <c r="E97" s="202" t="s">
        <v>21</v>
      </c>
      <c r="F97" s="203" t="s">
        <v>146</v>
      </c>
      <c r="G97" s="200"/>
      <c r="H97" s="202" t="s">
        <v>21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138</v>
      </c>
      <c r="AU97" s="209" t="s">
        <v>86</v>
      </c>
      <c r="AV97" s="11" t="s">
        <v>79</v>
      </c>
      <c r="AW97" s="11" t="s">
        <v>38</v>
      </c>
      <c r="AX97" s="11" t="s">
        <v>74</v>
      </c>
      <c r="AY97" s="209" t="s">
        <v>128</v>
      </c>
    </row>
    <row r="98" spans="2:65" s="12" customFormat="1" ht="13.5">
      <c r="B98" s="210"/>
      <c r="C98" s="211"/>
      <c r="D98" s="201" t="s">
        <v>138</v>
      </c>
      <c r="E98" s="212" t="s">
        <v>21</v>
      </c>
      <c r="F98" s="213" t="s">
        <v>147</v>
      </c>
      <c r="G98" s="211"/>
      <c r="H98" s="214">
        <v>4.17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138</v>
      </c>
      <c r="AU98" s="220" t="s">
        <v>86</v>
      </c>
      <c r="AV98" s="12" t="s">
        <v>86</v>
      </c>
      <c r="AW98" s="12" t="s">
        <v>38</v>
      </c>
      <c r="AX98" s="12" t="s">
        <v>74</v>
      </c>
      <c r="AY98" s="220" t="s">
        <v>128</v>
      </c>
    </row>
    <row r="99" spans="2:65" s="12" customFormat="1" ht="13.5">
      <c r="B99" s="210"/>
      <c r="C99" s="211"/>
      <c r="D99" s="201" t="s">
        <v>138</v>
      </c>
      <c r="E99" s="212" t="s">
        <v>21</v>
      </c>
      <c r="F99" s="213" t="s">
        <v>148</v>
      </c>
      <c r="G99" s="211"/>
      <c r="H99" s="214">
        <v>2.37</v>
      </c>
      <c r="I99" s="215"/>
      <c r="J99" s="211"/>
      <c r="K99" s="211"/>
      <c r="L99" s="216"/>
      <c r="M99" s="217"/>
      <c r="N99" s="218"/>
      <c r="O99" s="218"/>
      <c r="P99" s="218"/>
      <c r="Q99" s="218"/>
      <c r="R99" s="218"/>
      <c r="S99" s="218"/>
      <c r="T99" s="219"/>
      <c r="AT99" s="220" t="s">
        <v>138</v>
      </c>
      <c r="AU99" s="220" t="s">
        <v>86</v>
      </c>
      <c r="AV99" s="12" t="s">
        <v>86</v>
      </c>
      <c r="AW99" s="12" t="s">
        <v>38</v>
      </c>
      <c r="AX99" s="12" t="s">
        <v>74</v>
      </c>
      <c r="AY99" s="220" t="s">
        <v>128</v>
      </c>
    </row>
    <row r="100" spans="2:65" s="13" customFormat="1" ht="13.5">
      <c r="B100" s="221"/>
      <c r="C100" s="222"/>
      <c r="D100" s="201" t="s">
        <v>138</v>
      </c>
      <c r="E100" s="223" t="s">
        <v>21</v>
      </c>
      <c r="F100" s="224" t="s">
        <v>141</v>
      </c>
      <c r="G100" s="222"/>
      <c r="H100" s="225">
        <v>6.54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138</v>
      </c>
      <c r="AU100" s="231" t="s">
        <v>86</v>
      </c>
      <c r="AV100" s="13" t="s">
        <v>136</v>
      </c>
      <c r="AW100" s="13" t="s">
        <v>38</v>
      </c>
      <c r="AX100" s="13" t="s">
        <v>79</v>
      </c>
      <c r="AY100" s="231" t="s">
        <v>128</v>
      </c>
    </row>
    <row r="101" spans="2:65" s="10" customFormat="1" ht="29.85" customHeight="1">
      <c r="B101" s="171"/>
      <c r="C101" s="172"/>
      <c r="D101" s="173" t="s">
        <v>73</v>
      </c>
      <c r="E101" s="185" t="s">
        <v>149</v>
      </c>
      <c r="F101" s="185" t="s">
        <v>150</v>
      </c>
      <c r="G101" s="172"/>
      <c r="H101" s="172"/>
      <c r="I101" s="175"/>
      <c r="J101" s="186">
        <f>BK101</f>
        <v>0</v>
      </c>
      <c r="K101" s="172"/>
      <c r="L101" s="177"/>
      <c r="M101" s="178"/>
      <c r="N101" s="179"/>
      <c r="O101" s="179"/>
      <c r="P101" s="180">
        <f>SUM(P102:P483)</f>
        <v>0</v>
      </c>
      <c r="Q101" s="179"/>
      <c r="R101" s="180">
        <f>SUM(R102:R483)</f>
        <v>8.1274479899999985</v>
      </c>
      <c r="S101" s="179"/>
      <c r="T101" s="181">
        <f>SUM(T102:T483)</f>
        <v>0</v>
      </c>
      <c r="AR101" s="182" t="s">
        <v>79</v>
      </c>
      <c r="AT101" s="183" t="s">
        <v>73</v>
      </c>
      <c r="AU101" s="183" t="s">
        <v>79</v>
      </c>
      <c r="AY101" s="182" t="s">
        <v>128</v>
      </c>
      <c r="BK101" s="184">
        <f>SUM(BK102:BK483)</f>
        <v>0</v>
      </c>
    </row>
    <row r="102" spans="2:65" s="1" customFormat="1" ht="16.5" customHeight="1">
      <c r="B102" s="41"/>
      <c r="C102" s="187" t="s">
        <v>129</v>
      </c>
      <c r="D102" s="187" t="s">
        <v>131</v>
      </c>
      <c r="E102" s="188" t="s">
        <v>151</v>
      </c>
      <c r="F102" s="189" t="s">
        <v>152</v>
      </c>
      <c r="G102" s="190" t="s">
        <v>144</v>
      </c>
      <c r="H102" s="191">
        <v>26.831</v>
      </c>
      <c r="I102" s="192"/>
      <c r="J102" s="193">
        <f>ROUND(I102*H102,2)</f>
        <v>0</v>
      </c>
      <c r="K102" s="189" t="s">
        <v>135</v>
      </c>
      <c r="L102" s="61"/>
      <c r="M102" s="194" t="s">
        <v>21</v>
      </c>
      <c r="N102" s="195" t="s">
        <v>45</v>
      </c>
      <c r="O102" s="42"/>
      <c r="P102" s="196">
        <f>O102*H102</f>
        <v>0</v>
      </c>
      <c r="Q102" s="196">
        <v>3.8199999999999998E-2</v>
      </c>
      <c r="R102" s="196">
        <f>Q102*H102</f>
        <v>1.0249442</v>
      </c>
      <c r="S102" s="196">
        <v>0</v>
      </c>
      <c r="T102" s="197">
        <f>S102*H102</f>
        <v>0</v>
      </c>
      <c r="AR102" s="24" t="s">
        <v>136</v>
      </c>
      <c r="AT102" s="24" t="s">
        <v>131</v>
      </c>
      <c r="AU102" s="24" t="s">
        <v>86</v>
      </c>
      <c r="AY102" s="24" t="s">
        <v>128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24" t="s">
        <v>79</v>
      </c>
      <c r="BK102" s="198">
        <f>ROUND(I102*H102,2)</f>
        <v>0</v>
      </c>
      <c r="BL102" s="24" t="s">
        <v>136</v>
      </c>
      <c r="BM102" s="24" t="s">
        <v>153</v>
      </c>
    </row>
    <row r="103" spans="2:65" s="11" customFormat="1" ht="13.5">
      <c r="B103" s="199"/>
      <c r="C103" s="200"/>
      <c r="D103" s="201" t="s">
        <v>138</v>
      </c>
      <c r="E103" s="202" t="s">
        <v>21</v>
      </c>
      <c r="F103" s="203" t="s">
        <v>154</v>
      </c>
      <c r="G103" s="200"/>
      <c r="H103" s="202" t="s">
        <v>21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138</v>
      </c>
      <c r="AU103" s="209" t="s">
        <v>86</v>
      </c>
      <c r="AV103" s="11" t="s">
        <v>79</v>
      </c>
      <c r="AW103" s="11" t="s">
        <v>38</v>
      </c>
      <c r="AX103" s="11" t="s">
        <v>74</v>
      </c>
      <c r="AY103" s="209" t="s">
        <v>128</v>
      </c>
    </row>
    <row r="104" spans="2:65" s="12" customFormat="1" ht="13.5">
      <c r="B104" s="210"/>
      <c r="C104" s="211"/>
      <c r="D104" s="201" t="s">
        <v>138</v>
      </c>
      <c r="E104" s="212" t="s">
        <v>21</v>
      </c>
      <c r="F104" s="213" t="s">
        <v>155</v>
      </c>
      <c r="G104" s="211"/>
      <c r="H104" s="214">
        <v>13.061999999999999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138</v>
      </c>
      <c r="AU104" s="220" t="s">
        <v>86</v>
      </c>
      <c r="AV104" s="12" t="s">
        <v>86</v>
      </c>
      <c r="AW104" s="12" t="s">
        <v>38</v>
      </c>
      <c r="AX104" s="12" t="s">
        <v>74</v>
      </c>
      <c r="AY104" s="220" t="s">
        <v>128</v>
      </c>
    </row>
    <row r="105" spans="2:65" s="11" customFormat="1" ht="13.5">
      <c r="B105" s="199"/>
      <c r="C105" s="200"/>
      <c r="D105" s="201" t="s">
        <v>138</v>
      </c>
      <c r="E105" s="202" t="s">
        <v>21</v>
      </c>
      <c r="F105" s="203" t="s">
        <v>156</v>
      </c>
      <c r="G105" s="200"/>
      <c r="H105" s="202" t="s">
        <v>21</v>
      </c>
      <c r="I105" s="204"/>
      <c r="J105" s="200"/>
      <c r="K105" s="200"/>
      <c r="L105" s="205"/>
      <c r="M105" s="206"/>
      <c r="N105" s="207"/>
      <c r="O105" s="207"/>
      <c r="P105" s="207"/>
      <c r="Q105" s="207"/>
      <c r="R105" s="207"/>
      <c r="S105" s="207"/>
      <c r="T105" s="208"/>
      <c r="AT105" s="209" t="s">
        <v>138</v>
      </c>
      <c r="AU105" s="209" t="s">
        <v>86</v>
      </c>
      <c r="AV105" s="11" t="s">
        <v>79</v>
      </c>
      <c r="AW105" s="11" t="s">
        <v>38</v>
      </c>
      <c r="AX105" s="11" t="s">
        <v>74</v>
      </c>
      <c r="AY105" s="209" t="s">
        <v>128</v>
      </c>
    </row>
    <row r="106" spans="2:65" s="12" customFormat="1" ht="13.5">
      <c r="B106" s="210"/>
      <c r="C106" s="211"/>
      <c r="D106" s="201" t="s">
        <v>138</v>
      </c>
      <c r="E106" s="212" t="s">
        <v>21</v>
      </c>
      <c r="F106" s="213" t="s">
        <v>157</v>
      </c>
      <c r="G106" s="211"/>
      <c r="H106" s="214">
        <v>0.96299999999999997</v>
      </c>
      <c r="I106" s="215"/>
      <c r="J106" s="211"/>
      <c r="K106" s="211"/>
      <c r="L106" s="216"/>
      <c r="M106" s="217"/>
      <c r="N106" s="218"/>
      <c r="O106" s="218"/>
      <c r="P106" s="218"/>
      <c r="Q106" s="218"/>
      <c r="R106" s="218"/>
      <c r="S106" s="218"/>
      <c r="T106" s="219"/>
      <c r="AT106" s="220" t="s">
        <v>138</v>
      </c>
      <c r="AU106" s="220" t="s">
        <v>86</v>
      </c>
      <c r="AV106" s="12" t="s">
        <v>86</v>
      </c>
      <c r="AW106" s="12" t="s">
        <v>38</v>
      </c>
      <c r="AX106" s="12" t="s">
        <v>74</v>
      </c>
      <c r="AY106" s="220" t="s">
        <v>128</v>
      </c>
    </row>
    <row r="107" spans="2:65" s="11" customFormat="1" ht="13.5">
      <c r="B107" s="199"/>
      <c r="C107" s="200"/>
      <c r="D107" s="201" t="s">
        <v>138</v>
      </c>
      <c r="E107" s="202" t="s">
        <v>21</v>
      </c>
      <c r="F107" s="203" t="s">
        <v>158</v>
      </c>
      <c r="G107" s="200"/>
      <c r="H107" s="202" t="s">
        <v>21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138</v>
      </c>
      <c r="AU107" s="209" t="s">
        <v>86</v>
      </c>
      <c r="AV107" s="11" t="s">
        <v>79</v>
      </c>
      <c r="AW107" s="11" t="s">
        <v>38</v>
      </c>
      <c r="AX107" s="11" t="s">
        <v>74</v>
      </c>
      <c r="AY107" s="209" t="s">
        <v>128</v>
      </c>
    </row>
    <row r="108" spans="2:65" s="12" customFormat="1" ht="13.5">
      <c r="B108" s="210"/>
      <c r="C108" s="211"/>
      <c r="D108" s="201" t="s">
        <v>138</v>
      </c>
      <c r="E108" s="212" t="s">
        <v>21</v>
      </c>
      <c r="F108" s="213" t="s">
        <v>159</v>
      </c>
      <c r="G108" s="211"/>
      <c r="H108" s="214">
        <v>0.88500000000000001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138</v>
      </c>
      <c r="AU108" s="220" t="s">
        <v>86</v>
      </c>
      <c r="AV108" s="12" t="s">
        <v>86</v>
      </c>
      <c r="AW108" s="12" t="s">
        <v>38</v>
      </c>
      <c r="AX108" s="12" t="s">
        <v>74</v>
      </c>
      <c r="AY108" s="220" t="s">
        <v>128</v>
      </c>
    </row>
    <row r="109" spans="2:65" s="11" customFormat="1" ht="13.5">
      <c r="B109" s="199"/>
      <c r="C109" s="200"/>
      <c r="D109" s="201" t="s">
        <v>138</v>
      </c>
      <c r="E109" s="202" t="s">
        <v>21</v>
      </c>
      <c r="F109" s="203" t="s">
        <v>160</v>
      </c>
      <c r="G109" s="200"/>
      <c r="H109" s="202" t="s">
        <v>21</v>
      </c>
      <c r="I109" s="204"/>
      <c r="J109" s="200"/>
      <c r="K109" s="200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138</v>
      </c>
      <c r="AU109" s="209" t="s">
        <v>86</v>
      </c>
      <c r="AV109" s="11" t="s">
        <v>79</v>
      </c>
      <c r="AW109" s="11" t="s">
        <v>38</v>
      </c>
      <c r="AX109" s="11" t="s">
        <v>74</v>
      </c>
      <c r="AY109" s="209" t="s">
        <v>128</v>
      </c>
    </row>
    <row r="110" spans="2:65" s="12" customFormat="1" ht="13.5">
      <c r="B110" s="210"/>
      <c r="C110" s="211"/>
      <c r="D110" s="201" t="s">
        <v>138</v>
      </c>
      <c r="E110" s="212" t="s">
        <v>21</v>
      </c>
      <c r="F110" s="213" t="s">
        <v>161</v>
      </c>
      <c r="G110" s="211"/>
      <c r="H110" s="214">
        <v>0.75900000000000001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138</v>
      </c>
      <c r="AU110" s="220" t="s">
        <v>86</v>
      </c>
      <c r="AV110" s="12" t="s">
        <v>86</v>
      </c>
      <c r="AW110" s="12" t="s">
        <v>38</v>
      </c>
      <c r="AX110" s="12" t="s">
        <v>74</v>
      </c>
      <c r="AY110" s="220" t="s">
        <v>128</v>
      </c>
    </row>
    <row r="111" spans="2:65" s="11" customFormat="1" ht="13.5">
      <c r="B111" s="199"/>
      <c r="C111" s="200"/>
      <c r="D111" s="201" t="s">
        <v>138</v>
      </c>
      <c r="E111" s="202" t="s">
        <v>21</v>
      </c>
      <c r="F111" s="203" t="s">
        <v>162</v>
      </c>
      <c r="G111" s="200"/>
      <c r="H111" s="202" t="s">
        <v>21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138</v>
      </c>
      <c r="AU111" s="209" t="s">
        <v>86</v>
      </c>
      <c r="AV111" s="11" t="s">
        <v>79</v>
      </c>
      <c r="AW111" s="11" t="s">
        <v>38</v>
      </c>
      <c r="AX111" s="11" t="s">
        <v>74</v>
      </c>
      <c r="AY111" s="209" t="s">
        <v>128</v>
      </c>
    </row>
    <row r="112" spans="2:65" s="12" customFormat="1" ht="13.5">
      <c r="B112" s="210"/>
      <c r="C112" s="211"/>
      <c r="D112" s="201" t="s">
        <v>138</v>
      </c>
      <c r="E112" s="212" t="s">
        <v>21</v>
      </c>
      <c r="F112" s="213" t="s">
        <v>163</v>
      </c>
      <c r="G112" s="211"/>
      <c r="H112" s="214">
        <v>1.6140000000000001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138</v>
      </c>
      <c r="AU112" s="220" t="s">
        <v>86</v>
      </c>
      <c r="AV112" s="12" t="s">
        <v>86</v>
      </c>
      <c r="AW112" s="12" t="s">
        <v>38</v>
      </c>
      <c r="AX112" s="12" t="s">
        <v>74</v>
      </c>
      <c r="AY112" s="220" t="s">
        <v>128</v>
      </c>
    </row>
    <row r="113" spans="2:65" s="11" customFormat="1" ht="13.5">
      <c r="B113" s="199"/>
      <c r="C113" s="200"/>
      <c r="D113" s="201" t="s">
        <v>138</v>
      </c>
      <c r="E113" s="202" t="s">
        <v>21</v>
      </c>
      <c r="F113" s="203" t="s">
        <v>164</v>
      </c>
      <c r="G113" s="200"/>
      <c r="H113" s="202" t="s">
        <v>21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138</v>
      </c>
      <c r="AU113" s="209" t="s">
        <v>86</v>
      </c>
      <c r="AV113" s="11" t="s">
        <v>79</v>
      </c>
      <c r="AW113" s="11" t="s">
        <v>38</v>
      </c>
      <c r="AX113" s="11" t="s">
        <v>74</v>
      </c>
      <c r="AY113" s="209" t="s">
        <v>128</v>
      </c>
    </row>
    <row r="114" spans="2:65" s="12" customFormat="1" ht="13.5">
      <c r="B114" s="210"/>
      <c r="C114" s="211"/>
      <c r="D114" s="201" t="s">
        <v>138</v>
      </c>
      <c r="E114" s="212" t="s">
        <v>21</v>
      </c>
      <c r="F114" s="213" t="s">
        <v>165</v>
      </c>
      <c r="G114" s="211"/>
      <c r="H114" s="214">
        <v>2.6520000000000001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138</v>
      </c>
      <c r="AU114" s="220" t="s">
        <v>86</v>
      </c>
      <c r="AV114" s="12" t="s">
        <v>86</v>
      </c>
      <c r="AW114" s="12" t="s">
        <v>38</v>
      </c>
      <c r="AX114" s="12" t="s">
        <v>74</v>
      </c>
      <c r="AY114" s="220" t="s">
        <v>128</v>
      </c>
    </row>
    <row r="115" spans="2:65" s="11" customFormat="1" ht="13.5">
      <c r="B115" s="199"/>
      <c r="C115" s="200"/>
      <c r="D115" s="201" t="s">
        <v>138</v>
      </c>
      <c r="E115" s="202" t="s">
        <v>21</v>
      </c>
      <c r="F115" s="203" t="s">
        <v>166</v>
      </c>
      <c r="G115" s="200"/>
      <c r="H115" s="202" t="s">
        <v>21</v>
      </c>
      <c r="I115" s="204"/>
      <c r="J115" s="200"/>
      <c r="K115" s="200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138</v>
      </c>
      <c r="AU115" s="209" t="s">
        <v>86</v>
      </c>
      <c r="AV115" s="11" t="s">
        <v>79</v>
      </c>
      <c r="AW115" s="11" t="s">
        <v>38</v>
      </c>
      <c r="AX115" s="11" t="s">
        <v>74</v>
      </c>
      <c r="AY115" s="209" t="s">
        <v>128</v>
      </c>
    </row>
    <row r="116" spans="2:65" s="12" customFormat="1" ht="13.5">
      <c r="B116" s="210"/>
      <c r="C116" s="211"/>
      <c r="D116" s="201" t="s">
        <v>138</v>
      </c>
      <c r="E116" s="212" t="s">
        <v>21</v>
      </c>
      <c r="F116" s="213" t="s">
        <v>167</v>
      </c>
      <c r="G116" s="211"/>
      <c r="H116" s="214">
        <v>1.3380000000000001</v>
      </c>
      <c r="I116" s="215"/>
      <c r="J116" s="211"/>
      <c r="K116" s="211"/>
      <c r="L116" s="216"/>
      <c r="M116" s="217"/>
      <c r="N116" s="218"/>
      <c r="O116" s="218"/>
      <c r="P116" s="218"/>
      <c r="Q116" s="218"/>
      <c r="R116" s="218"/>
      <c r="S116" s="218"/>
      <c r="T116" s="219"/>
      <c r="AT116" s="220" t="s">
        <v>138</v>
      </c>
      <c r="AU116" s="220" t="s">
        <v>86</v>
      </c>
      <c r="AV116" s="12" t="s">
        <v>86</v>
      </c>
      <c r="AW116" s="12" t="s">
        <v>38</v>
      </c>
      <c r="AX116" s="12" t="s">
        <v>74</v>
      </c>
      <c r="AY116" s="220" t="s">
        <v>128</v>
      </c>
    </row>
    <row r="117" spans="2:65" s="11" customFormat="1" ht="13.5">
      <c r="B117" s="199"/>
      <c r="C117" s="200"/>
      <c r="D117" s="201" t="s">
        <v>138</v>
      </c>
      <c r="E117" s="202" t="s">
        <v>21</v>
      </c>
      <c r="F117" s="203" t="s">
        <v>168</v>
      </c>
      <c r="G117" s="200"/>
      <c r="H117" s="202" t="s">
        <v>21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138</v>
      </c>
      <c r="AU117" s="209" t="s">
        <v>86</v>
      </c>
      <c r="AV117" s="11" t="s">
        <v>79</v>
      </c>
      <c r="AW117" s="11" t="s">
        <v>38</v>
      </c>
      <c r="AX117" s="11" t="s">
        <v>74</v>
      </c>
      <c r="AY117" s="209" t="s">
        <v>128</v>
      </c>
    </row>
    <row r="118" spans="2:65" s="12" customFormat="1" ht="13.5">
      <c r="B118" s="210"/>
      <c r="C118" s="211"/>
      <c r="D118" s="201" t="s">
        <v>138</v>
      </c>
      <c r="E118" s="212" t="s">
        <v>21</v>
      </c>
      <c r="F118" s="213" t="s">
        <v>169</v>
      </c>
      <c r="G118" s="211"/>
      <c r="H118" s="214">
        <v>1.26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138</v>
      </c>
      <c r="AU118" s="220" t="s">
        <v>86</v>
      </c>
      <c r="AV118" s="12" t="s">
        <v>86</v>
      </c>
      <c r="AW118" s="12" t="s">
        <v>38</v>
      </c>
      <c r="AX118" s="12" t="s">
        <v>74</v>
      </c>
      <c r="AY118" s="220" t="s">
        <v>128</v>
      </c>
    </row>
    <row r="119" spans="2:65" s="11" customFormat="1" ht="13.5">
      <c r="B119" s="199"/>
      <c r="C119" s="200"/>
      <c r="D119" s="201" t="s">
        <v>138</v>
      </c>
      <c r="E119" s="202" t="s">
        <v>21</v>
      </c>
      <c r="F119" s="203" t="s">
        <v>170</v>
      </c>
      <c r="G119" s="200"/>
      <c r="H119" s="202" t="s">
        <v>21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138</v>
      </c>
      <c r="AU119" s="209" t="s">
        <v>86</v>
      </c>
      <c r="AV119" s="11" t="s">
        <v>79</v>
      </c>
      <c r="AW119" s="11" t="s">
        <v>38</v>
      </c>
      <c r="AX119" s="11" t="s">
        <v>74</v>
      </c>
      <c r="AY119" s="209" t="s">
        <v>128</v>
      </c>
    </row>
    <row r="120" spans="2:65" s="12" customFormat="1" ht="13.5">
      <c r="B120" s="210"/>
      <c r="C120" s="211"/>
      <c r="D120" s="201" t="s">
        <v>138</v>
      </c>
      <c r="E120" s="212" t="s">
        <v>21</v>
      </c>
      <c r="F120" s="213" t="s">
        <v>171</v>
      </c>
      <c r="G120" s="211"/>
      <c r="H120" s="214">
        <v>1.6739999999999999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138</v>
      </c>
      <c r="AU120" s="220" t="s">
        <v>86</v>
      </c>
      <c r="AV120" s="12" t="s">
        <v>86</v>
      </c>
      <c r="AW120" s="12" t="s">
        <v>38</v>
      </c>
      <c r="AX120" s="12" t="s">
        <v>74</v>
      </c>
      <c r="AY120" s="220" t="s">
        <v>128</v>
      </c>
    </row>
    <row r="121" spans="2:65" s="11" customFormat="1" ht="13.5">
      <c r="B121" s="199"/>
      <c r="C121" s="200"/>
      <c r="D121" s="201" t="s">
        <v>138</v>
      </c>
      <c r="E121" s="202" t="s">
        <v>21</v>
      </c>
      <c r="F121" s="203" t="s">
        <v>172</v>
      </c>
      <c r="G121" s="200"/>
      <c r="H121" s="202" t="s">
        <v>21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138</v>
      </c>
      <c r="AU121" s="209" t="s">
        <v>86</v>
      </c>
      <c r="AV121" s="11" t="s">
        <v>79</v>
      </c>
      <c r="AW121" s="11" t="s">
        <v>38</v>
      </c>
      <c r="AX121" s="11" t="s">
        <v>74</v>
      </c>
      <c r="AY121" s="209" t="s">
        <v>128</v>
      </c>
    </row>
    <row r="122" spans="2:65" s="12" customFormat="1" ht="13.5">
      <c r="B122" s="210"/>
      <c r="C122" s="211"/>
      <c r="D122" s="201" t="s">
        <v>138</v>
      </c>
      <c r="E122" s="212" t="s">
        <v>21</v>
      </c>
      <c r="F122" s="213" t="s">
        <v>173</v>
      </c>
      <c r="G122" s="211"/>
      <c r="H122" s="214">
        <v>0.6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138</v>
      </c>
      <c r="AU122" s="220" t="s">
        <v>86</v>
      </c>
      <c r="AV122" s="12" t="s">
        <v>86</v>
      </c>
      <c r="AW122" s="12" t="s">
        <v>38</v>
      </c>
      <c r="AX122" s="12" t="s">
        <v>74</v>
      </c>
      <c r="AY122" s="220" t="s">
        <v>128</v>
      </c>
    </row>
    <row r="123" spans="2:65" s="11" customFormat="1" ht="13.5">
      <c r="B123" s="199"/>
      <c r="C123" s="200"/>
      <c r="D123" s="201" t="s">
        <v>138</v>
      </c>
      <c r="E123" s="202" t="s">
        <v>21</v>
      </c>
      <c r="F123" s="203" t="s">
        <v>174</v>
      </c>
      <c r="G123" s="200"/>
      <c r="H123" s="202" t="s">
        <v>21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138</v>
      </c>
      <c r="AU123" s="209" t="s">
        <v>86</v>
      </c>
      <c r="AV123" s="11" t="s">
        <v>79</v>
      </c>
      <c r="AW123" s="11" t="s">
        <v>38</v>
      </c>
      <c r="AX123" s="11" t="s">
        <v>74</v>
      </c>
      <c r="AY123" s="209" t="s">
        <v>128</v>
      </c>
    </row>
    <row r="124" spans="2:65" s="12" customFormat="1" ht="13.5">
      <c r="B124" s="210"/>
      <c r="C124" s="211"/>
      <c r="D124" s="201" t="s">
        <v>138</v>
      </c>
      <c r="E124" s="212" t="s">
        <v>21</v>
      </c>
      <c r="F124" s="213" t="s">
        <v>175</v>
      </c>
      <c r="G124" s="211"/>
      <c r="H124" s="214">
        <v>1.161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138</v>
      </c>
      <c r="AU124" s="220" t="s">
        <v>86</v>
      </c>
      <c r="AV124" s="12" t="s">
        <v>86</v>
      </c>
      <c r="AW124" s="12" t="s">
        <v>38</v>
      </c>
      <c r="AX124" s="12" t="s">
        <v>74</v>
      </c>
      <c r="AY124" s="220" t="s">
        <v>128</v>
      </c>
    </row>
    <row r="125" spans="2:65" s="11" customFormat="1" ht="13.5">
      <c r="B125" s="199"/>
      <c r="C125" s="200"/>
      <c r="D125" s="201" t="s">
        <v>138</v>
      </c>
      <c r="E125" s="202" t="s">
        <v>21</v>
      </c>
      <c r="F125" s="203" t="s">
        <v>176</v>
      </c>
      <c r="G125" s="200"/>
      <c r="H125" s="202" t="s">
        <v>21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138</v>
      </c>
      <c r="AU125" s="209" t="s">
        <v>86</v>
      </c>
      <c r="AV125" s="11" t="s">
        <v>79</v>
      </c>
      <c r="AW125" s="11" t="s">
        <v>38</v>
      </c>
      <c r="AX125" s="11" t="s">
        <v>74</v>
      </c>
      <c r="AY125" s="209" t="s">
        <v>128</v>
      </c>
    </row>
    <row r="126" spans="2:65" s="12" customFormat="1" ht="13.5">
      <c r="B126" s="210"/>
      <c r="C126" s="211"/>
      <c r="D126" s="201" t="s">
        <v>138</v>
      </c>
      <c r="E126" s="212" t="s">
        <v>21</v>
      </c>
      <c r="F126" s="213" t="s">
        <v>177</v>
      </c>
      <c r="G126" s="211"/>
      <c r="H126" s="214">
        <v>0.86299999999999999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138</v>
      </c>
      <c r="AU126" s="220" t="s">
        <v>86</v>
      </c>
      <c r="AV126" s="12" t="s">
        <v>86</v>
      </c>
      <c r="AW126" s="12" t="s">
        <v>38</v>
      </c>
      <c r="AX126" s="12" t="s">
        <v>74</v>
      </c>
      <c r="AY126" s="220" t="s">
        <v>128</v>
      </c>
    </row>
    <row r="127" spans="2:65" s="13" customFormat="1" ht="13.5">
      <c r="B127" s="221"/>
      <c r="C127" s="222"/>
      <c r="D127" s="201" t="s">
        <v>138</v>
      </c>
      <c r="E127" s="223" t="s">
        <v>21</v>
      </c>
      <c r="F127" s="224" t="s">
        <v>141</v>
      </c>
      <c r="G127" s="222"/>
      <c r="H127" s="225">
        <v>26.831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138</v>
      </c>
      <c r="AU127" s="231" t="s">
        <v>86</v>
      </c>
      <c r="AV127" s="13" t="s">
        <v>136</v>
      </c>
      <c r="AW127" s="13" t="s">
        <v>38</v>
      </c>
      <c r="AX127" s="13" t="s">
        <v>79</v>
      </c>
      <c r="AY127" s="231" t="s">
        <v>128</v>
      </c>
    </row>
    <row r="128" spans="2:65" s="1" customFormat="1" ht="25.5" customHeight="1">
      <c r="B128" s="41"/>
      <c r="C128" s="187" t="s">
        <v>136</v>
      </c>
      <c r="D128" s="187" t="s">
        <v>131</v>
      </c>
      <c r="E128" s="188" t="s">
        <v>178</v>
      </c>
      <c r="F128" s="189" t="s">
        <v>179</v>
      </c>
      <c r="G128" s="190" t="s">
        <v>180</v>
      </c>
      <c r="H128" s="191">
        <v>1</v>
      </c>
      <c r="I128" s="192"/>
      <c r="J128" s="193">
        <f>ROUND(I128*H128,2)</f>
        <v>0</v>
      </c>
      <c r="K128" s="189" t="s">
        <v>135</v>
      </c>
      <c r="L128" s="61"/>
      <c r="M128" s="194" t="s">
        <v>21</v>
      </c>
      <c r="N128" s="195" t="s">
        <v>45</v>
      </c>
      <c r="O128" s="42"/>
      <c r="P128" s="196">
        <f>O128*H128</f>
        <v>0</v>
      </c>
      <c r="Q128" s="196">
        <v>4.1500000000000002E-2</v>
      </c>
      <c r="R128" s="196">
        <f>Q128*H128</f>
        <v>4.1500000000000002E-2</v>
      </c>
      <c r="S128" s="196">
        <v>0</v>
      </c>
      <c r="T128" s="197">
        <f>S128*H128</f>
        <v>0</v>
      </c>
      <c r="AR128" s="24" t="s">
        <v>136</v>
      </c>
      <c r="AT128" s="24" t="s">
        <v>131</v>
      </c>
      <c r="AU128" s="24" t="s">
        <v>86</v>
      </c>
      <c r="AY128" s="24" t="s">
        <v>128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4" t="s">
        <v>79</v>
      </c>
      <c r="BK128" s="198">
        <f>ROUND(I128*H128,2)</f>
        <v>0</v>
      </c>
      <c r="BL128" s="24" t="s">
        <v>136</v>
      </c>
      <c r="BM128" s="24" t="s">
        <v>181</v>
      </c>
    </row>
    <row r="129" spans="2:65" s="11" customFormat="1" ht="13.5">
      <c r="B129" s="199"/>
      <c r="C129" s="200"/>
      <c r="D129" s="201" t="s">
        <v>138</v>
      </c>
      <c r="E129" s="202" t="s">
        <v>21</v>
      </c>
      <c r="F129" s="203" t="s">
        <v>182</v>
      </c>
      <c r="G129" s="200"/>
      <c r="H129" s="202" t="s">
        <v>21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138</v>
      </c>
      <c r="AU129" s="209" t="s">
        <v>86</v>
      </c>
      <c r="AV129" s="11" t="s">
        <v>79</v>
      </c>
      <c r="AW129" s="11" t="s">
        <v>38</v>
      </c>
      <c r="AX129" s="11" t="s">
        <v>74</v>
      </c>
      <c r="AY129" s="209" t="s">
        <v>128</v>
      </c>
    </row>
    <row r="130" spans="2:65" s="12" customFormat="1" ht="13.5">
      <c r="B130" s="210"/>
      <c r="C130" s="211"/>
      <c r="D130" s="201" t="s">
        <v>138</v>
      </c>
      <c r="E130" s="212" t="s">
        <v>21</v>
      </c>
      <c r="F130" s="213" t="s">
        <v>79</v>
      </c>
      <c r="G130" s="211"/>
      <c r="H130" s="214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138</v>
      </c>
      <c r="AU130" s="220" t="s">
        <v>86</v>
      </c>
      <c r="AV130" s="12" t="s">
        <v>86</v>
      </c>
      <c r="AW130" s="12" t="s">
        <v>38</v>
      </c>
      <c r="AX130" s="12" t="s">
        <v>74</v>
      </c>
      <c r="AY130" s="220" t="s">
        <v>128</v>
      </c>
    </row>
    <row r="131" spans="2:65" s="13" customFormat="1" ht="13.5">
      <c r="B131" s="221"/>
      <c r="C131" s="222"/>
      <c r="D131" s="201" t="s">
        <v>138</v>
      </c>
      <c r="E131" s="223" t="s">
        <v>21</v>
      </c>
      <c r="F131" s="224" t="s">
        <v>141</v>
      </c>
      <c r="G131" s="222"/>
      <c r="H131" s="225">
        <v>1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138</v>
      </c>
      <c r="AU131" s="231" t="s">
        <v>86</v>
      </c>
      <c r="AV131" s="13" t="s">
        <v>136</v>
      </c>
      <c r="AW131" s="13" t="s">
        <v>38</v>
      </c>
      <c r="AX131" s="13" t="s">
        <v>79</v>
      </c>
      <c r="AY131" s="231" t="s">
        <v>128</v>
      </c>
    </row>
    <row r="132" spans="2:65" s="1" customFormat="1" ht="25.5" customHeight="1">
      <c r="B132" s="41"/>
      <c r="C132" s="187" t="s">
        <v>183</v>
      </c>
      <c r="D132" s="187" t="s">
        <v>131</v>
      </c>
      <c r="E132" s="188" t="s">
        <v>184</v>
      </c>
      <c r="F132" s="189" t="s">
        <v>185</v>
      </c>
      <c r="G132" s="190" t="s">
        <v>180</v>
      </c>
      <c r="H132" s="191">
        <v>3</v>
      </c>
      <c r="I132" s="192"/>
      <c r="J132" s="193">
        <f>ROUND(I132*H132,2)</f>
        <v>0</v>
      </c>
      <c r="K132" s="189" t="s">
        <v>135</v>
      </c>
      <c r="L132" s="61"/>
      <c r="M132" s="194" t="s">
        <v>21</v>
      </c>
      <c r="N132" s="195" t="s">
        <v>45</v>
      </c>
      <c r="O132" s="42"/>
      <c r="P132" s="196">
        <f>O132*H132</f>
        <v>0</v>
      </c>
      <c r="Q132" s="196">
        <v>0.1575</v>
      </c>
      <c r="R132" s="196">
        <f>Q132*H132</f>
        <v>0.47250000000000003</v>
      </c>
      <c r="S132" s="196">
        <v>0</v>
      </c>
      <c r="T132" s="197">
        <f>S132*H132</f>
        <v>0</v>
      </c>
      <c r="AR132" s="24" t="s">
        <v>136</v>
      </c>
      <c r="AT132" s="24" t="s">
        <v>131</v>
      </c>
      <c r="AU132" s="24" t="s">
        <v>86</v>
      </c>
      <c r="AY132" s="24" t="s">
        <v>128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4" t="s">
        <v>79</v>
      </c>
      <c r="BK132" s="198">
        <f>ROUND(I132*H132,2)</f>
        <v>0</v>
      </c>
      <c r="BL132" s="24" t="s">
        <v>136</v>
      </c>
      <c r="BM132" s="24" t="s">
        <v>186</v>
      </c>
    </row>
    <row r="133" spans="2:65" s="11" customFormat="1" ht="13.5">
      <c r="B133" s="199"/>
      <c r="C133" s="200"/>
      <c r="D133" s="201" t="s">
        <v>138</v>
      </c>
      <c r="E133" s="202" t="s">
        <v>21</v>
      </c>
      <c r="F133" s="203" t="s">
        <v>187</v>
      </c>
      <c r="G133" s="200"/>
      <c r="H133" s="202" t="s">
        <v>21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138</v>
      </c>
      <c r="AU133" s="209" t="s">
        <v>86</v>
      </c>
      <c r="AV133" s="11" t="s">
        <v>79</v>
      </c>
      <c r="AW133" s="11" t="s">
        <v>38</v>
      </c>
      <c r="AX133" s="11" t="s">
        <v>74</v>
      </c>
      <c r="AY133" s="209" t="s">
        <v>128</v>
      </c>
    </row>
    <row r="134" spans="2:65" s="12" customFormat="1" ht="13.5">
      <c r="B134" s="210"/>
      <c r="C134" s="211"/>
      <c r="D134" s="201" t="s">
        <v>138</v>
      </c>
      <c r="E134" s="212" t="s">
        <v>21</v>
      </c>
      <c r="F134" s="213" t="s">
        <v>188</v>
      </c>
      <c r="G134" s="211"/>
      <c r="H134" s="214">
        <v>3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138</v>
      </c>
      <c r="AU134" s="220" t="s">
        <v>86</v>
      </c>
      <c r="AV134" s="12" t="s">
        <v>86</v>
      </c>
      <c r="AW134" s="12" t="s">
        <v>38</v>
      </c>
      <c r="AX134" s="12" t="s">
        <v>74</v>
      </c>
      <c r="AY134" s="220" t="s">
        <v>128</v>
      </c>
    </row>
    <row r="135" spans="2:65" s="13" customFormat="1" ht="13.5">
      <c r="B135" s="221"/>
      <c r="C135" s="222"/>
      <c r="D135" s="201" t="s">
        <v>138</v>
      </c>
      <c r="E135" s="223" t="s">
        <v>21</v>
      </c>
      <c r="F135" s="224" t="s">
        <v>141</v>
      </c>
      <c r="G135" s="222"/>
      <c r="H135" s="225">
        <v>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138</v>
      </c>
      <c r="AU135" s="231" t="s">
        <v>86</v>
      </c>
      <c r="AV135" s="13" t="s">
        <v>136</v>
      </c>
      <c r="AW135" s="13" t="s">
        <v>38</v>
      </c>
      <c r="AX135" s="13" t="s">
        <v>79</v>
      </c>
      <c r="AY135" s="231" t="s">
        <v>128</v>
      </c>
    </row>
    <row r="136" spans="2:65" s="1" customFormat="1" ht="16.5" customHeight="1">
      <c r="B136" s="41"/>
      <c r="C136" s="187" t="s">
        <v>149</v>
      </c>
      <c r="D136" s="187" t="s">
        <v>131</v>
      </c>
      <c r="E136" s="188" t="s">
        <v>189</v>
      </c>
      <c r="F136" s="189" t="s">
        <v>190</v>
      </c>
      <c r="G136" s="190" t="s">
        <v>144</v>
      </c>
      <c r="H136" s="191">
        <v>58.371000000000002</v>
      </c>
      <c r="I136" s="192"/>
      <c r="J136" s="193">
        <f>ROUND(I136*H136,2)</f>
        <v>0</v>
      </c>
      <c r="K136" s="189" t="s">
        <v>135</v>
      </c>
      <c r="L136" s="61"/>
      <c r="M136" s="194" t="s">
        <v>21</v>
      </c>
      <c r="N136" s="195" t="s">
        <v>45</v>
      </c>
      <c r="O136" s="42"/>
      <c r="P136" s="196">
        <f>O136*H136</f>
        <v>0</v>
      </c>
      <c r="Q136" s="196">
        <v>3.0450000000000001E-2</v>
      </c>
      <c r="R136" s="196">
        <f>Q136*H136</f>
        <v>1.7773969500000002</v>
      </c>
      <c r="S136" s="196">
        <v>0</v>
      </c>
      <c r="T136" s="197">
        <f>S136*H136</f>
        <v>0</v>
      </c>
      <c r="AR136" s="24" t="s">
        <v>136</v>
      </c>
      <c r="AT136" s="24" t="s">
        <v>131</v>
      </c>
      <c r="AU136" s="24" t="s">
        <v>86</v>
      </c>
      <c r="AY136" s="24" t="s">
        <v>128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24" t="s">
        <v>79</v>
      </c>
      <c r="BK136" s="198">
        <f>ROUND(I136*H136,2)</f>
        <v>0</v>
      </c>
      <c r="BL136" s="24" t="s">
        <v>136</v>
      </c>
      <c r="BM136" s="24" t="s">
        <v>191</v>
      </c>
    </row>
    <row r="137" spans="2:65" s="11" customFormat="1" ht="13.5">
      <c r="B137" s="199"/>
      <c r="C137" s="200"/>
      <c r="D137" s="201" t="s">
        <v>138</v>
      </c>
      <c r="E137" s="202" t="s">
        <v>21</v>
      </c>
      <c r="F137" s="203" t="s">
        <v>154</v>
      </c>
      <c r="G137" s="200"/>
      <c r="H137" s="202" t="s">
        <v>21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138</v>
      </c>
      <c r="AU137" s="209" t="s">
        <v>86</v>
      </c>
      <c r="AV137" s="11" t="s">
        <v>79</v>
      </c>
      <c r="AW137" s="11" t="s">
        <v>38</v>
      </c>
      <c r="AX137" s="11" t="s">
        <v>74</v>
      </c>
      <c r="AY137" s="209" t="s">
        <v>128</v>
      </c>
    </row>
    <row r="138" spans="2:65" s="12" customFormat="1" ht="13.5">
      <c r="B138" s="210"/>
      <c r="C138" s="211"/>
      <c r="D138" s="201" t="s">
        <v>138</v>
      </c>
      <c r="E138" s="212" t="s">
        <v>21</v>
      </c>
      <c r="F138" s="213" t="s">
        <v>192</v>
      </c>
      <c r="G138" s="211"/>
      <c r="H138" s="214">
        <v>31.35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138</v>
      </c>
      <c r="AU138" s="220" t="s">
        <v>86</v>
      </c>
      <c r="AV138" s="12" t="s">
        <v>86</v>
      </c>
      <c r="AW138" s="12" t="s">
        <v>38</v>
      </c>
      <c r="AX138" s="12" t="s">
        <v>74</v>
      </c>
      <c r="AY138" s="220" t="s">
        <v>128</v>
      </c>
    </row>
    <row r="139" spans="2:65" s="11" customFormat="1" ht="13.5">
      <c r="B139" s="199"/>
      <c r="C139" s="200"/>
      <c r="D139" s="201" t="s">
        <v>138</v>
      </c>
      <c r="E139" s="202" t="s">
        <v>21</v>
      </c>
      <c r="F139" s="203" t="s">
        <v>156</v>
      </c>
      <c r="G139" s="200"/>
      <c r="H139" s="202" t="s">
        <v>21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138</v>
      </c>
      <c r="AU139" s="209" t="s">
        <v>86</v>
      </c>
      <c r="AV139" s="11" t="s">
        <v>79</v>
      </c>
      <c r="AW139" s="11" t="s">
        <v>38</v>
      </c>
      <c r="AX139" s="11" t="s">
        <v>74</v>
      </c>
      <c r="AY139" s="209" t="s">
        <v>128</v>
      </c>
    </row>
    <row r="140" spans="2:65" s="12" customFormat="1" ht="13.5">
      <c r="B140" s="210"/>
      <c r="C140" s="211"/>
      <c r="D140" s="201" t="s">
        <v>138</v>
      </c>
      <c r="E140" s="212" t="s">
        <v>21</v>
      </c>
      <c r="F140" s="213" t="s">
        <v>193</v>
      </c>
      <c r="G140" s="211"/>
      <c r="H140" s="214">
        <v>2.3370000000000002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138</v>
      </c>
      <c r="AU140" s="220" t="s">
        <v>86</v>
      </c>
      <c r="AV140" s="12" t="s">
        <v>86</v>
      </c>
      <c r="AW140" s="12" t="s">
        <v>38</v>
      </c>
      <c r="AX140" s="12" t="s">
        <v>74</v>
      </c>
      <c r="AY140" s="220" t="s">
        <v>128</v>
      </c>
    </row>
    <row r="141" spans="2:65" s="11" customFormat="1" ht="13.5">
      <c r="B141" s="199"/>
      <c r="C141" s="200"/>
      <c r="D141" s="201" t="s">
        <v>138</v>
      </c>
      <c r="E141" s="202" t="s">
        <v>21</v>
      </c>
      <c r="F141" s="203" t="s">
        <v>158</v>
      </c>
      <c r="G141" s="200"/>
      <c r="H141" s="202" t="s">
        <v>21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138</v>
      </c>
      <c r="AU141" s="209" t="s">
        <v>86</v>
      </c>
      <c r="AV141" s="11" t="s">
        <v>79</v>
      </c>
      <c r="AW141" s="11" t="s">
        <v>38</v>
      </c>
      <c r="AX141" s="11" t="s">
        <v>74</v>
      </c>
      <c r="AY141" s="209" t="s">
        <v>128</v>
      </c>
    </row>
    <row r="142" spans="2:65" s="12" customFormat="1" ht="13.5">
      <c r="B142" s="210"/>
      <c r="C142" s="211"/>
      <c r="D142" s="201" t="s">
        <v>138</v>
      </c>
      <c r="E142" s="212" t="s">
        <v>21</v>
      </c>
      <c r="F142" s="213" t="s">
        <v>194</v>
      </c>
      <c r="G142" s="211"/>
      <c r="H142" s="214">
        <v>1.4450000000000001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138</v>
      </c>
      <c r="AU142" s="220" t="s">
        <v>86</v>
      </c>
      <c r="AV142" s="12" t="s">
        <v>86</v>
      </c>
      <c r="AW142" s="12" t="s">
        <v>38</v>
      </c>
      <c r="AX142" s="12" t="s">
        <v>74</v>
      </c>
      <c r="AY142" s="220" t="s">
        <v>128</v>
      </c>
    </row>
    <row r="143" spans="2:65" s="11" customFormat="1" ht="13.5">
      <c r="B143" s="199"/>
      <c r="C143" s="200"/>
      <c r="D143" s="201" t="s">
        <v>138</v>
      </c>
      <c r="E143" s="202" t="s">
        <v>21</v>
      </c>
      <c r="F143" s="203" t="s">
        <v>160</v>
      </c>
      <c r="G143" s="200"/>
      <c r="H143" s="202" t="s">
        <v>21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138</v>
      </c>
      <c r="AU143" s="209" t="s">
        <v>86</v>
      </c>
      <c r="AV143" s="11" t="s">
        <v>79</v>
      </c>
      <c r="AW143" s="11" t="s">
        <v>38</v>
      </c>
      <c r="AX143" s="11" t="s">
        <v>74</v>
      </c>
      <c r="AY143" s="209" t="s">
        <v>128</v>
      </c>
    </row>
    <row r="144" spans="2:65" s="12" customFormat="1" ht="13.5">
      <c r="B144" s="210"/>
      <c r="C144" s="211"/>
      <c r="D144" s="201" t="s">
        <v>138</v>
      </c>
      <c r="E144" s="212" t="s">
        <v>21</v>
      </c>
      <c r="F144" s="213" t="s">
        <v>195</v>
      </c>
      <c r="G144" s="211"/>
      <c r="H144" s="214">
        <v>1.357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138</v>
      </c>
      <c r="AU144" s="220" t="s">
        <v>86</v>
      </c>
      <c r="AV144" s="12" t="s">
        <v>86</v>
      </c>
      <c r="AW144" s="12" t="s">
        <v>38</v>
      </c>
      <c r="AX144" s="12" t="s">
        <v>74</v>
      </c>
      <c r="AY144" s="220" t="s">
        <v>128</v>
      </c>
    </row>
    <row r="145" spans="2:51" s="11" customFormat="1" ht="13.5">
      <c r="B145" s="199"/>
      <c r="C145" s="200"/>
      <c r="D145" s="201" t="s">
        <v>138</v>
      </c>
      <c r="E145" s="202" t="s">
        <v>21</v>
      </c>
      <c r="F145" s="203" t="s">
        <v>162</v>
      </c>
      <c r="G145" s="200"/>
      <c r="H145" s="202" t="s">
        <v>21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138</v>
      </c>
      <c r="AU145" s="209" t="s">
        <v>86</v>
      </c>
      <c r="AV145" s="11" t="s">
        <v>79</v>
      </c>
      <c r="AW145" s="11" t="s">
        <v>38</v>
      </c>
      <c r="AX145" s="11" t="s">
        <v>74</v>
      </c>
      <c r="AY145" s="209" t="s">
        <v>128</v>
      </c>
    </row>
    <row r="146" spans="2:51" s="12" customFormat="1" ht="13.5">
      <c r="B146" s="210"/>
      <c r="C146" s="211"/>
      <c r="D146" s="201" t="s">
        <v>138</v>
      </c>
      <c r="E146" s="212" t="s">
        <v>21</v>
      </c>
      <c r="F146" s="213" t="s">
        <v>196</v>
      </c>
      <c r="G146" s="211"/>
      <c r="H146" s="214">
        <v>2.8220000000000001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138</v>
      </c>
      <c r="AU146" s="220" t="s">
        <v>86</v>
      </c>
      <c r="AV146" s="12" t="s">
        <v>86</v>
      </c>
      <c r="AW146" s="12" t="s">
        <v>38</v>
      </c>
      <c r="AX146" s="12" t="s">
        <v>74</v>
      </c>
      <c r="AY146" s="220" t="s">
        <v>128</v>
      </c>
    </row>
    <row r="147" spans="2:51" s="11" customFormat="1" ht="13.5">
      <c r="B147" s="199"/>
      <c r="C147" s="200"/>
      <c r="D147" s="201" t="s">
        <v>138</v>
      </c>
      <c r="E147" s="202" t="s">
        <v>21</v>
      </c>
      <c r="F147" s="203" t="s">
        <v>164</v>
      </c>
      <c r="G147" s="200"/>
      <c r="H147" s="202" t="s">
        <v>21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138</v>
      </c>
      <c r="AU147" s="209" t="s">
        <v>86</v>
      </c>
      <c r="AV147" s="11" t="s">
        <v>79</v>
      </c>
      <c r="AW147" s="11" t="s">
        <v>38</v>
      </c>
      <c r="AX147" s="11" t="s">
        <v>74</v>
      </c>
      <c r="AY147" s="209" t="s">
        <v>128</v>
      </c>
    </row>
    <row r="148" spans="2:51" s="12" customFormat="1" ht="13.5">
      <c r="B148" s="210"/>
      <c r="C148" s="211"/>
      <c r="D148" s="201" t="s">
        <v>138</v>
      </c>
      <c r="E148" s="212" t="s">
        <v>21</v>
      </c>
      <c r="F148" s="213" t="s">
        <v>197</v>
      </c>
      <c r="G148" s="211"/>
      <c r="H148" s="214">
        <v>4.9909999999999997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138</v>
      </c>
      <c r="AU148" s="220" t="s">
        <v>86</v>
      </c>
      <c r="AV148" s="12" t="s">
        <v>86</v>
      </c>
      <c r="AW148" s="12" t="s">
        <v>38</v>
      </c>
      <c r="AX148" s="12" t="s">
        <v>74</v>
      </c>
      <c r="AY148" s="220" t="s">
        <v>128</v>
      </c>
    </row>
    <row r="149" spans="2:51" s="11" customFormat="1" ht="13.5">
      <c r="B149" s="199"/>
      <c r="C149" s="200"/>
      <c r="D149" s="201" t="s">
        <v>138</v>
      </c>
      <c r="E149" s="202" t="s">
        <v>21</v>
      </c>
      <c r="F149" s="203" t="s">
        <v>166</v>
      </c>
      <c r="G149" s="200"/>
      <c r="H149" s="202" t="s">
        <v>21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138</v>
      </c>
      <c r="AU149" s="209" t="s">
        <v>86</v>
      </c>
      <c r="AV149" s="11" t="s">
        <v>79</v>
      </c>
      <c r="AW149" s="11" t="s">
        <v>38</v>
      </c>
      <c r="AX149" s="11" t="s">
        <v>74</v>
      </c>
      <c r="AY149" s="209" t="s">
        <v>128</v>
      </c>
    </row>
    <row r="150" spans="2:51" s="12" customFormat="1" ht="13.5">
      <c r="B150" s="210"/>
      <c r="C150" s="211"/>
      <c r="D150" s="201" t="s">
        <v>138</v>
      </c>
      <c r="E150" s="212" t="s">
        <v>21</v>
      </c>
      <c r="F150" s="213" t="s">
        <v>198</v>
      </c>
      <c r="G150" s="211"/>
      <c r="H150" s="214">
        <v>2.339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138</v>
      </c>
      <c r="AU150" s="220" t="s">
        <v>86</v>
      </c>
      <c r="AV150" s="12" t="s">
        <v>86</v>
      </c>
      <c r="AW150" s="12" t="s">
        <v>38</v>
      </c>
      <c r="AX150" s="12" t="s">
        <v>74</v>
      </c>
      <c r="AY150" s="220" t="s">
        <v>128</v>
      </c>
    </row>
    <row r="151" spans="2:51" s="11" customFormat="1" ht="13.5">
      <c r="B151" s="199"/>
      <c r="C151" s="200"/>
      <c r="D151" s="201" t="s">
        <v>138</v>
      </c>
      <c r="E151" s="202" t="s">
        <v>21</v>
      </c>
      <c r="F151" s="203" t="s">
        <v>168</v>
      </c>
      <c r="G151" s="200"/>
      <c r="H151" s="202" t="s">
        <v>21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138</v>
      </c>
      <c r="AU151" s="209" t="s">
        <v>86</v>
      </c>
      <c r="AV151" s="11" t="s">
        <v>79</v>
      </c>
      <c r="AW151" s="11" t="s">
        <v>38</v>
      </c>
      <c r="AX151" s="11" t="s">
        <v>74</v>
      </c>
      <c r="AY151" s="209" t="s">
        <v>128</v>
      </c>
    </row>
    <row r="152" spans="2:51" s="12" customFormat="1" ht="13.5">
      <c r="B152" s="210"/>
      <c r="C152" s="211"/>
      <c r="D152" s="201" t="s">
        <v>138</v>
      </c>
      <c r="E152" s="212" t="s">
        <v>21</v>
      </c>
      <c r="F152" s="213" t="s">
        <v>199</v>
      </c>
      <c r="G152" s="211"/>
      <c r="H152" s="214">
        <v>2.8559999999999999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138</v>
      </c>
      <c r="AU152" s="220" t="s">
        <v>86</v>
      </c>
      <c r="AV152" s="12" t="s">
        <v>86</v>
      </c>
      <c r="AW152" s="12" t="s">
        <v>38</v>
      </c>
      <c r="AX152" s="12" t="s">
        <v>74</v>
      </c>
      <c r="AY152" s="220" t="s">
        <v>128</v>
      </c>
    </row>
    <row r="153" spans="2:51" s="11" customFormat="1" ht="13.5">
      <c r="B153" s="199"/>
      <c r="C153" s="200"/>
      <c r="D153" s="201" t="s">
        <v>138</v>
      </c>
      <c r="E153" s="202" t="s">
        <v>21</v>
      </c>
      <c r="F153" s="203" t="s">
        <v>170</v>
      </c>
      <c r="G153" s="200"/>
      <c r="H153" s="202" t="s">
        <v>21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138</v>
      </c>
      <c r="AU153" s="209" t="s">
        <v>86</v>
      </c>
      <c r="AV153" s="11" t="s">
        <v>79</v>
      </c>
      <c r="AW153" s="11" t="s">
        <v>38</v>
      </c>
      <c r="AX153" s="11" t="s">
        <v>74</v>
      </c>
      <c r="AY153" s="209" t="s">
        <v>128</v>
      </c>
    </row>
    <row r="154" spans="2:51" s="12" customFormat="1" ht="13.5">
      <c r="B154" s="210"/>
      <c r="C154" s="211"/>
      <c r="D154" s="201" t="s">
        <v>138</v>
      </c>
      <c r="E154" s="212" t="s">
        <v>21</v>
      </c>
      <c r="F154" s="213" t="s">
        <v>200</v>
      </c>
      <c r="G154" s="211"/>
      <c r="H154" s="214">
        <v>2.927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138</v>
      </c>
      <c r="AU154" s="220" t="s">
        <v>86</v>
      </c>
      <c r="AV154" s="12" t="s">
        <v>86</v>
      </c>
      <c r="AW154" s="12" t="s">
        <v>38</v>
      </c>
      <c r="AX154" s="12" t="s">
        <v>74</v>
      </c>
      <c r="AY154" s="220" t="s">
        <v>128</v>
      </c>
    </row>
    <row r="155" spans="2:51" s="11" customFormat="1" ht="13.5">
      <c r="B155" s="199"/>
      <c r="C155" s="200"/>
      <c r="D155" s="201" t="s">
        <v>138</v>
      </c>
      <c r="E155" s="202" t="s">
        <v>21</v>
      </c>
      <c r="F155" s="203" t="s">
        <v>172</v>
      </c>
      <c r="G155" s="200"/>
      <c r="H155" s="202" t="s">
        <v>21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138</v>
      </c>
      <c r="AU155" s="209" t="s">
        <v>86</v>
      </c>
      <c r="AV155" s="11" t="s">
        <v>79</v>
      </c>
      <c r="AW155" s="11" t="s">
        <v>38</v>
      </c>
      <c r="AX155" s="11" t="s">
        <v>74</v>
      </c>
      <c r="AY155" s="209" t="s">
        <v>128</v>
      </c>
    </row>
    <row r="156" spans="2:51" s="12" customFormat="1" ht="13.5">
      <c r="B156" s="210"/>
      <c r="C156" s="211"/>
      <c r="D156" s="201" t="s">
        <v>138</v>
      </c>
      <c r="E156" s="212" t="s">
        <v>21</v>
      </c>
      <c r="F156" s="213" t="s">
        <v>201</v>
      </c>
      <c r="G156" s="211"/>
      <c r="H156" s="214">
        <v>1.36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138</v>
      </c>
      <c r="AU156" s="220" t="s">
        <v>86</v>
      </c>
      <c r="AV156" s="12" t="s">
        <v>86</v>
      </c>
      <c r="AW156" s="12" t="s">
        <v>38</v>
      </c>
      <c r="AX156" s="12" t="s">
        <v>74</v>
      </c>
      <c r="AY156" s="220" t="s">
        <v>128</v>
      </c>
    </row>
    <row r="157" spans="2:51" s="11" customFormat="1" ht="13.5">
      <c r="B157" s="199"/>
      <c r="C157" s="200"/>
      <c r="D157" s="201" t="s">
        <v>138</v>
      </c>
      <c r="E157" s="202" t="s">
        <v>21</v>
      </c>
      <c r="F157" s="203" t="s">
        <v>174</v>
      </c>
      <c r="G157" s="200"/>
      <c r="H157" s="202" t="s">
        <v>21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138</v>
      </c>
      <c r="AU157" s="209" t="s">
        <v>86</v>
      </c>
      <c r="AV157" s="11" t="s">
        <v>79</v>
      </c>
      <c r="AW157" s="11" t="s">
        <v>38</v>
      </c>
      <c r="AX157" s="11" t="s">
        <v>74</v>
      </c>
      <c r="AY157" s="209" t="s">
        <v>128</v>
      </c>
    </row>
    <row r="158" spans="2:51" s="12" customFormat="1" ht="13.5">
      <c r="B158" s="210"/>
      <c r="C158" s="211"/>
      <c r="D158" s="201" t="s">
        <v>138</v>
      </c>
      <c r="E158" s="212" t="s">
        <v>21</v>
      </c>
      <c r="F158" s="213" t="s">
        <v>202</v>
      </c>
      <c r="G158" s="211"/>
      <c r="H158" s="214">
        <v>2.6320000000000001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138</v>
      </c>
      <c r="AU158" s="220" t="s">
        <v>86</v>
      </c>
      <c r="AV158" s="12" t="s">
        <v>86</v>
      </c>
      <c r="AW158" s="12" t="s">
        <v>38</v>
      </c>
      <c r="AX158" s="12" t="s">
        <v>74</v>
      </c>
      <c r="AY158" s="220" t="s">
        <v>128</v>
      </c>
    </row>
    <row r="159" spans="2:51" s="11" customFormat="1" ht="13.5">
      <c r="B159" s="199"/>
      <c r="C159" s="200"/>
      <c r="D159" s="201" t="s">
        <v>138</v>
      </c>
      <c r="E159" s="202" t="s">
        <v>21</v>
      </c>
      <c r="F159" s="203" t="s">
        <v>176</v>
      </c>
      <c r="G159" s="200"/>
      <c r="H159" s="202" t="s">
        <v>21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138</v>
      </c>
      <c r="AU159" s="209" t="s">
        <v>86</v>
      </c>
      <c r="AV159" s="11" t="s">
        <v>79</v>
      </c>
      <c r="AW159" s="11" t="s">
        <v>38</v>
      </c>
      <c r="AX159" s="11" t="s">
        <v>74</v>
      </c>
      <c r="AY159" s="209" t="s">
        <v>128</v>
      </c>
    </row>
    <row r="160" spans="2:51" s="12" customFormat="1" ht="13.5">
      <c r="B160" s="210"/>
      <c r="C160" s="211"/>
      <c r="D160" s="201" t="s">
        <v>138</v>
      </c>
      <c r="E160" s="212" t="s">
        <v>21</v>
      </c>
      <c r="F160" s="213" t="s">
        <v>203</v>
      </c>
      <c r="G160" s="211"/>
      <c r="H160" s="214">
        <v>1.9550000000000001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138</v>
      </c>
      <c r="AU160" s="220" t="s">
        <v>86</v>
      </c>
      <c r="AV160" s="12" t="s">
        <v>86</v>
      </c>
      <c r="AW160" s="12" t="s">
        <v>38</v>
      </c>
      <c r="AX160" s="12" t="s">
        <v>74</v>
      </c>
      <c r="AY160" s="220" t="s">
        <v>128</v>
      </c>
    </row>
    <row r="161" spans="2:65" s="13" customFormat="1" ht="13.5">
      <c r="B161" s="221"/>
      <c r="C161" s="222"/>
      <c r="D161" s="201" t="s">
        <v>138</v>
      </c>
      <c r="E161" s="223" t="s">
        <v>21</v>
      </c>
      <c r="F161" s="224" t="s">
        <v>141</v>
      </c>
      <c r="G161" s="222"/>
      <c r="H161" s="225">
        <v>58.371000000000002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138</v>
      </c>
      <c r="AU161" s="231" t="s">
        <v>86</v>
      </c>
      <c r="AV161" s="13" t="s">
        <v>136</v>
      </c>
      <c r="AW161" s="13" t="s">
        <v>38</v>
      </c>
      <c r="AX161" s="13" t="s">
        <v>79</v>
      </c>
      <c r="AY161" s="231" t="s">
        <v>128</v>
      </c>
    </row>
    <row r="162" spans="2:65" s="1" customFormat="1" ht="16.5" customHeight="1">
      <c r="B162" s="41"/>
      <c r="C162" s="187" t="s">
        <v>204</v>
      </c>
      <c r="D162" s="187" t="s">
        <v>131</v>
      </c>
      <c r="E162" s="188" t="s">
        <v>205</v>
      </c>
      <c r="F162" s="189" t="s">
        <v>206</v>
      </c>
      <c r="G162" s="190" t="s">
        <v>144</v>
      </c>
      <c r="H162" s="191">
        <v>58.371000000000002</v>
      </c>
      <c r="I162" s="192"/>
      <c r="J162" s="193">
        <f>ROUND(I162*H162,2)</f>
        <v>0</v>
      </c>
      <c r="K162" s="189" t="s">
        <v>135</v>
      </c>
      <c r="L162" s="61"/>
      <c r="M162" s="194" t="s">
        <v>21</v>
      </c>
      <c r="N162" s="195" t="s">
        <v>45</v>
      </c>
      <c r="O162" s="42"/>
      <c r="P162" s="196">
        <f>O162*H162</f>
        <v>0</v>
      </c>
      <c r="Q162" s="196">
        <v>3.3579999999999999E-2</v>
      </c>
      <c r="R162" s="196">
        <f>Q162*H162</f>
        <v>1.9600981799999999</v>
      </c>
      <c r="S162" s="196">
        <v>0</v>
      </c>
      <c r="T162" s="197">
        <f>S162*H162</f>
        <v>0</v>
      </c>
      <c r="AR162" s="24" t="s">
        <v>136</v>
      </c>
      <c r="AT162" s="24" t="s">
        <v>131</v>
      </c>
      <c r="AU162" s="24" t="s">
        <v>86</v>
      </c>
      <c r="AY162" s="24" t="s">
        <v>128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4" t="s">
        <v>79</v>
      </c>
      <c r="BK162" s="198">
        <f>ROUND(I162*H162,2)</f>
        <v>0</v>
      </c>
      <c r="BL162" s="24" t="s">
        <v>136</v>
      </c>
      <c r="BM162" s="24" t="s">
        <v>207</v>
      </c>
    </row>
    <row r="163" spans="2:65" s="11" customFormat="1" ht="13.5">
      <c r="B163" s="199"/>
      <c r="C163" s="200"/>
      <c r="D163" s="201" t="s">
        <v>138</v>
      </c>
      <c r="E163" s="202" t="s">
        <v>21</v>
      </c>
      <c r="F163" s="203" t="s">
        <v>154</v>
      </c>
      <c r="G163" s="200"/>
      <c r="H163" s="202" t="s">
        <v>21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138</v>
      </c>
      <c r="AU163" s="209" t="s">
        <v>86</v>
      </c>
      <c r="AV163" s="11" t="s">
        <v>79</v>
      </c>
      <c r="AW163" s="11" t="s">
        <v>38</v>
      </c>
      <c r="AX163" s="11" t="s">
        <v>74</v>
      </c>
      <c r="AY163" s="209" t="s">
        <v>128</v>
      </c>
    </row>
    <row r="164" spans="2:65" s="12" customFormat="1" ht="13.5">
      <c r="B164" s="210"/>
      <c r="C164" s="211"/>
      <c r="D164" s="201" t="s">
        <v>138</v>
      </c>
      <c r="E164" s="212" t="s">
        <v>21</v>
      </c>
      <c r="F164" s="213" t="s">
        <v>192</v>
      </c>
      <c r="G164" s="211"/>
      <c r="H164" s="214">
        <v>31.35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138</v>
      </c>
      <c r="AU164" s="220" t="s">
        <v>86</v>
      </c>
      <c r="AV164" s="12" t="s">
        <v>86</v>
      </c>
      <c r="AW164" s="12" t="s">
        <v>38</v>
      </c>
      <c r="AX164" s="12" t="s">
        <v>74</v>
      </c>
      <c r="AY164" s="220" t="s">
        <v>128</v>
      </c>
    </row>
    <row r="165" spans="2:65" s="11" customFormat="1" ht="13.5">
      <c r="B165" s="199"/>
      <c r="C165" s="200"/>
      <c r="D165" s="201" t="s">
        <v>138</v>
      </c>
      <c r="E165" s="202" t="s">
        <v>21</v>
      </c>
      <c r="F165" s="203" t="s">
        <v>156</v>
      </c>
      <c r="G165" s="200"/>
      <c r="H165" s="202" t="s">
        <v>21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138</v>
      </c>
      <c r="AU165" s="209" t="s">
        <v>86</v>
      </c>
      <c r="AV165" s="11" t="s">
        <v>79</v>
      </c>
      <c r="AW165" s="11" t="s">
        <v>38</v>
      </c>
      <c r="AX165" s="11" t="s">
        <v>74</v>
      </c>
      <c r="AY165" s="209" t="s">
        <v>128</v>
      </c>
    </row>
    <row r="166" spans="2:65" s="12" customFormat="1" ht="13.5">
      <c r="B166" s="210"/>
      <c r="C166" s="211"/>
      <c r="D166" s="201" t="s">
        <v>138</v>
      </c>
      <c r="E166" s="212" t="s">
        <v>21</v>
      </c>
      <c r="F166" s="213" t="s">
        <v>193</v>
      </c>
      <c r="G166" s="211"/>
      <c r="H166" s="214">
        <v>2.3370000000000002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138</v>
      </c>
      <c r="AU166" s="220" t="s">
        <v>86</v>
      </c>
      <c r="AV166" s="12" t="s">
        <v>86</v>
      </c>
      <c r="AW166" s="12" t="s">
        <v>38</v>
      </c>
      <c r="AX166" s="12" t="s">
        <v>74</v>
      </c>
      <c r="AY166" s="220" t="s">
        <v>128</v>
      </c>
    </row>
    <row r="167" spans="2:65" s="11" customFormat="1" ht="13.5">
      <c r="B167" s="199"/>
      <c r="C167" s="200"/>
      <c r="D167" s="201" t="s">
        <v>138</v>
      </c>
      <c r="E167" s="202" t="s">
        <v>21</v>
      </c>
      <c r="F167" s="203" t="s">
        <v>158</v>
      </c>
      <c r="G167" s="200"/>
      <c r="H167" s="202" t="s">
        <v>21</v>
      </c>
      <c r="I167" s="204"/>
      <c r="J167" s="200"/>
      <c r="K167" s="200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138</v>
      </c>
      <c r="AU167" s="209" t="s">
        <v>86</v>
      </c>
      <c r="AV167" s="11" t="s">
        <v>79</v>
      </c>
      <c r="AW167" s="11" t="s">
        <v>38</v>
      </c>
      <c r="AX167" s="11" t="s">
        <v>74</v>
      </c>
      <c r="AY167" s="209" t="s">
        <v>128</v>
      </c>
    </row>
    <row r="168" spans="2:65" s="12" customFormat="1" ht="13.5">
      <c r="B168" s="210"/>
      <c r="C168" s="211"/>
      <c r="D168" s="201" t="s">
        <v>138</v>
      </c>
      <c r="E168" s="212" t="s">
        <v>21</v>
      </c>
      <c r="F168" s="213" t="s">
        <v>194</v>
      </c>
      <c r="G168" s="211"/>
      <c r="H168" s="214">
        <v>1.4450000000000001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138</v>
      </c>
      <c r="AU168" s="220" t="s">
        <v>86</v>
      </c>
      <c r="AV168" s="12" t="s">
        <v>86</v>
      </c>
      <c r="AW168" s="12" t="s">
        <v>38</v>
      </c>
      <c r="AX168" s="12" t="s">
        <v>74</v>
      </c>
      <c r="AY168" s="220" t="s">
        <v>128</v>
      </c>
    </row>
    <row r="169" spans="2:65" s="11" customFormat="1" ht="13.5">
      <c r="B169" s="199"/>
      <c r="C169" s="200"/>
      <c r="D169" s="201" t="s">
        <v>138</v>
      </c>
      <c r="E169" s="202" t="s">
        <v>21</v>
      </c>
      <c r="F169" s="203" t="s">
        <v>160</v>
      </c>
      <c r="G169" s="200"/>
      <c r="H169" s="202" t="s">
        <v>21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138</v>
      </c>
      <c r="AU169" s="209" t="s">
        <v>86</v>
      </c>
      <c r="AV169" s="11" t="s">
        <v>79</v>
      </c>
      <c r="AW169" s="11" t="s">
        <v>38</v>
      </c>
      <c r="AX169" s="11" t="s">
        <v>74</v>
      </c>
      <c r="AY169" s="209" t="s">
        <v>128</v>
      </c>
    </row>
    <row r="170" spans="2:65" s="12" customFormat="1" ht="13.5">
      <c r="B170" s="210"/>
      <c r="C170" s="211"/>
      <c r="D170" s="201" t="s">
        <v>138</v>
      </c>
      <c r="E170" s="212" t="s">
        <v>21</v>
      </c>
      <c r="F170" s="213" t="s">
        <v>195</v>
      </c>
      <c r="G170" s="211"/>
      <c r="H170" s="214">
        <v>1.357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138</v>
      </c>
      <c r="AU170" s="220" t="s">
        <v>86</v>
      </c>
      <c r="AV170" s="12" t="s">
        <v>86</v>
      </c>
      <c r="AW170" s="12" t="s">
        <v>38</v>
      </c>
      <c r="AX170" s="12" t="s">
        <v>74</v>
      </c>
      <c r="AY170" s="220" t="s">
        <v>128</v>
      </c>
    </row>
    <row r="171" spans="2:65" s="11" customFormat="1" ht="13.5">
      <c r="B171" s="199"/>
      <c r="C171" s="200"/>
      <c r="D171" s="201" t="s">
        <v>138</v>
      </c>
      <c r="E171" s="202" t="s">
        <v>21</v>
      </c>
      <c r="F171" s="203" t="s">
        <v>162</v>
      </c>
      <c r="G171" s="200"/>
      <c r="H171" s="202" t="s">
        <v>21</v>
      </c>
      <c r="I171" s="204"/>
      <c r="J171" s="200"/>
      <c r="K171" s="200"/>
      <c r="L171" s="205"/>
      <c r="M171" s="206"/>
      <c r="N171" s="207"/>
      <c r="O171" s="207"/>
      <c r="P171" s="207"/>
      <c r="Q171" s="207"/>
      <c r="R171" s="207"/>
      <c r="S171" s="207"/>
      <c r="T171" s="208"/>
      <c r="AT171" s="209" t="s">
        <v>138</v>
      </c>
      <c r="AU171" s="209" t="s">
        <v>86</v>
      </c>
      <c r="AV171" s="11" t="s">
        <v>79</v>
      </c>
      <c r="AW171" s="11" t="s">
        <v>38</v>
      </c>
      <c r="AX171" s="11" t="s">
        <v>74</v>
      </c>
      <c r="AY171" s="209" t="s">
        <v>128</v>
      </c>
    </row>
    <row r="172" spans="2:65" s="12" customFormat="1" ht="13.5">
      <c r="B172" s="210"/>
      <c r="C172" s="211"/>
      <c r="D172" s="201" t="s">
        <v>138</v>
      </c>
      <c r="E172" s="212" t="s">
        <v>21</v>
      </c>
      <c r="F172" s="213" t="s">
        <v>196</v>
      </c>
      <c r="G172" s="211"/>
      <c r="H172" s="214">
        <v>2.8220000000000001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138</v>
      </c>
      <c r="AU172" s="220" t="s">
        <v>86</v>
      </c>
      <c r="AV172" s="12" t="s">
        <v>86</v>
      </c>
      <c r="AW172" s="12" t="s">
        <v>38</v>
      </c>
      <c r="AX172" s="12" t="s">
        <v>74</v>
      </c>
      <c r="AY172" s="220" t="s">
        <v>128</v>
      </c>
    </row>
    <row r="173" spans="2:65" s="11" customFormat="1" ht="13.5">
      <c r="B173" s="199"/>
      <c r="C173" s="200"/>
      <c r="D173" s="201" t="s">
        <v>138</v>
      </c>
      <c r="E173" s="202" t="s">
        <v>21</v>
      </c>
      <c r="F173" s="203" t="s">
        <v>164</v>
      </c>
      <c r="G173" s="200"/>
      <c r="H173" s="202" t="s">
        <v>21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138</v>
      </c>
      <c r="AU173" s="209" t="s">
        <v>86</v>
      </c>
      <c r="AV173" s="11" t="s">
        <v>79</v>
      </c>
      <c r="AW173" s="11" t="s">
        <v>38</v>
      </c>
      <c r="AX173" s="11" t="s">
        <v>74</v>
      </c>
      <c r="AY173" s="209" t="s">
        <v>128</v>
      </c>
    </row>
    <row r="174" spans="2:65" s="12" customFormat="1" ht="13.5">
      <c r="B174" s="210"/>
      <c r="C174" s="211"/>
      <c r="D174" s="201" t="s">
        <v>138</v>
      </c>
      <c r="E174" s="212" t="s">
        <v>21</v>
      </c>
      <c r="F174" s="213" t="s">
        <v>197</v>
      </c>
      <c r="G174" s="211"/>
      <c r="H174" s="214">
        <v>4.9909999999999997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138</v>
      </c>
      <c r="AU174" s="220" t="s">
        <v>86</v>
      </c>
      <c r="AV174" s="12" t="s">
        <v>86</v>
      </c>
      <c r="AW174" s="12" t="s">
        <v>38</v>
      </c>
      <c r="AX174" s="12" t="s">
        <v>74</v>
      </c>
      <c r="AY174" s="220" t="s">
        <v>128</v>
      </c>
    </row>
    <row r="175" spans="2:65" s="11" customFormat="1" ht="13.5">
      <c r="B175" s="199"/>
      <c r="C175" s="200"/>
      <c r="D175" s="201" t="s">
        <v>138</v>
      </c>
      <c r="E175" s="202" t="s">
        <v>21</v>
      </c>
      <c r="F175" s="203" t="s">
        <v>166</v>
      </c>
      <c r="G175" s="200"/>
      <c r="H175" s="202" t="s">
        <v>21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138</v>
      </c>
      <c r="AU175" s="209" t="s">
        <v>86</v>
      </c>
      <c r="AV175" s="11" t="s">
        <v>79</v>
      </c>
      <c r="AW175" s="11" t="s">
        <v>38</v>
      </c>
      <c r="AX175" s="11" t="s">
        <v>74</v>
      </c>
      <c r="AY175" s="209" t="s">
        <v>128</v>
      </c>
    </row>
    <row r="176" spans="2:65" s="12" customFormat="1" ht="13.5">
      <c r="B176" s="210"/>
      <c r="C176" s="211"/>
      <c r="D176" s="201" t="s">
        <v>138</v>
      </c>
      <c r="E176" s="212" t="s">
        <v>21</v>
      </c>
      <c r="F176" s="213" t="s">
        <v>198</v>
      </c>
      <c r="G176" s="211"/>
      <c r="H176" s="214">
        <v>2.339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138</v>
      </c>
      <c r="AU176" s="220" t="s">
        <v>86</v>
      </c>
      <c r="AV176" s="12" t="s">
        <v>86</v>
      </c>
      <c r="AW176" s="12" t="s">
        <v>38</v>
      </c>
      <c r="AX176" s="12" t="s">
        <v>74</v>
      </c>
      <c r="AY176" s="220" t="s">
        <v>128</v>
      </c>
    </row>
    <row r="177" spans="2:65" s="11" customFormat="1" ht="13.5">
      <c r="B177" s="199"/>
      <c r="C177" s="200"/>
      <c r="D177" s="201" t="s">
        <v>138</v>
      </c>
      <c r="E177" s="202" t="s">
        <v>21</v>
      </c>
      <c r="F177" s="203" t="s">
        <v>168</v>
      </c>
      <c r="G177" s="200"/>
      <c r="H177" s="202" t="s">
        <v>21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138</v>
      </c>
      <c r="AU177" s="209" t="s">
        <v>86</v>
      </c>
      <c r="AV177" s="11" t="s">
        <v>79</v>
      </c>
      <c r="AW177" s="11" t="s">
        <v>38</v>
      </c>
      <c r="AX177" s="11" t="s">
        <v>74</v>
      </c>
      <c r="AY177" s="209" t="s">
        <v>128</v>
      </c>
    </row>
    <row r="178" spans="2:65" s="12" customFormat="1" ht="13.5">
      <c r="B178" s="210"/>
      <c r="C178" s="211"/>
      <c r="D178" s="201" t="s">
        <v>138</v>
      </c>
      <c r="E178" s="212" t="s">
        <v>21</v>
      </c>
      <c r="F178" s="213" t="s">
        <v>199</v>
      </c>
      <c r="G178" s="211"/>
      <c r="H178" s="214">
        <v>2.8559999999999999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138</v>
      </c>
      <c r="AU178" s="220" t="s">
        <v>86</v>
      </c>
      <c r="AV178" s="12" t="s">
        <v>86</v>
      </c>
      <c r="AW178" s="12" t="s">
        <v>38</v>
      </c>
      <c r="AX178" s="12" t="s">
        <v>74</v>
      </c>
      <c r="AY178" s="220" t="s">
        <v>128</v>
      </c>
    </row>
    <row r="179" spans="2:65" s="11" customFormat="1" ht="13.5">
      <c r="B179" s="199"/>
      <c r="C179" s="200"/>
      <c r="D179" s="201" t="s">
        <v>138</v>
      </c>
      <c r="E179" s="202" t="s">
        <v>21</v>
      </c>
      <c r="F179" s="203" t="s">
        <v>170</v>
      </c>
      <c r="G179" s="200"/>
      <c r="H179" s="202" t="s">
        <v>21</v>
      </c>
      <c r="I179" s="204"/>
      <c r="J179" s="200"/>
      <c r="K179" s="200"/>
      <c r="L179" s="205"/>
      <c r="M179" s="206"/>
      <c r="N179" s="207"/>
      <c r="O179" s="207"/>
      <c r="P179" s="207"/>
      <c r="Q179" s="207"/>
      <c r="R179" s="207"/>
      <c r="S179" s="207"/>
      <c r="T179" s="208"/>
      <c r="AT179" s="209" t="s">
        <v>138</v>
      </c>
      <c r="AU179" s="209" t="s">
        <v>86</v>
      </c>
      <c r="AV179" s="11" t="s">
        <v>79</v>
      </c>
      <c r="AW179" s="11" t="s">
        <v>38</v>
      </c>
      <c r="AX179" s="11" t="s">
        <v>74</v>
      </c>
      <c r="AY179" s="209" t="s">
        <v>128</v>
      </c>
    </row>
    <row r="180" spans="2:65" s="12" customFormat="1" ht="13.5">
      <c r="B180" s="210"/>
      <c r="C180" s="211"/>
      <c r="D180" s="201" t="s">
        <v>138</v>
      </c>
      <c r="E180" s="212" t="s">
        <v>21</v>
      </c>
      <c r="F180" s="213" t="s">
        <v>200</v>
      </c>
      <c r="G180" s="211"/>
      <c r="H180" s="214">
        <v>2.927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138</v>
      </c>
      <c r="AU180" s="220" t="s">
        <v>86</v>
      </c>
      <c r="AV180" s="12" t="s">
        <v>86</v>
      </c>
      <c r="AW180" s="12" t="s">
        <v>38</v>
      </c>
      <c r="AX180" s="12" t="s">
        <v>74</v>
      </c>
      <c r="AY180" s="220" t="s">
        <v>128</v>
      </c>
    </row>
    <row r="181" spans="2:65" s="11" customFormat="1" ht="13.5">
      <c r="B181" s="199"/>
      <c r="C181" s="200"/>
      <c r="D181" s="201" t="s">
        <v>138</v>
      </c>
      <c r="E181" s="202" t="s">
        <v>21</v>
      </c>
      <c r="F181" s="203" t="s">
        <v>172</v>
      </c>
      <c r="G181" s="200"/>
      <c r="H181" s="202" t="s">
        <v>21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138</v>
      </c>
      <c r="AU181" s="209" t="s">
        <v>86</v>
      </c>
      <c r="AV181" s="11" t="s">
        <v>79</v>
      </c>
      <c r="AW181" s="11" t="s">
        <v>38</v>
      </c>
      <c r="AX181" s="11" t="s">
        <v>74</v>
      </c>
      <c r="AY181" s="209" t="s">
        <v>128</v>
      </c>
    </row>
    <row r="182" spans="2:65" s="12" customFormat="1" ht="13.5">
      <c r="B182" s="210"/>
      <c r="C182" s="211"/>
      <c r="D182" s="201" t="s">
        <v>138</v>
      </c>
      <c r="E182" s="212" t="s">
        <v>21</v>
      </c>
      <c r="F182" s="213" t="s">
        <v>201</v>
      </c>
      <c r="G182" s="211"/>
      <c r="H182" s="214">
        <v>1.36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138</v>
      </c>
      <c r="AU182" s="220" t="s">
        <v>86</v>
      </c>
      <c r="AV182" s="12" t="s">
        <v>86</v>
      </c>
      <c r="AW182" s="12" t="s">
        <v>38</v>
      </c>
      <c r="AX182" s="12" t="s">
        <v>74</v>
      </c>
      <c r="AY182" s="220" t="s">
        <v>128</v>
      </c>
    </row>
    <row r="183" spans="2:65" s="11" customFormat="1" ht="13.5">
      <c r="B183" s="199"/>
      <c r="C183" s="200"/>
      <c r="D183" s="201" t="s">
        <v>138</v>
      </c>
      <c r="E183" s="202" t="s">
        <v>21</v>
      </c>
      <c r="F183" s="203" t="s">
        <v>174</v>
      </c>
      <c r="G183" s="200"/>
      <c r="H183" s="202" t="s">
        <v>21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138</v>
      </c>
      <c r="AU183" s="209" t="s">
        <v>86</v>
      </c>
      <c r="AV183" s="11" t="s">
        <v>79</v>
      </c>
      <c r="AW183" s="11" t="s">
        <v>38</v>
      </c>
      <c r="AX183" s="11" t="s">
        <v>74</v>
      </c>
      <c r="AY183" s="209" t="s">
        <v>128</v>
      </c>
    </row>
    <row r="184" spans="2:65" s="12" customFormat="1" ht="13.5">
      <c r="B184" s="210"/>
      <c r="C184" s="211"/>
      <c r="D184" s="201" t="s">
        <v>138</v>
      </c>
      <c r="E184" s="212" t="s">
        <v>21</v>
      </c>
      <c r="F184" s="213" t="s">
        <v>202</v>
      </c>
      <c r="G184" s="211"/>
      <c r="H184" s="214">
        <v>2.6320000000000001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138</v>
      </c>
      <c r="AU184" s="220" t="s">
        <v>86</v>
      </c>
      <c r="AV184" s="12" t="s">
        <v>86</v>
      </c>
      <c r="AW184" s="12" t="s">
        <v>38</v>
      </c>
      <c r="AX184" s="12" t="s">
        <v>74</v>
      </c>
      <c r="AY184" s="220" t="s">
        <v>128</v>
      </c>
    </row>
    <row r="185" spans="2:65" s="11" customFormat="1" ht="13.5">
      <c r="B185" s="199"/>
      <c r="C185" s="200"/>
      <c r="D185" s="201" t="s">
        <v>138</v>
      </c>
      <c r="E185" s="202" t="s">
        <v>21</v>
      </c>
      <c r="F185" s="203" t="s">
        <v>176</v>
      </c>
      <c r="G185" s="200"/>
      <c r="H185" s="202" t="s">
        <v>21</v>
      </c>
      <c r="I185" s="204"/>
      <c r="J185" s="200"/>
      <c r="K185" s="200"/>
      <c r="L185" s="205"/>
      <c r="M185" s="206"/>
      <c r="N185" s="207"/>
      <c r="O185" s="207"/>
      <c r="P185" s="207"/>
      <c r="Q185" s="207"/>
      <c r="R185" s="207"/>
      <c r="S185" s="207"/>
      <c r="T185" s="208"/>
      <c r="AT185" s="209" t="s">
        <v>138</v>
      </c>
      <c r="AU185" s="209" t="s">
        <v>86</v>
      </c>
      <c r="AV185" s="11" t="s">
        <v>79</v>
      </c>
      <c r="AW185" s="11" t="s">
        <v>38</v>
      </c>
      <c r="AX185" s="11" t="s">
        <v>74</v>
      </c>
      <c r="AY185" s="209" t="s">
        <v>128</v>
      </c>
    </row>
    <row r="186" spans="2:65" s="12" customFormat="1" ht="13.5">
      <c r="B186" s="210"/>
      <c r="C186" s="211"/>
      <c r="D186" s="201" t="s">
        <v>138</v>
      </c>
      <c r="E186" s="212" t="s">
        <v>21</v>
      </c>
      <c r="F186" s="213" t="s">
        <v>203</v>
      </c>
      <c r="G186" s="211"/>
      <c r="H186" s="214">
        <v>1.9550000000000001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138</v>
      </c>
      <c r="AU186" s="220" t="s">
        <v>86</v>
      </c>
      <c r="AV186" s="12" t="s">
        <v>86</v>
      </c>
      <c r="AW186" s="12" t="s">
        <v>38</v>
      </c>
      <c r="AX186" s="12" t="s">
        <v>74</v>
      </c>
      <c r="AY186" s="220" t="s">
        <v>128</v>
      </c>
    </row>
    <row r="187" spans="2:65" s="13" customFormat="1" ht="13.5">
      <c r="B187" s="221"/>
      <c r="C187" s="222"/>
      <c r="D187" s="201" t="s">
        <v>138</v>
      </c>
      <c r="E187" s="223" t="s">
        <v>21</v>
      </c>
      <c r="F187" s="224" t="s">
        <v>141</v>
      </c>
      <c r="G187" s="222"/>
      <c r="H187" s="225">
        <v>58.371000000000002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138</v>
      </c>
      <c r="AU187" s="231" t="s">
        <v>86</v>
      </c>
      <c r="AV187" s="13" t="s">
        <v>136</v>
      </c>
      <c r="AW187" s="13" t="s">
        <v>38</v>
      </c>
      <c r="AX187" s="13" t="s">
        <v>79</v>
      </c>
      <c r="AY187" s="231" t="s">
        <v>128</v>
      </c>
    </row>
    <row r="188" spans="2:65" s="1" customFormat="1" ht="25.5" customHeight="1">
      <c r="B188" s="41"/>
      <c r="C188" s="187" t="s">
        <v>208</v>
      </c>
      <c r="D188" s="187" t="s">
        <v>131</v>
      </c>
      <c r="E188" s="188" t="s">
        <v>209</v>
      </c>
      <c r="F188" s="189" t="s">
        <v>210</v>
      </c>
      <c r="G188" s="190" t="s">
        <v>144</v>
      </c>
      <c r="H188" s="191">
        <v>67.165000000000006</v>
      </c>
      <c r="I188" s="192"/>
      <c r="J188" s="193">
        <f>ROUND(I188*H188,2)</f>
        <v>0</v>
      </c>
      <c r="K188" s="189" t="s">
        <v>135</v>
      </c>
      <c r="L188" s="61"/>
      <c r="M188" s="194" t="s">
        <v>21</v>
      </c>
      <c r="N188" s="195" t="s">
        <v>45</v>
      </c>
      <c r="O188" s="42"/>
      <c r="P188" s="196">
        <f>O188*H188</f>
        <v>0</v>
      </c>
      <c r="Q188" s="196">
        <v>2.5999999999999998E-4</v>
      </c>
      <c r="R188" s="196">
        <f>Q188*H188</f>
        <v>1.74629E-2</v>
      </c>
      <c r="S188" s="196">
        <v>0</v>
      </c>
      <c r="T188" s="197">
        <f>S188*H188</f>
        <v>0</v>
      </c>
      <c r="AR188" s="24" t="s">
        <v>136</v>
      </c>
      <c r="AT188" s="24" t="s">
        <v>131</v>
      </c>
      <c r="AU188" s="24" t="s">
        <v>86</v>
      </c>
      <c r="AY188" s="24" t="s">
        <v>128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4" t="s">
        <v>79</v>
      </c>
      <c r="BK188" s="198">
        <f>ROUND(I188*H188,2)</f>
        <v>0</v>
      </c>
      <c r="BL188" s="24" t="s">
        <v>136</v>
      </c>
      <c r="BM188" s="24" t="s">
        <v>211</v>
      </c>
    </row>
    <row r="189" spans="2:65" s="11" customFormat="1" ht="13.5">
      <c r="B189" s="199"/>
      <c r="C189" s="200"/>
      <c r="D189" s="201" t="s">
        <v>138</v>
      </c>
      <c r="E189" s="202" t="s">
        <v>21</v>
      </c>
      <c r="F189" s="203" t="s">
        <v>212</v>
      </c>
      <c r="G189" s="200"/>
      <c r="H189" s="202" t="s">
        <v>21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138</v>
      </c>
      <c r="AU189" s="209" t="s">
        <v>86</v>
      </c>
      <c r="AV189" s="11" t="s">
        <v>79</v>
      </c>
      <c r="AW189" s="11" t="s">
        <v>38</v>
      </c>
      <c r="AX189" s="11" t="s">
        <v>74</v>
      </c>
      <c r="AY189" s="209" t="s">
        <v>128</v>
      </c>
    </row>
    <row r="190" spans="2:65" s="11" customFormat="1" ht="13.5">
      <c r="B190" s="199"/>
      <c r="C190" s="200"/>
      <c r="D190" s="201" t="s">
        <v>138</v>
      </c>
      <c r="E190" s="202" t="s">
        <v>21</v>
      </c>
      <c r="F190" s="203" t="s">
        <v>154</v>
      </c>
      <c r="G190" s="200"/>
      <c r="H190" s="202" t="s">
        <v>21</v>
      </c>
      <c r="I190" s="204"/>
      <c r="J190" s="200"/>
      <c r="K190" s="200"/>
      <c r="L190" s="205"/>
      <c r="M190" s="206"/>
      <c r="N190" s="207"/>
      <c r="O190" s="207"/>
      <c r="P190" s="207"/>
      <c r="Q190" s="207"/>
      <c r="R190" s="207"/>
      <c r="S190" s="207"/>
      <c r="T190" s="208"/>
      <c r="AT190" s="209" t="s">
        <v>138</v>
      </c>
      <c r="AU190" s="209" t="s">
        <v>86</v>
      </c>
      <c r="AV190" s="11" t="s">
        <v>79</v>
      </c>
      <c r="AW190" s="11" t="s">
        <v>38</v>
      </c>
      <c r="AX190" s="11" t="s">
        <v>74</v>
      </c>
      <c r="AY190" s="209" t="s">
        <v>128</v>
      </c>
    </row>
    <row r="191" spans="2:65" s="12" customFormat="1" ht="13.5">
      <c r="B191" s="210"/>
      <c r="C191" s="211"/>
      <c r="D191" s="201" t="s">
        <v>138</v>
      </c>
      <c r="E191" s="212" t="s">
        <v>21</v>
      </c>
      <c r="F191" s="213" t="s">
        <v>213</v>
      </c>
      <c r="G191" s="211"/>
      <c r="H191" s="214">
        <v>30.478000000000002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138</v>
      </c>
      <c r="AU191" s="220" t="s">
        <v>86</v>
      </c>
      <c r="AV191" s="12" t="s">
        <v>86</v>
      </c>
      <c r="AW191" s="12" t="s">
        <v>38</v>
      </c>
      <c r="AX191" s="12" t="s">
        <v>74</v>
      </c>
      <c r="AY191" s="220" t="s">
        <v>128</v>
      </c>
    </row>
    <row r="192" spans="2:65" s="11" customFormat="1" ht="13.5">
      <c r="B192" s="199"/>
      <c r="C192" s="200"/>
      <c r="D192" s="201" t="s">
        <v>138</v>
      </c>
      <c r="E192" s="202" t="s">
        <v>21</v>
      </c>
      <c r="F192" s="203" t="s">
        <v>156</v>
      </c>
      <c r="G192" s="200"/>
      <c r="H192" s="202" t="s">
        <v>21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138</v>
      </c>
      <c r="AU192" s="209" t="s">
        <v>86</v>
      </c>
      <c r="AV192" s="11" t="s">
        <v>79</v>
      </c>
      <c r="AW192" s="11" t="s">
        <v>38</v>
      </c>
      <c r="AX192" s="11" t="s">
        <v>74</v>
      </c>
      <c r="AY192" s="209" t="s">
        <v>128</v>
      </c>
    </row>
    <row r="193" spans="2:51" s="12" customFormat="1" ht="13.5">
      <c r="B193" s="210"/>
      <c r="C193" s="211"/>
      <c r="D193" s="201" t="s">
        <v>138</v>
      </c>
      <c r="E193" s="212" t="s">
        <v>21</v>
      </c>
      <c r="F193" s="213" t="s">
        <v>214</v>
      </c>
      <c r="G193" s="211"/>
      <c r="H193" s="214">
        <v>2.2469999999999999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138</v>
      </c>
      <c r="AU193" s="220" t="s">
        <v>86</v>
      </c>
      <c r="AV193" s="12" t="s">
        <v>86</v>
      </c>
      <c r="AW193" s="12" t="s">
        <v>38</v>
      </c>
      <c r="AX193" s="12" t="s">
        <v>74</v>
      </c>
      <c r="AY193" s="220" t="s">
        <v>128</v>
      </c>
    </row>
    <row r="194" spans="2:51" s="11" customFormat="1" ht="13.5">
      <c r="B194" s="199"/>
      <c r="C194" s="200"/>
      <c r="D194" s="201" t="s">
        <v>138</v>
      </c>
      <c r="E194" s="202" t="s">
        <v>21</v>
      </c>
      <c r="F194" s="203" t="s">
        <v>158</v>
      </c>
      <c r="G194" s="200"/>
      <c r="H194" s="202" t="s">
        <v>21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138</v>
      </c>
      <c r="AU194" s="209" t="s">
        <v>86</v>
      </c>
      <c r="AV194" s="11" t="s">
        <v>79</v>
      </c>
      <c r="AW194" s="11" t="s">
        <v>38</v>
      </c>
      <c r="AX194" s="11" t="s">
        <v>74</v>
      </c>
      <c r="AY194" s="209" t="s">
        <v>128</v>
      </c>
    </row>
    <row r="195" spans="2:51" s="12" customFormat="1" ht="13.5">
      <c r="B195" s="210"/>
      <c r="C195" s="211"/>
      <c r="D195" s="201" t="s">
        <v>138</v>
      </c>
      <c r="E195" s="212" t="s">
        <v>21</v>
      </c>
      <c r="F195" s="213" t="s">
        <v>215</v>
      </c>
      <c r="G195" s="211"/>
      <c r="H195" s="214">
        <v>2.0649999999999999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138</v>
      </c>
      <c r="AU195" s="220" t="s">
        <v>86</v>
      </c>
      <c r="AV195" s="12" t="s">
        <v>86</v>
      </c>
      <c r="AW195" s="12" t="s">
        <v>38</v>
      </c>
      <c r="AX195" s="12" t="s">
        <v>74</v>
      </c>
      <c r="AY195" s="220" t="s">
        <v>128</v>
      </c>
    </row>
    <row r="196" spans="2:51" s="11" customFormat="1" ht="13.5">
      <c r="B196" s="199"/>
      <c r="C196" s="200"/>
      <c r="D196" s="201" t="s">
        <v>138</v>
      </c>
      <c r="E196" s="202" t="s">
        <v>21</v>
      </c>
      <c r="F196" s="203" t="s">
        <v>160</v>
      </c>
      <c r="G196" s="200"/>
      <c r="H196" s="202" t="s">
        <v>21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138</v>
      </c>
      <c r="AU196" s="209" t="s">
        <v>86</v>
      </c>
      <c r="AV196" s="11" t="s">
        <v>79</v>
      </c>
      <c r="AW196" s="11" t="s">
        <v>38</v>
      </c>
      <c r="AX196" s="11" t="s">
        <v>74</v>
      </c>
      <c r="AY196" s="209" t="s">
        <v>128</v>
      </c>
    </row>
    <row r="197" spans="2:51" s="12" customFormat="1" ht="13.5">
      <c r="B197" s="210"/>
      <c r="C197" s="211"/>
      <c r="D197" s="201" t="s">
        <v>138</v>
      </c>
      <c r="E197" s="212" t="s">
        <v>21</v>
      </c>
      <c r="F197" s="213" t="s">
        <v>216</v>
      </c>
      <c r="G197" s="211"/>
      <c r="H197" s="214">
        <v>1.7709999999999999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138</v>
      </c>
      <c r="AU197" s="220" t="s">
        <v>86</v>
      </c>
      <c r="AV197" s="12" t="s">
        <v>86</v>
      </c>
      <c r="AW197" s="12" t="s">
        <v>38</v>
      </c>
      <c r="AX197" s="12" t="s">
        <v>74</v>
      </c>
      <c r="AY197" s="220" t="s">
        <v>128</v>
      </c>
    </row>
    <row r="198" spans="2:51" s="11" customFormat="1" ht="13.5">
      <c r="B198" s="199"/>
      <c r="C198" s="200"/>
      <c r="D198" s="201" t="s">
        <v>138</v>
      </c>
      <c r="E198" s="202" t="s">
        <v>21</v>
      </c>
      <c r="F198" s="203" t="s">
        <v>162</v>
      </c>
      <c r="G198" s="200"/>
      <c r="H198" s="202" t="s">
        <v>21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138</v>
      </c>
      <c r="AU198" s="209" t="s">
        <v>86</v>
      </c>
      <c r="AV198" s="11" t="s">
        <v>79</v>
      </c>
      <c r="AW198" s="11" t="s">
        <v>38</v>
      </c>
      <c r="AX198" s="11" t="s">
        <v>74</v>
      </c>
      <c r="AY198" s="209" t="s">
        <v>128</v>
      </c>
    </row>
    <row r="199" spans="2:51" s="12" customFormat="1" ht="13.5">
      <c r="B199" s="210"/>
      <c r="C199" s="211"/>
      <c r="D199" s="201" t="s">
        <v>138</v>
      </c>
      <c r="E199" s="212" t="s">
        <v>21</v>
      </c>
      <c r="F199" s="213" t="s">
        <v>217</v>
      </c>
      <c r="G199" s="211"/>
      <c r="H199" s="214">
        <v>3.766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138</v>
      </c>
      <c r="AU199" s="220" t="s">
        <v>86</v>
      </c>
      <c r="AV199" s="12" t="s">
        <v>86</v>
      </c>
      <c r="AW199" s="12" t="s">
        <v>38</v>
      </c>
      <c r="AX199" s="12" t="s">
        <v>74</v>
      </c>
      <c r="AY199" s="220" t="s">
        <v>128</v>
      </c>
    </row>
    <row r="200" spans="2:51" s="11" customFormat="1" ht="13.5">
      <c r="B200" s="199"/>
      <c r="C200" s="200"/>
      <c r="D200" s="201" t="s">
        <v>138</v>
      </c>
      <c r="E200" s="202" t="s">
        <v>21</v>
      </c>
      <c r="F200" s="203" t="s">
        <v>164</v>
      </c>
      <c r="G200" s="200"/>
      <c r="H200" s="202" t="s">
        <v>21</v>
      </c>
      <c r="I200" s="204"/>
      <c r="J200" s="200"/>
      <c r="K200" s="200"/>
      <c r="L200" s="205"/>
      <c r="M200" s="206"/>
      <c r="N200" s="207"/>
      <c r="O200" s="207"/>
      <c r="P200" s="207"/>
      <c r="Q200" s="207"/>
      <c r="R200" s="207"/>
      <c r="S200" s="207"/>
      <c r="T200" s="208"/>
      <c r="AT200" s="209" t="s">
        <v>138</v>
      </c>
      <c r="AU200" s="209" t="s">
        <v>86</v>
      </c>
      <c r="AV200" s="11" t="s">
        <v>79</v>
      </c>
      <c r="AW200" s="11" t="s">
        <v>38</v>
      </c>
      <c r="AX200" s="11" t="s">
        <v>74</v>
      </c>
      <c r="AY200" s="209" t="s">
        <v>128</v>
      </c>
    </row>
    <row r="201" spans="2:51" s="12" customFormat="1" ht="13.5">
      <c r="B201" s="210"/>
      <c r="C201" s="211"/>
      <c r="D201" s="201" t="s">
        <v>138</v>
      </c>
      <c r="E201" s="212" t="s">
        <v>21</v>
      </c>
      <c r="F201" s="213" t="s">
        <v>218</v>
      </c>
      <c r="G201" s="211"/>
      <c r="H201" s="214">
        <v>6.6079999999999997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138</v>
      </c>
      <c r="AU201" s="220" t="s">
        <v>86</v>
      </c>
      <c r="AV201" s="12" t="s">
        <v>86</v>
      </c>
      <c r="AW201" s="12" t="s">
        <v>38</v>
      </c>
      <c r="AX201" s="12" t="s">
        <v>74</v>
      </c>
      <c r="AY201" s="220" t="s">
        <v>128</v>
      </c>
    </row>
    <row r="202" spans="2:51" s="11" customFormat="1" ht="13.5">
      <c r="B202" s="199"/>
      <c r="C202" s="200"/>
      <c r="D202" s="201" t="s">
        <v>138</v>
      </c>
      <c r="E202" s="202" t="s">
        <v>21</v>
      </c>
      <c r="F202" s="203" t="s">
        <v>166</v>
      </c>
      <c r="G202" s="200"/>
      <c r="H202" s="202" t="s">
        <v>21</v>
      </c>
      <c r="I202" s="204"/>
      <c r="J202" s="200"/>
      <c r="K202" s="200"/>
      <c r="L202" s="205"/>
      <c r="M202" s="206"/>
      <c r="N202" s="207"/>
      <c r="O202" s="207"/>
      <c r="P202" s="207"/>
      <c r="Q202" s="207"/>
      <c r="R202" s="207"/>
      <c r="S202" s="207"/>
      <c r="T202" s="208"/>
      <c r="AT202" s="209" t="s">
        <v>138</v>
      </c>
      <c r="AU202" s="209" t="s">
        <v>86</v>
      </c>
      <c r="AV202" s="11" t="s">
        <v>79</v>
      </c>
      <c r="AW202" s="11" t="s">
        <v>38</v>
      </c>
      <c r="AX202" s="11" t="s">
        <v>74</v>
      </c>
      <c r="AY202" s="209" t="s">
        <v>128</v>
      </c>
    </row>
    <row r="203" spans="2:51" s="12" customFormat="1" ht="13.5">
      <c r="B203" s="210"/>
      <c r="C203" s="211"/>
      <c r="D203" s="201" t="s">
        <v>138</v>
      </c>
      <c r="E203" s="212" t="s">
        <v>21</v>
      </c>
      <c r="F203" s="213" t="s">
        <v>219</v>
      </c>
      <c r="G203" s="211"/>
      <c r="H203" s="214">
        <v>3.1219999999999999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138</v>
      </c>
      <c r="AU203" s="220" t="s">
        <v>86</v>
      </c>
      <c r="AV203" s="12" t="s">
        <v>86</v>
      </c>
      <c r="AW203" s="12" t="s">
        <v>38</v>
      </c>
      <c r="AX203" s="12" t="s">
        <v>74</v>
      </c>
      <c r="AY203" s="220" t="s">
        <v>128</v>
      </c>
    </row>
    <row r="204" spans="2:51" s="11" customFormat="1" ht="13.5">
      <c r="B204" s="199"/>
      <c r="C204" s="200"/>
      <c r="D204" s="201" t="s">
        <v>138</v>
      </c>
      <c r="E204" s="202" t="s">
        <v>21</v>
      </c>
      <c r="F204" s="203" t="s">
        <v>168</v>
      </c>
      <c r="G204" s="200"/>
      <c r="H204" s="202" t="s">
        <v>21</v>
      </c>
      <c r="I204" s="204"/>
      <c r="J204" s="200"/>
      <c r="K204" s="200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138</v>
      </c>
      <c r="AU204" s="209" t="s">
        <v>86</v>
      </c>
      <c r="AV204" s="11" t="s">
        <v>79</v>
      </c>
      <c r="AW204" s="11" t="s">
        <v>38</v>
      </c>
      <c r="AX204" s="11" t="s">
        <v>74</v>
      </c>
      <c r="AY204" s="209" t="s">
        <v>128</v>
      </c>
    </row>
    <row r="205" spans="2:51" s="12" customFormat="1" ht="13.5">
      <c r="B205" s="210"/>
      <c r="C205" s="211"/>
      <c r="D205" s="201" t="s">
        <v>138</v>
      </c>
      <c r="E205" s="212" t="s">
        <v>21</v>
      </c>
      <c r="F205" s="213" t="s">
        <v>220</v>
      </c>
      <c r="G205" s="211"/>
      <c r="H205" s="214">
        <v>2.94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138</v>
      </c>
      <c r="AU205" s="220" t="s">
        <v>86</v>
      </c>
      <c r="AV205" s="12" t="s">
        <v>86</v>
      </c>
      <c r="AW205" s="12" t="s">
        <v>38</v>
      </c>
      <c r="AX205" s="12" t="s">
        <v>74</v>
      </c>
      <c r="AY205" s="220" t="s">
        <v>128</v>
      </c>
    </row>
    <row r="206" spans="2:51" s="11" customFormat="1" ht="13.5">
      <c r="B206" s="199"/>
      <c r="C206" s="200"/>
      <c r="D206" s="201" t="s">
        <v>138</v>
      </c>
      <c r="E206" s="202" t="s">
        <v>21</v>
      </c>
      <c r="F206" s="203" t="s">
        <v>170</v>
      </c>
      <c r="G206" s="200"/>
      <c r="H206" s="202" t="s">
        <v>21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138</v>
      </c>
      <c r="AU206" s="209" t="s">
        <v>86</v>
      </c>
      <c r="AV206" s="11" t="s">
        <v>79</v>
      </c>
      <c r="AW206" s="11" t="s">
        <v>38</v>
      </c>
      <c r="AX206" s="11" t="s">
        <v>74</v>
      </c>
      <c r="AY206" s="209" t="s">
        <v>128</v>
      </c>
    </row>
    <row r="207" spans="2:51" s="12" customFormat="1" ht="13.5">
      <c r="B207" s="210"/>
      <c r="C207" s="211"/>
      <c r="D207" s="201" t="s">
        <v>138</v>
      </c>
      <c r="E207" s="212" t="s">
        <v>21</v>
      </c>
      <c r="F207" s="213" t="s">
        <v>221</v>
      </c>
      <c r="G207" s="211"/>
      <c r="H207" s="214">
        <v>3.9060000000000001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138</v>
      </c>
      <c r="AU207" s="220" t="s">
        <v>86</v>
      </c>
      <c r="AV207" s="12" t="s">
        <v>86</v>
      </c>
      <c r="AW207" s="12" t="s">
        <v>38</v>
      </c>
      <c r="AX207" s="12" t="s">
        <v>74</v>
      </c>
      <c r="AY207" s="220" t="s">
        <v>128</v>
      </c>
    </row>
    <row r="208" spans="2:51" s="11" customFormat="1" ht="13.5">
      <c r="B208" s="199"/>
      <c r="C208" s="200"/>
      <c r="D208" s="201" t="s">
        <v>138</v>
      </c>
      <c r="E208" s="202" t="s">
        <v>21</v>
      </c>
      <c r="F208" s="203" t="s">
        <v>172</v>
      </c>
      <c r="G208" s="200"/>
      <c r="H208" s="202" t="s">
        <v>21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138</v>
      </c>
      <c r="AU208" s="209" t="s">
        <v>86</v>
      </c>
      <c r="AV208" s="11" t="s">
        <v>79</v>
      </c>
      <c r="AW208" s="11" t="s">
        <v>38</v>
      </c>
      <c r="AX208" s="11" t="s">
        <v>74</v>
      </c>
      <c r="AY208" s="209" t="s">
        <v>128</v>
      </c>
    </row>
    <row r="209" spans="2:65" s="12" customFormat="1" ht="13.5">
      <c r="B209" s="210"/>
      <c r="C209" s="211"/>
      <c r="D209" s="201" t="s">
        <v>138</v>
      </c>
      <c r="E209" s="212" t="s">
        <v>21</v>
      </c>
      <c r="F209" s="213" t="s">
        <v>222</v>
      </c>
      <c r="G209" s="211"/>
      <c r="H209" s="214">
        <v>1.4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138</v>
      </c>
      <c r="AU209" s="220" t="s">
        <v>86</v>
      </c>
      <c r="AV209" s="12" t="s">
        <v>86</v>
      </c>
      <c r="AW209" s="12" t="s">
        <v>38</v>
      </c>
      <c r="AX209" s="12" t="s">
        <v>74</v>
      </c>
      <c r="AY209" s="220" t="s">
        <v>128</v>
      </c>
    </row>
    <row r="210" spans="2:65" s="11" customFormat="1" ht="13.5">
      <c r="B210" s="199"/>
      <c r="C210" s="200"/>
      <c r="D210" s="201" t="s">
        <v>138</v>
      </c>
      <c r="E210" s="202" t="s">
        <v>21</v>
      </c>
      <c r="F210" s="203" t="s">
        <v>174</v>
      </c>
      <c r="G210" s="200"/>
      <c r="H210" s="202" t="s">
        <v>21</v>
      </c>
      <c r="I210" s="204"/>
      <c r="J210" s="200"/>
      <c r="K210" s="200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138</v>
      </c>
      <c r="AU210" s="209" t="s">
        <v>86</v>
      </c>
      <c r="AV210" s="11" t="s">
        <v>79</v>
      </c>
      <c r="AW210" s="11" t="s">
        <v>38</v>
      </c>
      <c r="AX210" s="11" t="s">
        <v>74</v>
      </c>
      <c r="AY210" s="209" t="s">
        <v>128</v>
      </c>
    </row>
    <row r="211" spans="2:65" s="12" customFormat="1" ht="13.5">
      <c r="B211" s="210"/>
      <c r="C211" s="211"/>
      <c r="D211" s="201" t="s">
        <v>138</v>
      </c>
      <c r="E211" s="212" t="s">
        <v>21</v>
      </c>
      <c r="F211" s="213" t="s">
        <v>223</v>
      </c>
      <c r="G211" s="211"/>
      <c r="H211" s="214">
        <v>2.7090000000000001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138</v>
      </c>
      <c r="AU211" s="220" t="s">
        <v>86</v>
      </c>
      <c r="AV211" s="12" t="s">
        <v>86</v>
      </c>
      <c r="AW211" s="12" t="s">
        <v>38</v>
      </c>
      <c r="AX211" s="12" t="s">
        <v>74</v>
      </c>
      <c r="AY211" s="220" t="s">
        <v>128</v>
      </c>
    </row>
    <row r="212" spans="2:65" s="11" customFormat="1" ht="13.5">
      <c r="B212" s="199"/>
      <c r="C212" s="200"/>
      <c r="D212" s="201" t="s">
        <v>138</v>
      </c>
      <c r="E212" s="202" t="s">
        <v>21</v>
      </c>
      <c r="F212" s="203" t="s">
        <v>176</v>
      </c>
      <c r="G212" s="200"/>
      <c r="H212" s="202" t="s">
        <v>21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138</v>
      </c>
      <c r="AU212" s="209" t="s">
        <v>86</v>
      </c>
      <c r="AV212" s="11" t="s">
        <v>79</v>
      </c>
      <c r="AW212" s="11" t="s">
        <v>38</v>
      </c>
      <c r="AX212" s="11" t="s">
        <v>74</v>
      </c>
      <c r="AY212" s="209" t="s">
        <v>128</v>
      </c>
    </row>
    <row r="213" spans="2:65" s="12" customFormat="1" ht="13.5">
      <c r="B213" s="210"/>
      <c r="C213" s="211"/>
      <c r="D213" s="201" t="s">
        <v>138</v>
      </c>
      <c r="E213" s="212" t="s">
        <v>21</v>
      </c>
      <c r="F213" s="213" t="s">
        <v>224</v>
      </c>
      <c r="G213" s="211"/>
      <c r="H213" s="214">
        <v>2.0129999999999999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138</v>
      </c>
      <c r="AU213" s="220" t="s">
        <v>86</v>
      </c>
      <c r="AV213" s="12" t="s">
        <v>86</v>
      </c>
      <c r="AW213" s="12" t="s">
        <v>38</v>
      </c>
      <c r="AX213" s="12" t="s">
        <v>74</v>
      </c>
      <c r="AY213" s="220" t="s">
        <v>128</v>
      </c>
    </row>
    <row r="214" spans="2:65" s="11" customFormat="1" ht="13.5">
      <c r="B214" s="199"/>
      <c r="C214" s="200"/>
      <c r="D214" s="201" t="s">
        <v>138</v>
      </c>
      <c r="E214" s="202" t="s">
        <v>21</v>
      </c>
      <c r="F214" s="203" t="s">
        <v>225</v>
      </c>
      <c r="G214" s="200"/>
      <c r="H214" s="202" t="s">
        <v>21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138</v>
      </c>
      <c r="AU214" s="209" t="s">
        <v>86</v>
      </c>
      <c r="AV214" s="11" t="s">
        <v>79</v>
      </c>
      <c r="AW214" s="11" t="s">
        <v>38</v>
      </c>
      <c r="AX214" s="11" t="s">
        <v>74</v>
      </c>
      <c r="AY214" s="209" t="s">
        <v>128</v>
      </c>
    </row>
    <row r="215" spans="2:65" s="12" customFormat="1" ht="13.5">
      <c r="B215" s="210"/>
      <c r="C215" s="211"/>
      <c r="D215" s="201" t="s">
        <v>138</v>
      </c>
      <c r="E215" s="212" t="s">
        <v>21</v>
      </c>
      <c r="F215" s="213" t="s">
        <v>226</v>
      </c>
      <c r="G215" s="211"/>
      <c r="H215" s="214">
        <v>4.1399999999999997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138</v>
      </c>
      <c r="AU215" s="220" t="s">
        <v>86</v>
      </c>
      <c r="AV215" s="12" t="s">
        <v>86</v>
      </c>
      <c r="AW215" s="12" t="s">
        <v>38</v>
      </c>
      <c r="AX215" s="12" t="s">
        <v>74</v>
      </c>
      <c r="AY215" s="220" t="s">
        <v>128</v>
      </c>
    </row>
    <row r="216" spans="2:65" s="13" customFormat="1" ht="13.5">
      <c r="B216" s="221"/>
      <c r="C216" s="222"/>
      <c r="D216" s="201" t="s">
        <v>138</v>
      </c>
      <c r="E216" s="223" t="s">
        <v>21</v>
      </c>
      <c r="F216" s="224" t="s">
        <v>141</v>
      </c>
      <c r="G216" s="222"/>
      <c r="H216" s="225">
        <v>67.165000000000006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138</v>
      </c>
      <c r="AU216" s="231" t="s">
        <v>86</v>
      </c>
      <c r="AV216" s="13" t="s">
        <v>136</v>
      </c>
      <c r="AW216" s="13" t="s">
        <v>38</v>
      </c>
      <c r="AX216" s="13" t="s">
        <v>79</v>
      </c>
      <c r="AY216" s="231" t="s">
        <v>128</v>
      </c>
    </row>
    <row r="217" spans="2:65" s="1" customFormat="1" ht="25.5" customHeight="1">
      <c r="B217" s="41"/>
      <c r="C217" s="187" t="s">
        <v>227</v>
      </c>
      <c r="D217" s="187" t="s">
        <v>131</v>
      </c>
      <c r="E217" s="188" t="s">
        <v>228</v>
      </c>
      <c r="F217" s="189" t="s">
        <v>229</v>
      </c>
      <c r="G217" s="190" t="s">
        <v>144</v>
      </c>
      <c r="H217" s="191">
        <v>67.165000000000006</v>
      </c>
      <c r="I217" s="192"/>
      <c r="J217" s="193">
        <f>ROUND(I217*H217,2)</f>
        <v>0</v>
      </c>
      <c r="K217" s="189" t="s">
        <v>135</v>
      </c>
      <c r="L217" s="61"/>
      <c r="M217" s="194" t="s">
        <v>21</v>
      </c>
      <c r="N217" s="195" t="s">
        <v>45</v>
      </c>
      <c r="O217" s="42"/>
      <c r="P217" s="196">
        <f>O217*H217</f>
        <v>0</v>
      </c>
      <c r="Q217" s="196">
        <v>5.4599999999999996E-3</v>
      </c>
      <c r="R217" s="196">
        <f>Q217*H217</f>
        <v>0.36672090000000002</v>
      </c>
      <c r="S217" s="196">
        <v>0</v>
      </c>
      <c r="T217" s="197">
        <f>S217*H217</f>
        <v>0</v>
      </c>
      <c r="AR217" s="24" t="s">
        <v>136</v>
      </c>
      <c r="AT217" s="24" t="s">
        <v>131</v>
      </c>
      <c r="AU217" s="24" t="s">
        <v>86</v>
      </c>
      <c r="AY217" s="24" t="s">
        <v>128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24" t="s">
        <v>79</v>
      </c>
      <c r="BK217" s="198">
        <f>ROUND(I217*H217,2)</f>
        <v>0</v>
      </c>
      <c r="BL217" s="24" t="s">
        <v>136</v>
      </c>
      <c r="BM217" s="24" t="s">
        <v>230</v>
      </c>
    </row>
    <row r="218" spans="2:65" s="11" customFormat="1" ht="13.5">
      <c r="B218" s="199"/>
      <c r="C218" s="200"/>
      <c r="D218" s="201" t="s">
        <v>138</v>
      </c>
      <c r="E218" s="202" t="s">
        <v>21</v>
      </c>
      <c r="F218" s="203" t="s">
        <v>212</v>
      </c>
      <c r="G218" s="200"/>
      <c r="H218" s="202" t="s">
        <v>21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138</v>
      </c>
      <c r="AU218" s="209" t="s">
        <v>86</v>
      </c>
      <c r="AV218" s="11" t="s">
        <v>79</v>
      </c>
      <c r="AW218" s="11" t="s">
        <v>38</v>
      </c>
      <c r="AX218" s="11" t="s">
        <v>74</v>
      </c>
      <c r="AY218" s="209" t="s">
        <v>128</v>
      </c>
    </row>
    <row r="219" spans="2:65" s="11" customFormat="1" ht="13.5">
      <c r="B219" s="199"/>
      <c r="C219" s="200"/>
      <c r="D219" s="201" t="s">
        <v>138</v>
      </c>
      <c r="E219" s="202" t="s">
        <v>21</v>
      </c>
      <c r="F219" s="203" t="s">
        <v>154</v>
      </c>
      <c r="G219" s="200"/>
      <c r="H219" s="202" t="s">
        <v>21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138</v>
      </c>
      <c r="AU219" s="209" t="s">
        <v>86</v>
      </c>
      <c r="AV219" s="11" t="s">
        <v>79</v>
      </c>
      <c r="AW219" s="11" t="s">
        <v>38</v>
      </c>
      <c r="AX219" s="11" t="s">
        <v>74</v>
      </c>
      <c r="AY219" s="209" t="s">
        <v>128</v>
      </c>
    </row>
    <row r="220" spans="2:65" s="12" customFormat="1" ht="13.5">
      <c r="B220" s="210"/>
      <c r="C220" s="211"/>
      <c r="D220" s="201" t="s">
        <v>138</v>
      </c>
      <c r="E220" s="212" t="s">
        <v>21</v>
      </c>
      <c r="F220" s="213" t="s">
        <v>213</v>
      </c>
      <c r="G220" s="211"/>
      <c r="H220" s="214">
        <v>30.478000000000002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138</v>
      </c>
      <c r="AU220" s="220" t="s">
        <v>86</v>
      </c>
      <c r="AV220" s="12" t="s">
        <v>86</v>
      </c>
      <c r="AW220" s="12" t="s">
        <v>38</v>
      </c>
      <c r="AX220" s="12" t="s">
        <v>74</v>
      </c>
      <c r="AY220" s="220" t="s">
        <v>128</v>
      </c>
    </row>
    <row r="221" spans="2:65" s="11" customFormat="1" ht="13.5">
      <c r="B221" s="199"/>
      <c r="C221" s="200"/>
      <c r="D221" s="201" t="s">
        <v>138</v>
      </c>
      <c r="E221" s="202" t="s">
        <v>21</v>
      </c>
      <c r="F221" s="203" t="s">
        <v>156</v>
      </c>
      <c r="G221" s="200"/>
      <c r="H221" s="202" t="s">
        <v>21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138</v>
      </c>
      <c r="AU221" s="209" t="s">
        <v>86</v>
      </c>
      <c r="AV221" s="11" t="s">
        <v>79</v>
      </c>
      <c r="AW221" s="11" t="s">
        <v>38</v>
      </c>
      <c r="AX221" s="11" t="s">
        <v>74</v>
      </c>
      <c r="AY221" s="209" t="s">
        <v>128</v>
      </c>
    </row>
    <row r="222" spans="2:65" s="12" customFormat="1" ht="13.5">
      <c r="B222" s="210"/>
      <c r="C222" s="211"/>
      <c r="D222" s="201" t="s">
        <v>138</v>
      </c>
      <c r="E222" s="212" t="s">
        <v>21</v>
      </c>
      <c r="F222" s="213" t="s">
        <v>214</v>
      </c>
      <c r="G222" s="211"/>
      <c r="H222" s="214">
        <v>2.2469999999999999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138</v>
      </c>
      <c r="AU222" s="220" t="s">
        <v>86</v>
      </c>
      <c r="AV222" s="12" t="s">
        <v>86</v>
      </c>
      <c r="AW222" s="12" t="s">
        <v>38</v>
      </c>
      <c r="AX222" s="12" t="s">
        <v>74</v>
      </c>
      <c r="AY222" s="220" t="s">
        <v>128</v>
      </c>
    </row>
    <row r="223" spans="2:65" s="11" customFormat="1" ht="13.5">
      <c r="B223" s="199"/>
      <c r="C223" s="200"/>
      <c r="D223" s="201" t="s">
        <v>138</v>
      </c>
      <c r="E223" s="202" t="s">
        <v>21</v>
      </c>
      <c r="F223" s="203" t="s">
        <v>158</v>
      </c>
      <c r="G223" s="200"/>
      <c r="H223" s="202" t="s">
        <v>21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138</v>
      </c>
      <c r="AU223" s="209" t="s">
        <v>86</v>
      </c>
      <c r="AV223" s="11" t="s">
        <v>79</v>
      </c>
      <c r="AW223" s="11" t="s">
        <v>38</v>
      </c>
      <c r="AX223" s="11" t="s">
        <v>74</v>
      </c>
      <c r="AY223" s="209" t="s">
        <v>128</v>
      </c>
    </row>
    <row r="224" spans="2:65" s="12" customFormat="1" ht="13.5">
      <c r="B224" s="210"/>
      <c r="C224" s="211"/>
      <c r="D224" s="201" t="s">
        <v>138</v>
      </c>
      <c r="E224" s="212" t="s">
        <v>21</v>
      </c>
      <c r="F224" s="213" t="s">
        <v>215</v>
      </c>
      <c r="G224" s="211"/>
      <c r="H224" s="214">
        <v>2.0649999999999999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138</v>
      </c>
      <c r="AU224" s="220" t="s">
        <v>86</v>
      </c>
      <c r="AV224" s="12" t="s">
        <v>86</v>
      </c>
      <c r="AW224" s="12" t="s">
        <v>38</v>
      </c>
      <c r="AX224" s="12" t="s">
        <v>74</v>
      </c>
      <c r="AY224" s="220" t="s">
        <v>128</v>
      </c>
    </row>
    <row r="225" spans="2:51" s="11" customFormat="1" ht="13.5">
      <c r="B225" s="199"/>
      <c r="C225" s="200"/>
      <c r="D225" s="201" t="s">
        <v>138</v>
      </c>
      <c r="E225" s="202" t="s">
        <v>21</v>
      </c>
      <c r="F225" s="203" t="s">
        <v>160</v>
      </c>
      <c r="G225" s="200"/>
      <c r="H225" s="202" t="s">
        <v>21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138</v>
      </c>
      <c r="AU225" s="209" t="s">
        <v>86</v>
      </c>
      <c r="AV225" s="11" t="s">
        <v>79</v>
      </c>
      <c r="AW225" s="11" t="s">
        <v>38</v>
      </c>
      <c r="AX225" s="11" t="s">
        <v>74</v>
      </c>
      <c r="AY225" s="209" t="s">
        <v>128</v>
      </c>
    </row>
    <row r="226" spans="2:51" s="12" customFormat="1" ht="13.5">
      <c r="B226" s="210"/>
      <c r="C226" s="211"/>
      <c r="D226" s="201" t="s">
        <v>138</v>
      </c>
      <c r="E226" s="212" t="s">
        <v>21</v>
      </c>
      <c r="F226" s="213" t="s">
        <v>216</v>
      </c>
      <c r="G226" s="211"/>
      <c r="H226" s="214">
        <v>1.7709999999999999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138</v>
      </c>
      <c r="AU226" s="220" t="s">
        <v>86</v>
      </c>
      <c r="AV226" s="12" t="s">
        <v>86</v>
      </c>
      <c r="AW226" s="12" t="s">
        <v>38</v>
      </c>
      <c r="AX226" s="12" t="s">
        <v>74</v>
      </c>
      <c r="AY226" s="220" t="s">
        <v>128</v>
      </c>
    </row>
    <row r="227" spans="2:51" s="11" customFormat="1" ht="13.5">
      <c r="B227" s="199"/>
      <c r="C227" s="200"/>
      <c r="D227" s="201" t="s">
        <v>138</v>
      </c>
      <c r="E227" s="202" t="s">
        <v>21</v>
      </c>
      <c r="F227" s="203" t="s">
        <v>162</v>
      </c>
      <c r="G227" s="200"/>
      <c r="H227" s="202" t="s">
        <v>21</v>
      </c>
      <c r="I227" s="204"/>
      <c r="J227" s="200"/>
      <c r="K227" s="200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138</v>
      </c>
      <c r="AU227" s="209" t="s">
        <v>86</v>
      </c>
      <c r="AV227" s="11" t="s">
        <v>79</v>
      </c>
      <c r="AW227" s="11" t="s">
        <v>38</v>
      </c>
      <c r="AX227" s="11" t="s">
        <v>74</v>
      </c>
      <c r="AY227" s="209" t="s">
        <v>128</v>
      </c>
    </row>
    <row r="228" spans="2:51" s="12" customFormat="1" ht="13.5">
      <c r="B228" s="210"/>
      <c r="C228" s="211"/>
      <c r="D228" s="201" t="s">
        <v>138</v>
      </c>
      <c r="E228" s="212" t="s">
        <v>21</v>
      </c>
      <c r="F228" s="213" t="s">
        <v>217</v>
      </c>
      <c r="G228" s="211"/>
      <c r="H228" s="214">
        <v>3.766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138</v>
      </c>
      <c r="AU228" s="220" t="s">
        <v>86</v>
      </c>
      <c r="AV228" s="12" t="s">
        <v>86</v>
      </c>
      <c r="AW228" s="12" t="s">
        <v>38</v>
      </c>
      <c r="AX228" s="12" t="s">
        <v>74</v>
      </c>
      <c r="AY228" s="220" t="s">
        <v>128</v>
      </c>
    </row>
    <row r="229" spans="2:51" s="11" customFormat="1" ht="13.5">
      <c r="B229" s="199"/>
      <c r="C229" s="200"/>
      <c r="D229" s="201" t="s">
        <v>138</v>
      </c>
      <c r="E229" s="202" t="s">
        <v>21</v>
      </c>
      <c r="F229" s="203" t="s">
        <v>164</v>
      </c>
      <c r="G229" s="200"/>
      <c r="H229" s="202" t="s">
        <v>21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138</v>
      </c>
      <c r="AU229" s="209" t="s">
        <v>86</v>
      </c>
      <c r="AV229" s="11" t="s">
        <v>79</v>
      </c>
      <c r="AW229" s="11" t="s">
        <v>38</v>
      </c>
      <c r="AX229" s="11" t="s">
        <v>74</v>
      </c>
      <c r="AY229" s="209" t="s">
        <v>128</v>
      </c>
    </row>
    <row r="230" spans="2:51" s="12" customFormat="1" ht="13.5">
      <c r="B230" s="210"/>
      <c r="C230" s="211"/>
      <c r="D230" s="201" t="s">
        <v>138</v>
      </c>
      <c r="E230" s="212" t="s">
        <v>21</v>
      </c>
      <c r="F230" s="213" t="s">
        <v>218</v>
      </c>
      <c r="G230" s="211"/>
      <c r="H230" s="214">
        <v>6.6079999999999997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138</v>
      </c>
      <c r="AU230" s="220" t="s">
        <v>86</v>
      </c>
      <c r="AV230" s="12" t="s">
        <v>86</v>
      </c>
      <c r="AW230" s="12" t="s">
        <v>38</v>
      </c>
      <c r="AX230" s="12" t="s">
        <v>74</v>
      </c>
      <c r="AY230" s="220" t="s">
        <v>128</v>
      </c>
    </row>
    <row r="231" spans="2:51" s="11" customFormat="1" ht="13.5">
      <c r="B231" s="199"/>
      <c r="C231" s="200"/>
      <c r="D231" s="201" t="s">
        <v>138</v>
      </c>
      <c r="E231" s="202" t="s">
        <v>21</v>
      </c>
      <c r="F231" s="203" t="s">
        <v>166</v>
      </c>
      <c r="G231" s="200"/>
      <c r="H231" s="202" t="s">
        <v>21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138</v>
      </c>
      <c r="AU231" s="209" t="s">
        <v>86</v>
      </c>
      <c r="AV231" s="11" t="s">
        <v>79</v>
      </c>
      <c r="AW231" s="11" t="s">
        <v>38</v>
      </c>
      <c r="AX231" s="11" t="s">
        <v>74</v>
      </c>
      <c r="AY231" s="209" t="s">
        <v>128</v>
      </c>
    </row>
    <row r="232" spans="2:51" s="12" customFormat="1" ht="13.5">
      <c r="B232" s="210"/>
      <c r="C232" s="211"/>
      <c r="D232" s="201" t="s">
        <v>138</v>
      </c>
      <c r="E232" s="212" t="s">
        <v>21</v>
      </c>
      <c r="F232" s="213" t="s">
        <v>219</v>
      </c>
      <c r="G232" s="211"/>
      <c r="H232" s="214">
        <v>3.1219999999999999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138</v>
      </c>
      <c r="AU232" s="220" t="s">
        <v>86</v>
      </c>
      <c r="AV232" s="12" t="s">
        <v>86</v>
      </c>
      <c r="AW232" s="12" t="s">
        <v>38</v>
      </c>
      <c r="AX232" s="12" t="s">
        <v>74</v>
      </c>
      <c r="AY232" s="220" t="s">
        <v>128</v>
      </c>
    </row>
    <row r="233" spans="2:51" s="11" customFormat="1" ht="13.5">
      <c r="B233" s="199"/>
      <c r="C233" s="200"/>
      <c r="D233" s="201" t="s">
        <v>138</v>
      </c>
      <c r="E233" s="202" t="s">
        <v>21</v>
      </c>
      <c r="F233" s="203" t="s">
        <v>168</v>
      </c>
      <c r="G233" s="200"/>
      <c r="H233" s="202" t="s">
        <v>21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138</v>
      </c>
      <c r="AU233" s="209" t="s">
        <v>86</v>
      </c>
      <c r="AV233" s="11" t="s">
        <v>79</v>
      </c>
      <c r="AW233" s="11" t="s">
        <v>38</v>
      </c>
      <c r="AX233" s="11" t="s">
        <v>74</v>
      </c>
      <c r="AY233" s="209" t="s">
        <v>128</v>
      </c>
    </row>
    <row r="234" spans="2:51" s="12" customFormat="1" ht="13.5">
      <c r="B234" s="210"/>
      <c r="C234" s="211"/>
      <c r="D234" s="201" t="s">
        <v>138</v>
      </c>
      <c r="E234" s="212" t="s">
        <v>21</v>
      </c>
      <c r="F234" s="213" t="s">
        <v>220</v>
      </c>
      <c r="G234" s="211"/>
      <c r="H234" s="214">
        <v>2.94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138</v>
      </c>
      <c r="AU234" s="220" t="s">
        <v>86</v>
      </c>
      <c r="AV234" s="12" t="s">
        <v>86</v>
      </c>
      <c r="AW234" s="12" t="s">
        <v>38</v>
      </c>
      <c r="AX234" s="12" t="s">
        <v>74</v>
      </c>
      <c r="AY234" s="220" t="s">
        <v>128</v>
      </c>
    </row>
    <row r="235" spans="2:51" s="11" customFormat="1" ht="13.5">
      <c r="B235" s="199"/>
      <c r="C235" s="200"/>
      <c r="D235" s="201" t="s">
        <v>138</v>
      </c>
      <c r="E235" s="202" t="s">
        <v>21</v>
      </c>
      <c r="F235" s="203" t="s">
        <v>170</v>
      </c>
      <c r="G235" s="200"/>
      <c r="H235" s="202" t="s">
        <v>21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138</v>
      </c>
      <c r="AU235" s="209" t="s">
        <v>86</v>
      </c>
      <c r="AV235" s="11" t="s">
        <v>79</v>
      </c>
      <c r="AW235" s="11" t="s">
        <v>38</v>
      </c>
      <c r="AX235" s="11" t="s">
        <v>74</v>
      </c>
      <c r="AY235" s="209" t="s">
        <v>128</v>
      </c>
    </row>
    <row r="236" spans="2:51" s="12" customFormat="1" ht="13.5">
      <c r="B236" s="210"/>
      <c r="C236" s="211"/>
      <c r="D236" s="201" t="s">
        <v>138</v>
      </c>
      <c r="E236" s="212" t="s">
        <v>21</v>
      </c>
      <c r="F236" s="213" t="s">
        <v>221</v>
      </c>
      <c r="G236" s="211"/>
      <c r="H236" s="214">
        <v>3.9060000000000001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138</v>
      </c>
      <c r="AU236" s="220" t="s">
        <v>86</v>
      </c>
      <c r="AV236" s="12" t="s">
        <v>86</v>
      </c>
      <c r="AW236" s="12" t="s">
        <v>38</v>
      </c>
      <c r="AX236" s="12" t="s">
        <v>74</v>
      </c>
      <c r="AY236" s="220" t="s">
        <v>128</v>
      </c>
    </row>
    <row r="237" spans="2:51" s="11" customFormat="1" ht="13.5">
      <c r="B237" s="199"/>
      <c r="C237" s="200"/>
      <c r="D237" s="201" t="s">
        <v>138</v>
      </c>
      <c r="E237" s="202" t="s">
        <v>21</v>
      </c>
      <c r="F237" s="203" t="s">
        <v>172</v>
      </c>
      <c r="G237" s="200"/>
      <c r="H237" s="202" t="s">
        <v>21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138</v>
      </c>
      <c r="AU237" s="209" t="s">
        <v>86</v>
      </c>
      <c r="AV237" s="11" t="s">
        <v>79</v>
      </c>
      <c r="AW237" s="11" t="s">
        <v>38</v>
      </c>
      <c r="AX237" s="11" t="s">
        <v>74</v>
      </c>
      <c r="AY237" s="209" t="s">
        <v>128</v>
      </c>
    </row>
    <row r="238" spans="2:51" s="12" customFormat="1" ht="13.5">
      <c r="B238" s="210"/>
      <c r="C238" s="211"/>
      <c r="D238" s="201" t="s">
        <v>138</v>
      </c>
      <c r="E238" s="212" t="s">
        <v>21</v>
      </c>
      <c r="F238" s="213" t="s">
        <v>222</v>
      </c>
      <c r="G238" s="211"/>
      <c r="H238" s="214">
        <v>1.4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138</v>
      </c>
      <c r="AU238" s="220" t="s">
        <v>86</v>
      </c>
      <c r="AV238" s="12" t="s">
        <v>86</v>
      </c>
      <c r="AW238" s="12" t="s">
        <v>38</v>
      </c>
      <c r="AX238" s="12" t="s">
        <v>74</v>
      </c>
      <c r="AY238" s="220" t="s">
        <v>128</v>
      </c>
    </row>
    <row r="239" spans="2:51" s="11" customFormat="1" ht="13.5">
      <c r="B239" s="199"/>
      <c r="C239" s="200"/>
      <c r="D239" s="201" t="s">
        <v>138</v>
      </c>
      <c r="E239" s="202" t="s">
        <v>21</v>
      </c>
      <c r="F239" s="203" t="s">
        <v>174</v>
      </c>
      <c r="G239" s="200"/>
      <c r="H239" s="202" t="s">
        <v>21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138</v>
      </c>
      <c r="AU239" s="209" t="s">
        <v>86</v>
      </c>
      <c r="AV239" s="11" t="s">
        <v>79</v>
      </c>
      <c r="AW239" s="11" t="s">
        <v>38</v>
      </c>
      <c r="AX239" s="11" t="s">
        <v>74</v>
      </c>
      <c r="AY239" s="209" t="s">
        <v>128</v>
      </c>
    </row>
    <row r="240" spans="2:51" s="12" customFormat="1" ht="13.5">
      <c r="B240" s="210"/>
      <c r="C240" s="211"/>
      <c r="D240" s="201" t="s">
        <v>138</v>
      </c>
      <c r="E240" s="212" t="s">
        <v>21</v>
      </c>
      <c r="F240" s="213" t="s">
        <v>223</v>
      </c>
      <c r="G240" s="211"/>
      <c r="H240" s="214">
        <v>2.7090000000000001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138</v>
      </c>
      <c r="AU240" s="220" t="s">
        <v>86</v>
      </c>
      <c r="AV240" s="12" t="s">
        <v>86</v>
      </c>
      <c r="AW240" s="12" t="s">
        <v>38</v>
      </c>
      <c r="AX240" s="12" t="s">
        <v>74</v>
      </c>
      <c r="AY240" s="220" t="s">
        <v>128</v>
      </c>
    </row>
    <row r="241" spans="2:65" s="11" customFormat="1" ht="13.5">
      <c r="B241" s="199"/>
      <c r="C241" s="200"/>
      <c r="D241" s="201" t="s">
        <v>138</v>
      </c>
      <c r="E241" s="202" t="s">
        <v>21</v>
      </c>
      <c r="F241" s="203" t="s">
        <v>176</v>
      </c>
      <c r="G241" s="200"/>
      <c r="H241" s="202" t="s">
        <v>21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138</v>
      </c>
      <c r="AU241" s="209" t="s">
        <v>86</v>
      </c>
      <c r="AV241" s="11" t="s">
        <v>79</v>
      </c>
      <c r="AW241" s="11" t="s">
        <v>38</v>
      </c>
      <c r="AX241" s="11" t="s">
        <v>74</v>
      </c>
      <c r="AY241" s="209" t="s">
        <v>128</v>
      </c>
    </row>
    <row r="242" spans="2:65" s="12" customFormat="1" ht="13.5">
      <c r="B242" s="210"/>
      <c r="C242" s="211"/>
      <c r="D242" s="201" t="s">
        <v>138</v>
      </c>
      <c r="E242" s="212" t="s">
        <v>21</v>
      </c>
      <c r="F242" s="213" t="s">
        <v>224</v>
      </c>
      <c r="G242" s="211"/>
      <c r="H242" s="214">
        <v>2.0129999999999999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138</v>
      </c>
      <c r="AU242" s="220" t="s">
        <v>86</v>
      </c>
      <c r="AV242" s="12" t="s">
        <v>86</v>
      </c>
      <c r="AW242" s="12" t="s">
        <v>38</v>
      </c>
      <c r="AX242" s="12" t="s">
        <v>74</v>
      </c>
      <c r="AY242" s="220" t="s">
        <v>128</v>
      </c>
    </row>
    <row r="243" spans="2:65" s="11" customFormat="1" ht="13.5">
      <c r="B243" s="199"/>
      <c r="C243" s="200"/>
      <c r="D243" s="201" t="s">
        <v>138</v>
      </c>
      <c r="E243" s="202" t="s">
        <v>21</v>
      </c>
      <c r="F243" s="203" t="s">
        <v>225</v>
      </c>
      <c r="G243" s="200"/>
      <c r="H243" s="202" t="s">
        <v>21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138</v>
      </c>
      <c r="AU243" s="209" t="s">
        <v>86</v>
      </c>
      <c r="AV243" s="11" t="s">
        <v>79</v>
      </c>
      <c r="AW243" s="11" t="s">
        <v>38</v>
      </c>
      <c r="AX243" s="11" t="s">
        <v>74</v>
      </c>
      <c r="AY243" s="209" t="s">
        <v>128</v>
      </c>
    </row>
    <row r="244" spans="2:65" s="12" customFormat="1" ht="13.5">
      <c r="B244" s="210"/>
      <c r="C244" s="211"/>
      <c r="D244" s="201" t="s">
        <v>138</v>
      </c>
      <c r="E244" s="212" t="s">
        <v>21</v>
      </c>
      <c r="F244" s="213" t="s">
        <v>226</v>
      </c>
      <c r="G244" s="211"/>
      <c r="H244" s="214">
        <v>4.1399999999999997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138</v>
      </c>
      <c r="AU244" s="220" t="s">
        <v>86</v>
      </c>
      <c r="AV244" s="12" t="s">
        <v>86</v>
      </c>
      <c r="AW244" s="12" t="s">
        <v>38</v>
      </c>
      <c r="AX244" s="12" t="s">
        <v>74</v>
      </c>
      <c r="AY244" s="220" t="s">
        <v>128</v>
      </c>
    </row>
    <row r="245" spans="2:65" s="13" customFormat="1" ht="13.5">
      <c r="B245" s="221"/>
      <c r="C245" s="222"/>
      <c r="D245" s="201" t="s">
        <v>138</v>
      </c>
      <c r="E245" s="223" t="s">
        <v>21</v>
      </c>
      <c r="F245" s="224" t="s">
        <v>141</v>
      </c>
      <c r="G245" s="222"/>
      <c r="H245" s="225">
        <v>67.165000000000006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138</v>
      </c>
      <c r="AU245" s="231" t="s">
        <v>86</v>
      </c>
      <c r="AV245" s="13" t="s">
        <v>136</v>
      </c>
      <c r="AW245" s="13" t="s">
        <v>38</v>
      </c>
      <c r="AX245" s="13" t="s">
        <v>79</v>
      </c>
      <c r="AY245" s="231" t="s">
        <v>128</v>
      </c>
    </row>
    <row r="246" spans="2:65" s="1" customFormat="1" ht="25.5" customHeight="1">
      <c r="B246" s="41"/>
      <c r="C246" s="187" t="s">
        <v>231</v>
      </c>
      <c r="D246" s="187" t="s">
        <v>131</v>
      </c>
      <c r="E246" s="188" t="s">
        <v>232</v>
      </c>
      <c r="F246" s="189" t="s">
        <v>233</v>
      </c>
      <c r="G246" s="190" t="s">
        <v>144</v>
      </c>
      <c r="H246" s="191">
        <v>67.165000000000006</v>
      </c>
      <c r="I246" s="192"/>
      <c r="J246" s="193">
        <f>ROUND(I246*H246,2)</f>
        <v>0</v>
      </c>
      <c r="K246" s="189" t="s">
        <v>135</v>
      </c>
      <c r="L246" s="61"/>
      <c r="M246" s="194" t="s">
        <v>21</v>
      </c>
      <c r="N246" s="195" t="s">
        <v>45</v>
      </c>
      <c r="O246" s="42"/>
      <c r="P246" s="196">
        <f>O246*H246</f>
        <v>0</v>
      </c>
      <c r="Q246" s="196">
        <v>4.3800000000000002E-3</v>
      </c>
      <c r="R246" s="196">
        <f>Q246*H246</f>
        <v>0.29418270000000002</v>
      </c>
      <c r="S246" s="196">
        <v>0</v>
      </c>
      <c r="T246" s="197">
        <f>S246*H246</f>
        <v>0</v>
      </c>
      <c r="AR246" s="24" t="s">
        <v>136</v>
      </c>
      <c r="AT246" s="24" t="s">
        <v>131</v>
      </c>
      <c r="AU246" s="24" t="s">
        <v>86</v>
      </c>
      <c r="AY246" s="24" t="s">
        <v>128</v>
      </c>
      <c r="BE246" s="198">
        <f>IF(N246="základní",J246,0)</f>
        <v>0</v>
      </c>
      <c r="BF246" s="198">
        <f>IF(N246="snížená",J246,0)</f>
        <v>0</v>
      </c>
      <c r="BG246" s="198">
        <f>IF(N246="zákl. přenesená",J246,0)</f>
        <v>0</v>
      </c>
      <c r="BH246" s="198">
        <f>IF(N246="sníž. přenesená",J246,0)</f>
        <v>0</v>
      </c>
      <c r="BI246" s="198">
        <f>IF(N246="nulová",J246,0)</f>
        <v>0</v>
      </c>
      <c r="BJ246" s="24" t="s">
        <v>79</v>
      </c>
      <c r="BK246" s="198">
        <f>ROUND(I246*H246,2)</f>
        <v>0</v>
      </c>
      <c r="BL246" s="24" t="s">
        <v>136</v>
      </c>
      <c r="BM246" s="24" t="s">
        <v>234</v>
      </c>
    </row>
    <row r="247" spans="2:65" s="11" customFormat="1" ht="13.5">
      <c r="B247" s="199"/>
      <c r="C247" s="200"/>
      <c r="D247" s="201" t="s">
        <v>138</v>
      </c>
      <c r="E247" s="202" t="s">
        <v>21</v>
      </c>
      <c r="F247" s="203" t="s">
        <v>212</v>
      </c>
      <c r="G247" s="200"/>
      <c r="H247" s="202" t="s">
        <v>21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138</v>
      </c>
      <c r="AU247" s="209" t="s">
        <v>86</v>
      </c>
      <c r="AV247" s="11" t="s">
        <v>79</v>
      </c>
      <c r="AW247" s="11" t="s">
        <v>38</v>
      </c>
      <c r="AX247" s="11" t="s">
        <v>74</v>
      </c>
      <c r="AY247" s="209" t="s">
        <v>128</v>
      </c>
    </row>
    <row r="248" spans="2:65" s="11" customFormat="1" ht="13.5">
      <c r="B248" s="199"/>
      <c r="C248" s="200"/>
      <c r="D248" s="201" t="s">
        <v>138</v>
      </c>
      <c r="E248" s="202" t="s">
        <v>21</v>
      </c>
      <c r="F248" s="203" t="s">
        <v>154</v>
      </c>
      <c r="G248" s="200"/>
      <c r="H248" s="202" t="s">
        <v>21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138</v>
      </c>
      <c r="AU248" s="209" t="s">
        <v>86</v>
      </c>
      <c r="AV248" s="11" t="s">
        <v>79</v>
      </c>
      <c r="AW248" s="11" t="s">
        <v>38</v>
      </c>
      <c r="AX248" s="11" t="s">
        <v>74</v>
      </c>
      <c r="AY248" s="209" t="s">
        <v>128</v>
      </c>
    </row>
    <row r="249" spans="2:65" s="12" customFormat="1" ht="13.5">
      <c r="B249" s="210"/>
      <c r="C249" s="211"/>
      <c r="D249" s="201" t="s">
        <v>138</v>
      </c>
      <c r="E249" s="212" t="s">
        <v>21</v>
      </c>
      <c r="F249" s="213" t="s">
        <v>213</v>
      </c>
      <c r="G249" s="211"/>
      <c r="H249" s="214">
        <v>30.478000000000002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138</v>
      </c>
      <c r="AU249" s="220" t="s">
        <v>86</v>
      </c>
      <c r="AV249" s="12" t="s">
        <v>86</v>
      </c>
      <c r="AW249" s="12" t="s">
        <v>38</v>
      </c>
      <c r="AX249" s="12" t="s">
        <v>74</v>
      </c>
      <c r="AY249" s="220" t="s">
        <v>128</v>
      </c>
    </row>
    <row r="250" spans="2:65" s="11" customFormat="1" ht="13.5">
      <c r="B250" s="199"/>
      <c r="C250" s="200"/>
      <c r="D250" s="201" t="s">
        <v>138</v>
      </c>
      <c r="E250" s="202" t="s">
        <v>21</v>
      </c>
      <c r="F250" s="203" t="s">
        <v>156</v>
      </c>
      <c r="G250" s="200"/>
      <c r="H250" s="202" t="s">
        <v>21</v>
      </c>
      <c r="I250" s="204"/>
      <c r="J250" s="200"/>
      <c r="K250" s="200"/>
      <c r="L250" s="205"/>
      <c r="M250" s="206"/>
      <c r="N250" s="207"/>
      <c r="O250" s="207"/>
      <c r="P250" s="207"/>
      <c r="Q250" s="207"/>
      <c r="R250" s="207"/>
      <c r="S250" s="207"/>
      <c r="T250" s="208"/>
      <c r="AT250" s="209" t="s">
        <v>138</v>
      </c>
      <c r="AU250" s="209" t="s">
        <v>86</v>
      </c>
      <c r="AV250" s="11" t="s">
        <v>79</v>
      </c>
      <c r="AW250" s="11" t="s">
        <v>38</v>
      </c>
      <c r="AX250" s="11" t="s">
        <v>74</v>
      </c>
      <c r="AY250" s="209" t="s">
        <v>128</v>
      </c>
    </row>
    <row r="251" spans="2:65" s="12" customFormat="1" ht="13.5">
      <c r="B251" s="210"/>
      <c r="C251" s="211"/>
      <c r="D251" s="201" t="s">
        <v>138</v>
      </c>
      <c r="E251" s="212" t="s">
        <v>21</v>
      </c>
      <c r="F251" s="213" t="s">
        <v>214</v>
      </c>
      <c r="G251" s="211"/>
      <c r="H251" s="214">
        <v>2.2469999999999999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138</v>
      </c>
      <c r="AU251" s="220" t="s">
        <v>86</v>
      </c>
      <c r="AV251" s="12" t="s">
        <v>86</v>
      </c>
      <c r="AW251" s="12" t="s">
        <v>38</v>
      </c>
      <c r="AX251" s="12" t="s">
        <v>74</v>
      </c>
      <c r="AY251" s="220" t="s">
        <v>128</v>
      </c>
    </row>
    <row r="252" spans="2:65" s="11" customFormat="1" ht="13.5">
      <c r="B252" s="199"/>
      <c r="C252" s="200"/>
      <c r="D252" s="201" t="s">
        <v>138</v>
      </c>
      <c r="E252" s="202" t="s">
        <v>21</v>
      </c>
      <c r="F252" s="203" t="s">
        <v>158</v>
      </c>
      <c r="G252" s="200"/>
      <c r="H252" s="202" t="s">
        <v>21</v>
      </c>
      <c r="I252" s="204"/>
      <c r="J252" s="200"/>
      <c r="K252" s="200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138</v>
      </c>
      <c r="AU252" s="209" t="s">
        <v>86</v>
      </c>
      <c r="AV252" s="11" t="s">
        <v>79</v>
      </c>
      <c r="AW252" s="11" t="s">
        <v>38</v>
      </c>
      <c r="AX252" s="11" t="s">
        <v>74</v>
      </c>
      <c r="AY252" s="209" t="s">
        <v>128</v>
      </c>
    </row>
    <row r="253" spans="2:65" s="12" customFormat="1" ht="13.5">
      <c r="B253" s="210"/>
      <c r="C253" s="211"/>
      <c r="D253" s="201" t="s">
        <v>138</v>
      </c>
      <c r="E253" s="212" t="s">
        <v>21</v>
      </c>
      <c r="F253" s="213" t="s">
        <v>215</v>
      </c>
      <c r="G253" s="211"/>
      <c r="H253" s="214">
        <v>2.0649999999999999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138</v>
      </c>
      <c r="AU253" s="220" t="s">
        <v>86</v>
      </c>
      <c r="AV253" s="12" t="s">
        <v>86</v>
      </c>
      <c r="AW253" s="12" t="s">
        <v>38</v>
      </c>
      <c r="AX253" s="12" t="s">
        <v>74</v>
      </c>
      <c r="AY253" s="220" t="s">
        <v>128</v>
      </c>
    </row>
    <row r="254" spans="2:65" s="11" customFormat="1" ht="13.5">
      <c r="B254" s="199"/>
      <c r="C254" s="200"/>
      <c r="D254" s="201" t="s">
        <v>138</v>
      </c>
      <c r="E254" s="202" t="s">
        <v>21</v>
      </c>
      <c r="F254" s="203" t="s">
        <v>160</v>
      </c>
      <c r="G254" s="200"/>
      <c r="H254" s="202" t="s">
        <v>21</v>
      </c>
      <c r="I254" s="204"/>
      <c r="J254" s="200"/>
      <c r="K254" s="200"/>
      <c r="L254" s="205"/>
      <c r="M254" s="206"/>
      <c r="N254" s="207"/>
      <c r="O254" s="207"/>
      <c r="P254" s="207"/>
      <c r="Q254" s="207"/>
      <c r="R254" s="207"/>
      <c r="S254" s="207"/>
      <c r="T254" s="208"/>
      <c r="AT254" s="209" t="s">
        <v>138</v>
      </c>
      <c r="AU254" s="209" t="s">
        <v>86</v>
      </c>
      <c r="AV254" s="11" t="s">
        <v>79</v>
      </c>
      <c r="AW254" s="11" t="s">
        <v>38</v>
      </c>
      <c r="AX254" s="11" t="s">
        <v>74</v>
      </c>
      <c r="AY254" s="209" t="s">
        <v>128</v>
      </c>
    </row>
    <row r="255" spans="2:65" s="12" customFormat="1" ht="13.5">
      <c r="B255" s="210"/>
      <c r="C255" s="211"/>
      <c r="D255" s="201" t="s">
        <v>138</v>
      </c>
      <c r="E255" s="212" t="s">
        <v>21</v>
      </c>
      <c r="F255" s="213" t="s">
        <v>216</v>
      </c>
      <c r="G255" s="211"/>
      <c r="H255" s="214">
        <v>1.7709999999999999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138</v>
      </c>
      <c r="AU255" s="220" t="s">
        <v>86</v>
      </c>
      <c r="AV255" s="12" t="s">
        <v>86</v>
      </c>
      <c r="AW255" s="12" t="s">
        <v>38</v>
      </c>
      <c r="AX255" s="12" t="s">
        <v>74</v>
      </c>
      <c r="AY255" s="220" t="s">
        <v>128</v>
      </c>
    </row>
    <row r="256" spans="2:65" s="11" customFormat="1" ht="13.5">
      <c r="B256" s="199"/>
      <c r="C256" s="200"/>
      <c r="D256" s="201" t="s">
        <v>138</v>
      </c>
      <c r="E256" s="202" t="s">
        <v>21</v>
      </c>
      <c r="F256" s="203" t="s">
        <v>162</v>
      </c>
      <c r="G256" s="200"/>
      <c r="H256" s="202" t="s">
        <v>21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138</v>
      </c>
      <c r="AU256" s="209" t="s">
        <v>86</v>
      </c>
      <c r="AV256" s="11" t="s">
        <v>79</v>
      </c>
      <c r="AW256" s="11" t="s">
        <v>38</v>
      </c>
      <c r="AX256" s="11" t="s">
        <v>74</v>
      </c>
      <c r="AY256" s="209" t="s">
        <v>128</v>
      </c>
    </row>
    <row r="257" spans="2:51" s="12" customFormat="1" ht="13.5">
      <c r="B257" s="210"/>
      <c r="C257" s="211"/>
      <c r="D257" s="201" t="s">
        <v>138</v>
      </c>
      <c r="E257" s="212" t="s">
        <v>21</v>
      </c>
      <c r="F257" s="213" t="s">
        <v>217</v>
      </c>
      <c r="G257" s="211"/>
      <c r="H257" s="214">
        <v>3.766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138</v>
      </c>
      <c r="AU257" s="220" t="s">
        <v>86</v>
      </c>
      <c r="AV257" s="12" t="s">
        <v>86</v>
      </c>
      <c r="AW257" s="12" t="s">
        <v>38</v>
      </c>
      <c r="AX257" s="12" t="s">
        <v>74</v>
      </c>
      <c r="AY257" s="220" t="s">
        <v>128</v>
      </c>
    </row>
    <row r="258" spans="2:51" s="11" customFormat="1" ht="13.5">
      <c r="B258" s="199"/>
      <c r="C258" s="200"/>
      <c r="D258" s="201" t="s">
        <v>138</v>
      </c>
      <c r="E258" s="202" t="s">
        <v>21</v>
      </c>
      <c r="F258" s="203" t="s">
        <v>164</v>
      </c>
      <c r="G258" s="200"/>
      <c r="H258" s="202" t="s">
        <v>21</v>
      </c>
      <c r="I258" s="204"/>
      <c r="J258" s="200"/>
      <c r="K258" s="200"/>
      <c r="L258" s="205"/>
      <c r="M258" s="206"/>
      <c r="N258" s="207"/>
      <c r="O258" s="207"/>
      <c r="P258" s="207"/>
      <c r="Q258" s="207"/>
      <c r="R258" s="207"/>
      <c r="S258" s="207"/>
      <c r="T258" s="208"/>
      <c r="AT258" s="209" t="s">
        <v>138</v>
      </c>
      <c r="AU258" s="209" t="s">
        <v>86</v>
      </c>
      <c r="AV258" s="11" t="s">
        <v>79</v>
      </c>
      <c r="AW258" s="11" t="s">
        <v>38</v>
      </c>
      <c r="AX258" s="11" t="s">
        <v>74</v>
      </c>
      <c r="AY258" s="209" t="s">
        <v>128</v>
      </c>
    </row>
    <row r="259" spans="2:51" s="12" customFormat="1" ht="13.5">
      <c r="B259" s="210"/>
      <c r="C259" s="211"/>
      <c r="D259" s="201" t="s">
        <v>138</v>
      </c>
      <c r="E259" s="212" t="s">
        <v>21</v>
      </c>
      <c r="F259" s="213" t="s">
        <v>218</v>
      </c>
      <c r="G259" s="211"/>
      <c r="H259" s="214">
        <v>6.6079999999999997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138</v>
      </c>
      <c r="AU259" s="220" t="s">
        <v>86</v>
      </c>
      <c r="AV259" s="12" t="s">
        <v>86</v>
      </c>
      <c r="AW259" s="12" t="s">
        <v>38</v>
      </c>
      <c r="AX259" s="12" t="s">
        <v>74</v>
      </c>
      <c r="AY259" s="220" t="s">
        <v>128</v>
      </c>
    </row>
    <row r="260" spans="2:51" s="11" customFormat="1" ht="13.5">
      <c r="B260" s="199"/>
      <c r="C260" s="200"/>
      <c r="D260" s="201" t="s">
        <v>138</v>
      </c>
      <c r="E260" s="202" t="s">
        <v>21</v>
      </c>
      <c r="F260" s="203" t="s">
        <v>166</v>
      </c>
      <c r="G260" s="200"/>
      <c r="H260" s="202" t="s">
        <v>21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138</v>
      </c>
      <c r="AU260" s="209" t="s">
        <v>86</v>
      </c>
      <c r="AV260" s="11" t="s">
        <v>79</v>
      </c>
      <c r="AW260" s="11" t="s">
        <v>38</v>
      </c>
      <c r="AX260" s="11" t="s">
        <v>74</v>
      </c>
      <c r="AY260" s="209" t="s">
        <v>128</v>
      </c>
    </row>
    <row r="261" spans="2:51" s="12" customFormat="1" ht="13.5">
      <c r="B261" s="210"/>
      <c r="C261" s="211"/>
      <c r="D261" s="201" t="s">
        <v>138</v>
      </c>
      <c r="E261" s="212" t="s">
        <v>21</v>
      </c>
      <c r="F261" s="213" t="s">
        <v>219</v>
      </c>
      <c r="G261" s="211"/>
      <c r="H261" s="214">
        <v>3.1219999999999999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138</v>
      </c>
      <c r="AU261" s="220" t="s">
        <v>86</v>
      </c>
      <c r="AV261" s="12" t="s">
        <v>86</v>
      </c>
      <c r="AW261" s="12" t="s">
        <v>38</v>
      </c>
      <c r="AX261" s="12" t="s">
        <v>74</v>
      </c>
      <c r="AY261" s="220" t="s">
        <v>128</v>
      </c>
    </row>
    <row r="262" spans="2:51" s="11" customFormat="1" ht="13.5">
      <c r="B262" s="199"/>
      <c r="C262" s="200"/>
      <c r="D262" s="201" t="s">
        <v>138</v>
      </c>
      <c r="E262" s="202" t="s">
        <v>21</v>
      </c>
      <c r="F262" s="203" t="s">
        <v>168</v>
      </c>
      <c r="G262" s="200"/>
      <c r="H262" s="202" t="s">
        <v>21</v>
      </c>
      <c r="I262" s="204"/>
      <c r="J262" s="200"/>
      <c r="K262" s="200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138</v>
      </c>
      <c r="AU262" s="209" t="s">
        <v>86</v>
      </c>
      <c r="AV262" s="11" t="s">
        <v>79</v>
      </c>
      <c r="AW262" s="11" t="s">
        <v>38</v>
      </c>
      <c r="AX262" s="11" t="s">
        <v>74</v>
      </c>
      <c r="AY262" s="209" t="s">
        <v>128</v>
      </c>
    </row>
    <row r="263" spans="2:51" s="12" customFormat="1" ht="13.5">
      <c r="B263" s="210"/>
      <c r="C263" s="211"/>
      <c r="D263" s="201" t="s">
        <v>138</v>
      </c>
      <c r="E263" s="212" t="s">
        <v>21</v>
      </c>
      <c r="F263" s="213" t="s">
        <v>220</v>
      </c>
      <c r="G263" s="211"/>
      <c r="H263" s="214">
        <v>2.94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138</v>
      </c>
      <c r="AU263" s="220" t="s">
        <v>86</v>
      </c>
      <c r="AV263" s="12" t="s">
        <v>86</v>
      </c>
      <c r="AW263" s="12" t="s">
        <v>38</v>
      </c>
      <c r="AX263" s="12" t="s">
        <v>74</v>
      </c>
      <c r="AY263" s="220" t="s">
        <v>128</v>
      </c>
    </row>
    <row r="264" spans="2:51" s="11" customFormat="1" ht="13.5">
      <c r="B264" s="199"/>
      <c r="C264" s="200"/>
      <c r="D264" s="201" t="s">
        <v>138</v>
      </c>
      <c r="E264" s="202" t="s">
        <v>21</v>
      </c>
      <c r="F264" s="203" t="s">
        <v>170</v>
      </c>
      <c r="G264" s="200"/>
      <c r="H264" s="202" t="s">
        <v>21</v>
      </c>
      <c r="I264" s="204"/>
      <c r="J264" s="200"/>
      <c r="K264" s="200"/>
      <c r="L264" s="205"/>
      <c r="M264" s="206"/>
      <c r="N264" s="207"/>
      <c r="O264" s="207"/>
      <c r="P264" s="207"/>
      <c r="Q264" s="207"/>
      <c r="R264" s="207"/>
      <c r="S264" s="207"/>
      <c r="T264" s="208"/>
      <c r="AT264" s="209" t="s">
        <v>138</v>
      </c>
      <c r="AU264" s="209" t="s">
        <v>86</v>
      </c>
      <c r="AV264" s="11" t="s">
        <v>79</v>
      </c>
      <c r="AW264" s="11" t="s">
        <v>38</v>
      </c>
      <c r="AX264" s="11" t="s">
        <v>74</v>
      </c>
      <c r="AY264" s="209" t="s">
        <v>128</v>
      </c>
    </row>
    <row r="265" spans="2:51" s="12" customFormat="1" ht="13.5">
      <c r="B265" s="210"/>
      <c r="C265" s="211"/>
      <c r="D265" s="201" t="s">
        <v>138</v>
      </c>
      <c r="E265" s="212" t="s">
        <v>21</v>
      </c>
      <c r="F265" s="213" t="s">
        <v>221</v>
      </c>
      <c r="G265" s="211"/>
      <c r="H265" s="214">
        <v>3.9060000000000001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138</v>
      </c>
      <c r="AU265" s="220" t="s">
        <v>86</v>
      </c>
      <c r="AV265" s="12" t="s">
        <v>86</v>
      </c>
      <c r="AW265" s="12" t="s">
        <v>38</v>
      </c>
      <c r="AX265" s="12" t="s">
        <v>74</v>
      </c>
      <c r="AY265" s="220" t="s">
        <v>128</v>
      </c>
    </row>
    <row r="266" spans="2:51" s="11" customFormat="1" ht="13.5">
      <c r="B266" s="199"/>
      <c r="C266" s="200"/>
      <c r="D266" s="201" t="s">
        <v>138</v>
      </c>
      <c r="E266" s="202" t="s">
        <v>21</v>
      </c>
      <c r="F266" s="203" t="s">
        <v>172</v>
      </c>
      <c r="G266" s="200"/>
      <c r="H266" s="202" t="s">
        <v>21</v>
      </c>
      <c r="I266" s="204"/>
      <c r="J266" s="200"/>
      <c r="K266" s="200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138</v>
      </c>
      <c r="AU266" s="209" t="s">
        <v>86</v>
      </c>
      <c r="AV266" s="11" t="s">
        <v>79</v>
      </c>
      <c r="AW266" s="11" t="s">
        <v>38</v>
      </c>
      <c r="AX266" s="11" t="s">
        <v>74</v>
      </c>
      <c r="AY266" s="209" t="s">
        <v>128</v>
      </c>
    </row>
    <row r="267" spans="2:51" s="12" customFormat="1" ht="13.5">
      <c r="B267" s="210"/>
      <c r="C267" s="211"/>
      <c r="D267" s="201" t="s">
        <v>138</v>
      </c>
      <c r="E267" s="212" t="s">
        <v>21</v>
      </c>
      <c r="F267" s="213" t="s">
        <v>222</v>
      </c>
      <c r="G267" s="211"/>
      <c r="H267" s="214">
        <v>1.4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138</v>
      </c>
      <c r="AU267" s="220" t="s">
        <v>86</v>
      </c>
      <c r="AV267" s="12" t="s">
        <v>86</v>
      </c>
      <c r="AW267" s="12" t="s">
        <v>38</v>
      </c>
      <c r="AX267" s="12" t="s">
        <v>74</v>
      </c>
      <c r="AY267" s="220" t="s">
        <v>128</v>
      </c>
    </row>
    <row r="268" spans="2:51" s="11" customFormat="1" ht="13.5">
      <c r="B268" s="199"/>
      <c r="C268" s="200"/>
      <c r="D268" s="201" t="s">
        <v>138</v>
      </c>
      <c r="E268" s="202" t="s">
        <v>21</v>
      </c>
      <c r="F268" s="203" t="s">
        <v>174</v>
      </c>
      <c r="G268" s="200"/>
      <c r="H268" s="202" t="s">
        <v>21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138</v>
      </c>
      <c r="AU268" s="209" t="s">
        <v>86</v>
      </c>
      <c r="AV268" s="11" t="s">
        <v>79</v>
      </c>
      <c r="AW268" s="11" t="s">
        <v>38</v>
      </c>
      <c r="AX268" s="11" t="s">
        <v>74</v>
      </c>
      <c r="AY268" s="209" t="s">
        <v>128</v>
      </c>
    </row>
    <row r="269" spans="2:51" s="12" customFormat="1" ht="13.5">
      <c r="B269" s="210"/>
      <c r="C269" s="211"/>
      <c r="D269" s="201" t="s">
        <v>138</v>
      </c>
      <c r="E269" s="212" t="s">
        <v>21</v>
      </c>
      <c r="F269" s="213" t="s">
        <v>223</v>
      </c>
      <c r="G269" s="211"/>
      <c r="H269" s="214">
        <v>2.7090000000000001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138</v>
      </c>
      <c r="AU269" s="220" t="s">
        <v>86</v>
      </c>
      <c r="AV269" s="12" t="s">
        <v>86</v>
      </c>
      <c r="AW269" s="12" t="s">
        <v>38</v>
      </c>
      <c r="AX269" s="12" t="s">
        <v>74</v>
      </c>
      <c r="AY269" s="220" t="s">
        <v>128</v>
      </c>
    </row>
    <row r="270" spans="2:51" s="11" customFormat="1" ht="13.5">
      <c r="B270" s="199"/>
      <c r="C270" s="200"/>
      <c r="D270" s="201" t="s">
        <v>138</v>
      </c>
      <c r="E270" s="202" t="s">
        <v>21</v>
      </c>
      <c r="F270" s="203" t="s">
        <v>176</v>
      </c>
      <c r="G270" s="200"/>
      <c r="H270" s="202" t="s">
        <v>21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138</v>
      </c>
      <c r="AU270" s="209" t="s">
        <v>86</v>
      </c>
      <c r="AV270" s="11" t="s">
        <v>79</v>
      </c>
      <c r="AW270" s="11" t="s">
        <v>38</v>
      </c>
      <c r="AX270" s="11" t="s">
        <v>74</v>
      </c>
      <c r="AY270" s="209" t="s">
        <v>128</v>
      </c>
    </row>
    <row r="271" spans="2:51" s="12" customFormat="1" ht="13.5">
      <c r="B271" s="210"/>
      <c r="C271" s="211"/>
      <c r="D271" s="201" t="s">
        <v>138</v>
      </c>
      <c r="E271" s="212" t="s">
        <v>21</v>
      </c>
      <c r="F271" s="213" t="s">
        <v>224</v>
      </c>
      <c r="G271" s="211"/>
      <c r="H271" s="214">
        <v>2.0129999999999999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138</v>
      </c>
      <c r="AU271" s="220" t="s">
        <v>86</v>
      </c>
      <c r="AV271" s="12" t="s">
        <v>86</v>
      </c>
      <c r="AW271" s="12" t="s">
        <v>38</v>
      </c>
      <c r="AX271" s="12" t="s">
        <v>74</v>
      </c>
      <c r="AY271" s="220" t="s">
        <v>128</v>
      </c>
    </row>
    <row r="272" spans="2:51" s="11" customFormat="1" ht="13.5">
      <c r="B272" s="199"/>
      <c r="C272" s="200"/>
      <c r="D272" s="201" t="s">
        <v>138</v>
      </c>
      <c r="E272" s="202" t="s">
        <v>21</v>
      </c>
      <c r="F272" s="203" t="s">
        <v>225</v>
      </c>
      <c r="G272" s="200"/>
      <c r="H272" s="202" t="s">
        <v>21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138</v>
      </c>
      <c r="AU272" s="209" t="s">
        <v>86</v>
      </c>
      <c r="AV272" s="11" t="s">
        <v>79</v>
      </c>
      <c r="AW272" s="11" t="s">
        <v>38</v>
      </c>
      <c r="AX272" s="11" t="s">
        <v>74</v>
      </c>
      <c r="AY272" s="209" t="s">
        <v>128</v>
      </c>
    </row>
    <row r="273" spans="2:65" s="12" customFormat="1" ht="13.5">
      <c r="B273" s="210"/>
      <c r="C273" s="211"/>
      <c r="D273" s="201" t="s">
        <v>138</v>
      </c>
      <c r="E273" s="212" t="s">
        <v>21</v>
      </c>
      <c r="F273" s="213" t="s">
        <v>226</v>
      </c>
      <c r="G273" s="211"/>
      <c r="H273" s="214">
        <v>4.1399999999999997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138</v>
      </c>
      <c r="AU273" s="220" t="s">
        <v>86</v>
      </c>
      <c r="AV273" s="12" t="s">
        <v>86</v>
      </c>
      <c r="AW273" s="12" t="s">
        <v>38</v>
      </c>
      <c r="AX273" s="12" t="s">
        <v>74</v>
      </c>
      <c r="AY273" s="220" t="s">
        <v>128</v>
      </c>
    </row>
    <row r="274" spans="2:65" s="13" customFormat="1" ht="13.5">
      <c r="B274" s="221"/>
      <c r="C274" s="222"/>
      <c r="D274" s="201" t="s">
        <v>138</v>
      </c>
      <c r="E274" s="223" t="s">
        <v>21</v>
      </c>
      <c r="F274" s="224" t="s">
        <v>141</v>
      </c>
      <c r="G274" s="222"/>
      <c r="H274" s="225">
        <v>67.165000000000006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138</v>
      </c>
      <c r="AU274" s="231" t="s">
        <v>86</v>
      </c>
      <c r="AV274" s="13" t="s">
        <v>136</v>
      </c>
      <c r="AW274" s="13" t="s">
        <v>38</v>
      </c>
      <c r="AX274" s="13" t="s">
        <v>79</v>
      </c>
      <c r="AY274" s="231" t="s">
        <v>128</v>
      </c>
    </row>
    <row r="275" spans="2:65" s="1" customFormat="1" ht="16.5" customHeight="1">
      <c r="B275" s="41"/>
      <c r="C275" s="187" t="s">
        <v>235</v>
      </c>
      <c r="D275" s="187" t="s">
        <v>131</v>
      </c>
      <c r="E275" s="188" t="s">
        <v>236</v>
      </c>
      <c r="F275" s="189" t="s">
        <v>237</v>
      </c>
      <c r="G275" s="190" t="s">
        <v>238</v>
      </c>
      <c r="H275" s="191">
        <v>181.67</v>
      </c>
      <c r="I275" s="192"/>
      <c r="J275" s="193">
        <f>ROUND(I275*H275,2)</f>
        <v>0</v>
      </c>
      <c r="K275" s="189" t="s">
        <v>21</v>
      </c>
      <c r="L275" s="61"/>
      <c r="M275" s="194" t="s">
        <v>21</v>
      </c>
      <c r="N275" s="195" t="s">
        <v>45</v>
      </c>
      <c r="O275" s="42"/>
      <c r="P275" s="196">
        <f>O275*H275</f>
        <v>0</v>
      </c>
      <c r="Q275" s="196">
        <v>2.5000000000000001E-4</v>
      </c>
      <c r="R275" s="196">
        <f>Q275*H275</f>
        <v>4.54175E-2</v>
      </c>
      <c r="S275" s="196">
        <v>0</v>
      </c>
      <c r="T275" s="197">
        <f>S275*H275</f>
        <v>0</v>
      </c>
      <c r="AR275" s="24" t="s">
        <v>136</v>
      </c>
      <c r="AT275" s="24" t="s">
        <v>131</v>
      </c>
      <c r="AU275" s="24" t="s">
        <v>86</v>
      </c>
      <c r="AY275" s="24" t="s">
        <v>128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24" t="s">
        <v>79</v>
      </c>
      <c r="BK275" s="198">
        <f>ROUND(I275*H275,2)</f>
        <v>0</v>
      </c>
      <c r="BL275" s="24" t="s">
        <v>136</v>
      </c>
      <c r="BM275" s="24" t="s">
        <v>239</v>
      </c>
    </row>
    <row r="276" spans="2:65" s="11" customFormat="1" ht="13.5">
      <c r="B276" s="199"/>
      <c r="C276" s="200"/>
      <c r="D276" s="201" t="s">
        <v>138</v>
      </c>
      <c r="E276" s="202" t="s">
        <v>21</v>
      </c>
      <c r="F276" s="203" t="s">
        <v>240</v>
      </c>
      <c r="G276" s="200"/>
      <c r="H276" s="202" t="s">
        <v>21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138</v>
      </c>
      <c r="AU276" s="209" t="s">
        <v>86</v>
      </c>
      <c r="AV276" s="11" t="s">
        <v>79</v>
      </c>
      <c r="AW276" s="11" t="s">
        <v>38</v>
      </c>
      <c r="AX276" s="11" t="s">
        <v>74</v>
      </c>
      <c r="AY276" s="209" t="s">
        <v>128</v>
      </c>
    </row>
    <row r="277" spans="2:65" s="11" customFormat="1" ht="13.5">
      <c r="B277" s="199"/>
      <c r="C277" s="200"/>
      <c r="D277" s="201" t="s">
        <v>138</v>
      </c>
      <c r="E277" s="202" t="s">
        <v>21</v>
      </c>
      <c r="F277" s="203" t="s">
        <v>154</v>
      </c>
      <c r="G277" s="200"/>
      <c r="H277" s="202" t="s">
        <v>21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138</v>
      </c>
      <c r="AU277" s="209" t="s">
        <v>86</v>
      </c>
      <c r="AV277" s="11" t="s">
        <v>79</v>
      </c>
      <c r="AW277" s="11" t="s">
        <v>38</v>
      </c>
      <c r="AX277" s="11" t="s">
        <v>74</v>
      </c>
      <c r="AY277" s="209" t="s">
        <v>128</v>
      </c>
    </row>
    <row r="278" spans="2:65" s="12" customFormat="1" ht="13.5">
      <c r="B278" s="210"/>
      <c r="C278" s="211"/>
      <c r="D278" s="201" t="s">
        <v>138</v>
      </c>
      <c r="E278" s="212" t="s">
        <v>21</v>
      </c>
      <c r="F278" s="213" t="s">
        <v>241</v>
      </c>
      <c r="G278" s="211"/>
      <c r="H278" s="214">
        <v>63.98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138</v>
      </c>
      <c r="AU278" s="220" t="s">
        <v>86</v>
      </c>
      <c r="AV278" s="12" t="s">
        <v>86</v>
      </c>
      <c r="AW278" s="12" t="s">
        <v>38</v>
      </c>
      <c r="AX278" s="12" t="s">
        <v>74</v>
      </c>
      <c r="AY278" s="220" t="s">
        <v>128</v>
      </c>
    </row>
    <row r="279" spans="2:65" s="11" customFormat="1" ht="13.5">
      <c r="B279" s="199"/>
      <c r="C279" s="200"/>
      <c r="D279" s="201" t="s">
        <v>138</v>
      </c>
      <c r="E279" s="202" t="s">
        <v>21</v>
      </c>
      <c r="F279" s="203" t="s">
        <v>156</v>
      </c>
      <c r="G279" s="200"/>
      <c r="H279" s="202" t="s">
        <v>21</v>
      </c>
      <c r="I279" s="204"/>
      <c r="J279" s="200"/>
      <c r="K279" s="200"/>
      <c r="L279" s="205"/>
      <c r="M279" s="206"/>
      <c r="N279" s="207"/>
      <c r="O279" s="207"/>
      <c r="P279" s="207"/>
      <c r="Q279" s="207"/>
      <c r="R279" s="207"/>
      <c r="S279" s="207"/>
      <c r="T279" s="208"/>
      <c r="AT279" s="209" t="s">
        <v>138</v>
      </c>
      <c r="AU279" s="209" t="s">
        <v>86</v>
      </c>
      <c r="AV279" s="11" t="s">
        <v>79</v>
      </c>
      <c r="AW279" s="11" t="s">
        <v>38</v>
      </c>
      <c r="AX279" s="11" t="s">
        <v>74</v>
      </c>
      <c r="AY279" s="209" t="s">
        <v>128</v>
      </c>
    </row>
    <row r="280" spans="2:65" s="12" customFormat="1" ht="13.5">
      <c r="B280" s="210"/>
      <c r="C280" s="211"/>
      <c r="D280" s="201" t="s">
        <v>138</v>
      </c>
      <c r="E280" s="212" t="s">
        <v>21</v>
      </c>
      <c r="F280" s="213" t="s">
        <v>242</v>
      </c>
      <c r="G280" s="211"/>
      <c r="H280" s="214">
        <v>4.7699999999999996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138</v>
      </c>
      <c r="AU280" s="220" t="s">
        <v>86</v>
      </c>
      <c r="AV280" s="12" t="s">
        <v>86</v>
      </c>
      <c r="AW280" s="12" t="s">
        <v>38</v>
      </c>
      <c r="AX280" s="12" t="s">
        <v>74</v>
      </c>
      <c r="AY280" s="220" t="s">
        <v>128</v>
      </c>
    </row>
    <row r="281" spans="2:65" s="11" customFormat="1" ht="13.5">
      <c r="B281" s="199"/>
      <c r="C281" s="200"/>
      <c r="D281" s="201" t="s">
        <v>138</v>
      </c>
      <c r="E281" s="202" t="s">
        <v>21</v>
      </c>
      <c r="F281" s="203" t="s">
        <v>158</v>
      </c>
      <c r="G281" s="200"/>
      <c r="H281" s="202" t="s">
        <v>21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138</v>
      </c>
      <c r="AU281" s="209" t="s">
        <v>86</v>
      </c>
      <c r="AV281" s="11" t="s">
        <v>79</v>
      </c>
      <c r="AW281" s="11" t="s">
        <v>38</v>
      </c>
      <c r="AX281" s="11" t="s">
        <v>74</v>
      </c>
      <c r="AY281" s="209" t="s">
        <v>128</v>
      </c>
    </row>
    <row r="282" spans="2:65" s="12" customFormat="1" ht="13.5">
      <c r="B282" s="210"/>
      <c r="C282" s="211"/>
      <c r="D282" s="201" t="s">
        <v>138</v>
      </c>
      <c r="E282" s="212" t="s">
        <v>21</v>
      </c>
      <c r="F282" s="213" t="s">
        <v>243</v>
      </c>
      <c r="G282" s="211"/>
      <c r="H282" s="214">
        <v>4.25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138</v>
      </c>
      <c r="AU282" s="220" t="s">
        <v>86</v>
      </c>
      <c r="AV282" s="12" t="s">
        <v>86</v>
      </c>
      <c r="AW282" s="12" t="s">
        <v>38</v>
      </c>
      <c r="AX282" s="12" t="s">
        <v>74</v>
      </c>
      <c r="AY282" s="220" t="s">
        <v>128</v>
      </c>
    </row>
    <row r="283" spans="2:65" s="11" customFormat="1" ht="13.5">
      <c r="B283" s="199"/>
      <c r="C283" s="200"/>
      <c r="D283" s="201" t="s">
        <v>138</v>
      </c>
      <c r="E283" s="202" t="s">
        <v>21</v>
      </c>
      <c r="F283" s="203" t="s">
        <v>160</v>
      </c>
      <c r="G283" s="200"/>
      <c r="H283" s="202" t="s">
        <v>21</v>
      </c>
      <c r="I283" s="204"/>
      <c r="J283" s="200"/>
      <c r="K283" s="200"/>
      <c r="L283" s="205"/>
      <c r="M283" s="206"/>
      <c r="N283" s="207"/>
      <c r="O283" s="207"/>
      <c r="P283" s="207"/>
      <c r="Q283" s="207"/>
      <c r="R283" s="207"/>
      <c r="S283" s="207"/>
      <c r="T283" s="208"/>
      <c r="AT283" s="209" t="s">
        <v>138</v>
      </c>
      <c r="AU283" s="209" t="s">
        <v>86</v>
      </c>
      <c r="AV283" s="11" t="s">
        <v>79</v>
      </c>
      <c r="AW283" s="11" t="s">
        <v>38</v>
      </c>
      <c r="AX283" s="11" t="s">
        <v>74</v>
      </c>
      <c r="AY283" s="209" t="s">
        <v>128</v>
      </c>
    </row>
    <row r="284" spans="2:65" s="12" customFormat="1" ht="13.5">
      <c r="B284" s="210"/>
      <c r="C284" s="211"/>
      <c r="D284" s="201" t="s">
        <v>138</v>
      </c>
      <c r="E284" s="212" t="s">
        <v>21</v>
      </c>
      <c r="F284" s="213" t="s">
        <v>244</v>
      </c>
      <c r="G284" s="211"/>
      <c r="H284" s="214">
        <v>3.99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138</v>
      </c>
      <c r="AU284" s="220" t="s">
        <v>86</v>
      </c>
      <c r="AV284" s="12" t="s">
        <v>86</v>
      </c>
      <c r="AW284" s="12" t="s">
        <v>38</v>
      </c>
      <c r="AX284" s="12" t="s">
        <v>74</v>
      </c>
      <c r="AY284" s="220" t="s">
        <v>128</v>
      </c>
    </row>
    <row r="285" spans="2:65" s="11" customFormat="1" ht="13.5">
      <c r="B285" s="199"/>
      <c r="C285" s="200"/>
      <c r="D285" s="201" t="s">
        <v>138</v>
      </c>
      <c r="E285" s="202" t="s">
        <v>21</v>
      </c>
      <c r="F285" s="203" t="s">
        <v>162</v>
      </c>
      <c r="G285" s="200"/>
      <c r="H285" s="202" t="s">
        <v>21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138</v>
      </c>
      <c r="AU285" s="209" t="s">
        <v>86</v>
      </c>
      <c r="AV285" s="11" t="s">
        <v>79</v>
      </c>
      <c r="AW285" s="11" t="s">
        <v>38</v>
      </c>
      <c r="AX285" s="11" t="s">
        <v>74</v>
      </c>
      <c r="AY285" s="209" t="s">
        <v>128</v>
      </c>
    </row>
    <row r="286" spans="2:65" s="12" customFormat="1" ht="13.5">
      <c r="B286" s="210"/>
      <c r="C286" s="211"/>
      <c r="D286" s="201" t="s">
        <v>138</v>
      </c>
      <c r="E286" s="212" t="s">
        <v>21</v>
      </c>
      <c r="F286" s="213" t="s">
        <v>245</v>
      </c>
      <c r="G286" s="211"/>
      <c r="H286" s="214">
        <v>8.3000000000000007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138</v>
      </c>
      <c r="AU286" s="220" t="s">
        <v>86</v>
      </c>
      <c r="AV286" s="12" t="s">
        <v>86</v>
      </c>
      <c r="AW286" s="12" t="s">
        <v>38</v>
      </c>
      <c r="AX286" s="12" t="s">
        <v>74</v>
      </c>
      <c r="AY286" s="220" t="s">
        <v>128</v>
      </c>
    </row>
    <row r="287" spans="2:65" s="11" customFormat="1" ht="13.5">
      <c r="B287" s="199"/>
      <c r="C287" s="200"/>
      <c r="D287" s="201" t="s">
        <v>138</v>
      </c>
      <c r="E287" s="202" t="s">
        <v>21</v>
      </c>
      <c r="F287" s="203" t="s">
        <v>164</v>
      </c>
      <c r="G287" s="200"/>
      <c r="H287" s="202" t="s">
        <v>21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138</v>
      </c>
      <c r="AU287" s="209" t="s">
        <v>86</v>
      </c>
      <c r="AV287" s="11" t="s">
        <v>79</v>
      </c>
      <c r="AW287" s="11" t="s">
        <v>38</v>
      </c>
      <c r="AX287" s="11" t="s">
        <v>74</v>
      </c>
      <c r="AY287" s="209" t="s">
        <v>128</v>
      </c>
    </row>
    <row r="288" spans="2:65" s="12" customFormat="1" ht="13.5">
      <c r="B288" s="210"/>
      <c r="C288" s="211"/>
      <c r="D288" s="201" t="s">
        <v>138</v>
      </c>
      <c r="E288" s="212" t="s">
        <v>21</v>
      </c>
      <c r="F288" s="213" t="s">
        <v>246</v>
      </c>
      <c r="G288" s="211"/>
      <c r="H288" s="214">
        <v>14.68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138</v>
      </c>
      <c r="AU288" s="220" t="s">
        <v>86</v>
      </c>
      <c r="AV288" s="12" t="s">
        <v>86</v>
      </c>
      <c r="AW288" s="12" t="s">
        <v>38</v>
      </c>
      <c r="AX288" s="12" t="s">
        <v>74</v>
      </c>
      <c r="AY288" s="220" t="s">
        <v>128</v>
      </c>
    </row>
    <row r="289" spans="2:51" s="11" customFormat="1" ht="13.5">
      <c r="B289" s="199"/>
      <c r="C289" s="200"/>
      <c r="D289" s="201" t="s">
        <v>138</v>
      </c>
      <c r="E289" s="202" t="s">
        <v>21</v>
      </c>
      <c r="F289" s="203" t="s">
        <v>166</v>
      </c>
      <c r="G289" s="200"/>
      <c r="H289" s="202" t="s">
        <v>21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138</v>
      </c>
      <c r="AU289" s="209" t="s">
        <v>86</v>
      </c>
      <c r="AV289" s="11" t="s">
        <v>79</v>
      </c>
      <c r="AW289" s="11" t="s">
        <v>38</v>
      </c>
      <c r="AX289" s="11" t="s">
        <v>74</v>
      </c>
      <c r="AY289" s="209" t="s">
        <v>128</v>
      </c>
    </row>
    <row r="290" spans="2:51" s="12" customFormat="1" ht="13.5">
      <c r="B290" s="210"/>
      <c r="C290" s="211"/>
      <c r="D290" s="201" t="s">
        <v>138</v>
      </c>
      <c r="E290" s="212" t="s">
        <v>21</v>
      </c>
      <c r="F290" s="213" t="s">
        <v>247</v>
      </c>
      <c r="G290" s="211"/>
      <c r="H290" s="214">
        <v>6.88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138</v>
      </c>
      <c r="AU290" s="220" t="s">
        <v>86</v>
      </c>
      <c r="AV290" s="12" t="s">
        <v>86</v>
      </c>
      <c r="AW290" s="12" t="s">
        <v>38</v>
      </c>
      <c r="AX290" s="12" t="s">
        <v>74</v>
      </c>
      <c r="AY290" s="220" t="s">
        <v>128</v>
      </c>
    </row>
    <row r="291" spans="2:51" s="11" customFormat="1" ht="13.5">
      <c r="B291" s="199"/>
      <c r="C291" s="200"/>
      <c r="D291" s="201" t="s">
        <v>138</v>
      </c>
      <c r="E291" s="202" t="s">
        <v>21</v>
      </c>
      <c r="F291" s="203" t="s">
        <v>168</v>
      </c>
      <c r="G291" s="200"/>
      <c r="H291" s="202" t="s">
        <v>21</v>
      </c>
      <c r="I291" s="204"/>
      <c r="J291" s="200"/>
      <c r="K291" s="200"/>
      <c r="L291" s="205"/>
      <c r="M291" s="206"/>
      <c r="N291" s="207"/>
      <c r="O291" s="207"/>
      <c r="P291" s="207"/>
      <c r="Q291" s="207"/>
      <c r="R291" s="207"/>
      <c r="S291" s="207"/>
      <c r="T291" s="208"/>
      <c r="AT291" s="209" t="s">
        <v>138</v>
      </c>
      <c r="AU291" s="209" t="s">
        <v>86</v>
      </c>
      <c r="AV291" s="11" t="s">
        <v>79</v>
      </c>
      <c r="AW291" s="11" t="s">
        <v>38</v>
      </c>
      <c r="AX291" s="11" t="s">
        <v>74</v>
      </c>
      <c r="AY291" s="209" t="s">
        <v>128</v>
      </c>
    </row>
    <row r="292" spans="2:51" s="12" customFormat="1" ht="13.5">
      <c r="B292" s="210"/>
      <c r="C292" s="211"/>
      <c r="D292" s="201" t="s">
        <v>138</v>
      </c>
      <c r="E292" s="212" t="s">
        <v>21</v>
      </c>
      <c r="F292" s="213" t="s">
        <v>248</v>
      </c>
      <c r="G292" s="211"/>
      <c r="H292" s="214">
        <v>8.4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138</v>
      </c>
      <c r="AU292" s="220" t="s">
        <v>86</v>
      </c>
      <c r="AV292" s="12" t="s">
        <v>86</v>
      </c>
      <c r="AW292" s="12" t="s">
        <v>38</v>
      </c>
      <c r="AX292" s="12" t="s">
        <v>74</v>
      </c>
      <c r="AY292" s="220" t="s">
        <v>128</v>
      </c>
    </row>
    <row r="293" spans="2:51" s="11" customFormat="1" ht="13.5">
      <c r="B293" s="199"/>
      <c r="C293" s="200"/>
      <c r="D293" s="201" t="s">
        <v>138</v>
      </c>
      <c r="E293" s="202" t="s">
        <v>21</v>
      </c>
      <c r="F293" s="203" t="s">
        <v>170</v>
      </c>
      <c r="G293" s="200"/>
      <c r="H293" s="202" t="s">
        <v>21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138</v>
      </c>
      <c r="AU293" s="209" t="s">
        <v>86</v>
      </c>
      <c r="AV293" s="11" t="s">
        <v>79</v>
      </c>
      <c r="AW293" s="11" t="s">
        <v>38</v>
      </c>
      <c r="AX293" s="11" t="s">
        <v>74</v>
      </c>
      <c r="AY293" s="209" t="s">
        <v>128</v>
      </c>
    </row>
    <row r="294" spans="2:51" s="12" customFormat="1" ht="13.5">
      <c r="B294" s="210"/>
      <c r="C294" s="211"/>
      <c r="D294" s="201" t="s">
        <v>138</v>
      </c>
      <c r="E294" s="212" t="s">
        <v>21</v>
      </c>
      <c r="F294" s="213" t="s">
        <v>249</v>
      </c>
      <c r="G294" s="211"/>
      <c r="H294" s="214">
        <v>8.61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138</v>
      </c>
      <c r="AU294" s="220" t="s">
        <v>86</v>
      </c>
      <c r="AV294" s="12" t="s">
        <v>86</v>
      </c>
      <c r="AW294" s="12" t="s">
        <v>38</v>
      </c>
      <c r="AX294" s="12" t="s">
        <v>74</v>
      </c>
      <c r="AY294" s="220" t="s">
        <v>128</v>
      </c>
    </row>
    <row r="295" spans="2:51" s="11" customFormat="1" ht="13.5">
      <c r="B295" s="199"/>
      <c r="C295" s="200"/>
      <c r="D295" s="201" t="s">
        <v>138</v>
      </c>
      <c r="E295" s="202" t="s">
        <v>21</v>
      </c>
      <c r="F295" s="203" t="s">
        <v>172</v>
      </c>
      <c r="G295" s="200"/>
      <c r="H295" s="202" t="s">
        <v>21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138</v>
      </c>
      <c r="AU295" s="209" t="s">
        <v>86</v>
      </c>
      <c r="AV295" s="11" t="s">
        <v>79</v>
      </c>
      <c r="AW295" s="11" t="s">
        <v>38</v>
      </c>
      <c r="AX295" s="11" t="s">
        <v>74</v>
      </c>
      <c r="AY295" s="209" t="s">
        <v>128</v>
      </c>
    </row>
    <row r="296" spans="2:51" s="12" customFormat="1" ht="13.5">
      <c r="B296" s="210"/>
      <c r="C296" s="211"/>
      <c r="D296" s="201" t="s">
        <v>138</v>
      </c>
      <c r="E296" s="212" t="s">
        <v>21</v>
      </c>
      <c r="F296" s="213" t="s">
        <v>250</v>
      </c>
      <c r="G296" s="211"/>
      <c r="H296" s="214">
        <v>4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138</v>
      </c>
      <c r="AU296" s="220" t="s">
        <v>86</v>
      </c>
      <c r="AV296" s="12" t="s">
        <v>86</v>
      </c>
      <c r="AW296" s="12" t="s">
        <v>38</v>
      </c>
      <c r="AX296" s="12" t="s">
        <v>74</v>
      </c>
      <c r="AY296" s="220" t="s">
        <v>128</v>
      </c>
    </row>
    <row r="297" spans="2:51" s="11" customFormat="1" ht="13.5">
      <c r="B297" s="199"/>
      <c r="C297" s="200"/>
      <c r="D297" s="201" t="s">
        <v>138</v>
      </c>
      <c r="E297" s="202" t="s">
        <v>21</v>
      </c>
      <c r="F297" s="203" t="s">
        <v>174</v>
      </c>
      <c r="G297" s="200"/>
      <c r="H297" s="202" t="s">
        <v>21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138</v>
      </c>
      <c r="AU297" s="209" t="s">
        <v>86</v>
      </c>
      <c r="AV297" s="11" t="s">
        <v>79</v>
      </c>
      <c r="AW297" s="11" t="s">
        <v>38</v>
      </c>
      <c r="AX297" s="11" t="s">
        <v>74</v>
      </c>
      <c r="AY297" s="209" t="s">
        <v>128</v>
      </c>
    </row>
    <row r="298" spans="2:51" s="12" customFormat="1" ht="13.5">
      <c r="B298" s="210"/>
      <c r="C298" s="211"/>
      <c r="D298" s="201" t="s">
        <v>138</v>
      </c>
      <c r="E298" s="212" t="s">
        <v>21</v>
      </c>
      <c r="F298" s="213" t="s">
        <v>251</v>
      </c>
      <c r="G298" s="211"/>
      <c r="H298" s="214">
        <v>7.74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138</v>
      </c>
      <c r="AU298" s="220" t="s">
        <v>86</v>
      </c>
      <c r="AV298" s="12" t="s">
        <v>86</v>
      </c>
      <c r="AW298" s="12" t="s">
        <v>38</v>
      </c>
      <c r="AX298" s="12" t="s">
        <v>74</v>
      </c>
      <c r="AY298" s="220" t="s">
        <v>128</v>
      </c>
    </row>
    <row r="299" spans="2:51" s="11" customFormat="1" ht="13.5">
      <c r="B299" s="199"/>
      <c r="C299" s="200"/>
      <c r="D299" s="201" t="s">
        <v>138</v>
      </c>
      <c r="E299" s="202" t="s">
        <v>21</v>
      </c>
      <c r="F299" s="203" t="s">
        <v>176</v>
      </c>
      <c r="G299" s="200"/>
      <c r="H299" s="202" t="s">
        <v>21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138</v>
      </c>
      <c r="AU299" s="209" t="s">
        <v>86</v>
      </c>
      <c r="AV299" s="11" t="s">
        <v>79</v>
      </c>
      <c r="AW299" s="11" t="s">
        <v>38</v>
      </c>
      <c r="AX299" s="11" t="s">
        <v>74</v>
      </c>
      <c r="AY299" s="209" t="s">
        <v>128</v>
      </c>
    </row>
    <row r="300" spans="2:51" s="12" customFormat="1" ht="13.5">
      <c r="B300" s="210"/>
      <c r="C300" s="211"/>
      <c r="D300" s="201" t="s">
        <v>138</v>
      </c>
      <c r="E300" s="212" t="s">
        <v>21</v>
      </c>
      <c r="F300" s="213" t="s">
        <v>252</v>
      </c>
      <c r="G300" s="211"/>
      <c r="H300" s="214">
        <v>5.75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138</v>
      </c>
      <c r="AU300" s="220" t="s">
        <v>86</v>
      </c>
      <c r="AV300" s="12" t="s">
        <v>86</v>
      </c>
      <c r="AW300" s="12" t="s">
        <v>38</v>
      </c>
      <c r="AX300" s="12" t="s">
        <v>74</v>
      </c>
      <c r="AY300" s="220" t="s">
        <v>128</v>
      </c>
    </row>
    <row r="301" spans="2:51" s="14" customFormat="1" ht="13.5">
      <c r="B301" s="232"/>
      <c r="C301" s="233"/>
      <c r="D301" s="201" t="s">
        <v>138</v>
      </c>
      <c r="E301" s="234" t="s">
        <v>21</v>
      </c>
      <c r="F301" s="235" t="s">
        <v>253</v>
      </c>
      <c r="G301" s="233"/>
      <c r="H301" s="236">
        <v>141.35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138</v>
      </c>
      <c r="AU301" s="242" t="s">
        <v>86</v>
      </c>
      <c r="AV301" s="14" t="s">
        <v>129</v>
      </c>
      <c r="AW301" s="14" t="s">
        <v>38</v>
      </c>
      <c r="AX301" s="14" t="s">
        <v>74</v>
      </c>
      <c r="AY301" s="242" t="s">
        <v>128</v>
      </c>
    </row>
    <row r="302" spans="2:51" s="11" customFormat="1" ht="13.5">
      <c r="B302" s="199"/>
      <c r="C302" s="200"/>
      <c r="D302" s="201" t="s">
        <v>138</v>
      </c>
      <c r="E302" s="202" t="s">
        <v>21</v>
      </c>
      <c r="F302" s="203" t="s">
        <v>254</v>
      </c>
      <c r="G302" s="200"/>
      <c r="H302" s="202" t="s">
        <v>21</v>
      </c>
      <c r="I302" s="204"/>
      <c r="J302" s="200"/>
      <c r="K302" s="200"/>
      <c r="L302" s="205"/>
      <c r="M302" s="206"/>
      <c r="N302" s="207"/>
      <c r="O302" s="207"/>
      <c r="P302" s="207"/>
      <c r="Q302" s="207"/>
      <c r="R302" s="207"/>
      <c r="S302" s="207"/>
      <c r="T302" s="208"/>
      <c r="AT302" s="209" t="s">
        <v>138</v>
      </c>
      <c r="AU302" s="209" t="s">
        <v>86</v>
      </c>
      <c r="AV302" s="11" t="s">
        <v>79</v>
      </c>
      <c r="AW302" s="11" t="s">
        <v>38</v>
      </c>
      <c r="AX302" s="11" t="s">
        <v>74</v>
      </c>
      <c r="AY302" s="209" t="s">
        <v>128</v>
      </c>
    </row>
    <row r="303" spans="2:51" s="11" customFormat="1" ht="13.5">
      <c r="B303" s="199"/>
      <c r="C303" s="200"/>
      <c r="D303" s="201" t="s">
        <v>138</v>
      </c>
      <c r="E303" s="202" t="s">
        <v>21</v>
      </c>
      <c r="F303" s="203" t="s">
        <v>154</v>
      </c>
      <c r="G303" s="200"/>
      <c r="H303" s="202" t="s">
        <v>21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138</v>
      </c>
      <c r="AU303" s="209" t="s">
        <v>86</v>
      </c>
      <c r="AV303" s="11" t="s">
        <v>79</v>
      </c>
      <c r="AW303" s="11" t="s">
        <v>38</v>
      </c>
      <c r="AX303" s="11" t="s">
        <v>74</v>
      </c>
      <c r="AY303" s="209" t="s">
        <v>128</v>
      </c>
    </row>
    <row r="304" spans="2:51" s="12" customFormat="1" ht="13.5">
      <c r="B304" s="210"/>
      <c r="C304" s="211"/>
      <c r="D304" s="201" t="s">
        <v>138</v>
      </c>
      <c r="E304" s="212" t="s">
        <v>21</v>
      </c>
      <c r="F304" s="213" t="s">
        <v>255</v>
      </c>
      <c r="G304" s="211"/>
      <c r="H304" s="214">
        <v>23.1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138</v>
      </c>
      <c r="AU304" s="220" t="s">
        <v>86</v>
      </c>
      <c r="AV304" s="12" t="s">
        <v>86</v>
      </c>
      <c r="AW304" s="12" t="s">
        <v>38</v>
      </c>
      <c r="AX304" s="12" t="s">
        <v>74</v>
      </c>
      <c r="AY304" s="220" t="s">
        <v>128</v>
      </c>
    </row>
    <row r="305" spans="2:51" s="11" customFormat="1" ht="13.5">
      <c r="B305" s="199"/>
      <c r="C305" s="200"/>
      <c r="D305" s="201" t="s">
        <v>138</v>
      </c>
      <c r="E305" s="202" t="s">
        <v>21</v>
      </c>
      <c r="F305" s="203" t="s">
        <v>156</v>
      </c>
      <c r="G305" s="200"/>
      <c r="H305" s="202" t="s">
        <v>21</v>
      </c>
      <c r="I305" s="204"/>
      <c r="J305" s="200"/>
      <c r="K305" s="200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138</v>
      </c>
      <c r="AU305" s="209" t="s">
        <v>86</v>
      </c>
      <c r="AV305" s="11" t="s">
        <v>79</v>
      </c>
      <c r="AW305" s="11" t="s">
        <v>38</v>
      </c>
      <c r="AX305" s="11" t="s">
        <v>74</v>
      </c>
      <c r="AY305" s="209" t="s">
        <v>128</v>
      </c>
    </row>
    <row r="306" spans="2:51" s="12" customFormat="1" ht="13.5">
      <c r="B306" s="210"/>
      <c r="C306" s="211"/>
      <c r="D306" s="201" t="s">
        <v>138</v>
      </c>
      <c r="E306" s="212" t="s">
        <v>21</v>
      </c>
      <c r="F306" s="213" t="s">
        <v>256</v>
      </c>
      <c r="G306" s="211"/>
      <c r="H306" s="214">
        <v>1.65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138</v>
      </c>
      <c r="AU306" s="220" t="s">
        <v>86</v>
      </c>
      <c r="AV306" s="12" t="s">
        <v>86</v>
      </c>
      <c r="AW306" s="12" t="s">
        <v>38</v>
      </c>
      <c r="AX306" s="12" t="s">
        <v>74</v>
      </c>
      <c r="AY306" s="220" t="s">
        <v>128</v>
      </c>
    </row>
    <row r="307" spans="2:51" s="11" customFormat="1" ht="13.5">
      <c r="B307" s="199"/>
      <c r="C307" s="200"/>
      <c r="D307" s="201" t="s">
        <v>138</v>
      </c>
      <c r="E307" s="202" t="s">
        <v>21</v>
      </c>
      <c r="F307" s="203" t="s">
        <v>158</v>
      </c>
      <c r="G307" s="200"/>
      <c r="H307" s="202" t="s">
        <v>21</v>
      </c>
      <c r="I307" s="204"/>
      <c r="J307" s="200"/>
      <c r="K307" s="200"/>
      <c r="L307" s="205"/>
      <c r="M307" s="206"/>
      <c r="N307" s="207"/>
      <c r="O307" s="207"/>
      <c r="P307" s="207"/>
      <c r="Q307" s="207"/>
      <c r="R307" s="207"/>
      <c r="S307" s="207"/>
      <c r="T307" s="208"/>
      <c r="AT307" s="209" t="s">
        <v>138</v>
      </c>
      <c r="AU307" s="209" t="s">
        <v>86</v>
      </c>
      <c r="AV307" s="11" t="s">
        <v>79</v>
      </c>
      <c r="AW307" s="11" t="s">
        <v>38</v>
      </c>
      <c r="AX307" s="11" t="s">
        <v>74</v>
      </c>
      <c r="AY307" s="209" t="s">
        <v>128</v>
      </c>
    </row>
    <row r="308" spans="2:51" s="12" customFormat="1" ht="13.5">
      <c r="B308" s="210"/>
      <c r="C308" s="211"/>
      <c r="D308" s="201" t="s">
        <v>138</v>
      </c>
      <c r="E308" s="212" t="s">
        <v>21</v>
      </c>
      <c r="F308" s="213" t="s">
        <v>256</v>
      </c>
      <c r="G308" s="211"/>
      <c r="H308" s="214">
        <v>1.65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138</v>
      </c>
      <c r="AU308" s="220" t="s">
        <v>86</v>
      </c>
      <c r="AV308" s="12" t="s">
        <v>86</v>
      </c>
      <c r="AW308" s="12" t="s">
        <v>38</v>
      </c>
      <c r="AX308" s="12" t="s">
        <v>74</v>
      </c>
      <c r="AY308" s="220" t="s">
        <v>128</v>
      </c>
    </row>
    <row r="309" spans="2:51" s="11" customFormat="1" ht="13.5">
      <c r="B309" s="199"/>
      <c r="C309" s="200"/>
      <c r="D309" s="201" t="s">
        <v>138</v>
      </c>
      <c r="E309" s="202" t="s">
        <v>21</v>
      </c>
      <c r="F309" s="203" t="s">
        <v>160</v>
      </c>
      <c r="G309" s="200"/>
      <c r="H309" s="202" t="s">
        <v>21</v>
      </c>
      <c r="I309" s="204"/>
      <c r="J309" s="200"/>
      <c r="K309" s="200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138</v>
      </c>
      <c r="AU309" s="209" t="s">
        <v>86</v>
      </c>
      <c r="AV309" s="11" t="s">
        <v>79</v>
      </c>
      <c r="AW309" s="11" t="s">
        <v>38</v>
      </c>
      <c r="AX309" s="11" t="s">
        <v>74</v>
      </c>
      <c r="AY309" s="209" t="s">
        <v>128</v>
      </c>
    </row>
    <row r="310" spans="2:51" s="12" customFormat="1" ht="13.5">
      <c r="B310" s="210"/>
      <c r="C310" s="211"/>
      <c r="D310" s="201" t="s">
        <v>138</v>
      </c>
      <c r="E310" s="212" t="s">
        <v>21</v>
      </c>
      <c r="F310" s="213" t="s">
        <v>257</v>
      </c>
      <c r="G310" s="211"/>
      <c r="H310" s="214">
        <v>1.07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138</v>
      </c>
      <c r="AU310" s="220" t="s">
        <v>86</v>
      </c>
      <c r="AV310" s="12" t="s">
        <v>86</v>
      </c>
      <c r="AW310" s="12" t="s">
        <v>38</v>
      </c>
      <c r="AX310" s="12" t="s">
        <v>74</v>
      </c>
      <c r="AY310" s="220" t="s">
        <v>128</v>
      </c>
    </row>
    <row r="311" spans="2:51" s="11" customFormat="1" ht="13.5">
      <c r="B311" s="199"/>
      <c r="C311" s="200"/>
      <c r="D311" s="201" t="s">
        <v>138</v>
      </c>
      <c r="E311" s="202" t="s">
        <v>21</v>
      </c>
      <c r="F311" s="203" t="s">
        <v>162</v>
      </c>
      <c r="G311" s="200"/>
      <c r="H311" s="202" t="s">
        <v>21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138</v>
      </c>
      <c r="AU311" s="209" t="s">
        <v>86</v>
      </c>
      <c r="AV311" s="11" t="s">
        <v>79</v>
      </c>
      <c r="AW311" s="11" t="s">
        <v>38</v>
      </c>
      <c r="AX311" s="11" t="s">
        <v>74</v>
      </c>
      <c r="AY311" s="209" t="s">
        <v>128</v>
      </c>
    </row>
    <row r="312" spans="2:51" s="12" customFormat="1" ht="13.5">
      <c r="B312" s="210"/>
      <c r="C312" s="211"/>
      <c r="D312" s="201" t="s">
        <v>138</v>
      </c>
      <c r="E312" s="212" t="s">
        <v>21</v>
      </c>
      <c r="F312" s="213" t="s">
        <v>258</v>
      </c>
      <c r="G312" s="211"/>
      <c r="H312" s="214">
        <v>2.46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138</v>
      </c>
      <c r="AU312" s="220" t="s">
        <v>86</v>
      </c>
      <c r="AV312" s="12" t="s">
        <v>86</v>
      </c>
      <c r="AW312" s="12" t="s">
        <v>38</v>
      </c>
      <c r="AX312" s="12" t="s">
        <v>74</v>
      </c>
      <c r="AY312" s="220" t="s">
        <v>128</v>
      </c>
    </row>
    <row r="313" spans="2:51" s="11" customFormat="1" ht="13.5">
      <c r="B313" s="199"/>
      <c r="C313" s="200"/>
      <c r="D313" s="201" t="s">
        <v>138</v>
      </c>
      <c r="E313" s="202" t="s">
        <v>21</v>
      </c>
      <c r="F313" s="203" t="s">
        <v>164</v>
      </c>
      <c r="G313" s="200"/>
      <c r="H313" s="202" t="s">
        <v>21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138</v>
      </c>
      <c r="AU313" s="209" t="s">
        <v>86</v>
      </c>
      <c r="AV313" s="11" t="s">
        <v>79</v>
      </c>
      <c r="AW313" s="11" t="s">
        <v>38</v>
      </c>
      <c r="AX313" s="11" t="s">
        <v>74</v>
      </c>
      <c r="AY313" s="209" t="s">
        <v>128</v>
      </c>
    </row>
    <row r="314" spans="2:51" s="12" customFormat="1" ht="13.5">
      <c r="B314" s="210"/>
      <c r="C314" s="211"/>
      <c r="D314" s="201" t="s">
        <v>138</v>
      </c>
      <c r="E314" s="212" t="s">
        <v>21</v>
      </c>
      <c r="F314" s="213" t="s">
        <v>259</v>
      </c>
      <c r="G314" s="211"/>
      <c r="H314" s="214">
        <v>3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138</v>
      </c>
      <c r="AU314" s="220" t="s">
        <v>86</v>
      </c>
      <c r="AV314" s="12" t="s">
        <v>86</v>
      </c>
      <c r="AW314" s="12" t="s">
        <v>38</v>
      </c>
      <c r="AX314" s="12" t="s">
        <v>74</v>
      </c>
      <c r="AY314" s="220" t="s">
        <v>128</v>
      </c>
    </row>
    <row r="315" spans="2:51" s="11" customFormat="1" ht="13.5">
      <c r="B315" s="199"/>
      <c r="C315" s="200"/>
      <c r="D315" s="201" t="s">
        <v>138</v>
      </c>
      <c r="E315" s="202" t="s">
        <v>21</v>
      </c>
      <c r="F315" s="203" t="s">
        <v>166</v>
      </c>
      <c r="G315" s="200"/>
      <c r="H315" s="202" t="s">
        <v>21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138</v>
      </c>
      <c r="AU315" s="209" t="s">
        <v>86</v>
      </c>
      <c r="AV315" s="11" t="s">
        <v>79</v>
      </c>
      <c r="AW315" s="11" t="s">
        <v>38</v>
      </c>
      <c r="AX315" s="11" t="s">
        <v>74</v>
      </c>
      <c r="AY315" s="209" t="s">
        <v>128</v>
      </c>
    </row>
    <row r="316" spans="2:51" s="12" customFormat="1" ht="13.5">
      <c r="B316" s="210"/>
      <c r="C316" s="211"/>
      <c r="D316" s="201" t="s">
        <v>138</v>
      </c>
      <c r="E316" s="212" t="s">
        <v>21</v>
      </c>
      <c r="F316" s="213" t="s">
        <v>260</v>
      </c>
      <c r="G316" s="211"/>
      <c r="H316" s="214">
        <v>2.04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138</v>
      </c>
      <c r="AU316" s="220" t="s">
        <v>86</v>
      </c>
      <c r="AV316" s="12" t="s">
        <v>86</v>
      </c>
      <c r="AW316" s="12" t="s">
        <v>38</v>
      </c>
      <c r="AX316" s="12" t="s">
        <v>74</v>
      </c>
      <c r="AY316" s="220" t="s">
        <v>128</v>
      </c>
    </row>
    <row r="317" spans="2:51" s="11" customFormat="1" ht="13.5">
      <c r="B317" s="199"/>
      <c r="C317" s="200"/>
      <c r="D317" s="201" t="s">
        <v>138</v>
      </c>
      <c r="E317" s="202" t="s">
        <v>21</v>
      </c>
      <c r="F317" s="203" t="s">
        <v>168</v>
      </c>
      <c r="G317" s="200"/>
      <c r="H317" s="202" t="s">
        <v>21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138</v>
      </c>
      <c r="AU317" s="209" t="s">
        <v>86</v>
      </c>
      <c r="AV317" s="11" t="s">
        <v>79</v>
      </c>
      <c r="AW317" s="11" t="s">
        <v>38</v>
      </c>
      <c r="AX317" s="11" t="s">
        <v>74</v>
      </c>
      <c r="AY317" s="209" t="s">
        <v>128</v>
      </c>
    </row>
    <row r="318" spans="2:51" s="12" customFormat="1" ht="13.5">
      <c r="B318" s="210"/>
      <c r="C318" s="211"/>
      <c r="D318" s="201" t="s">
        <v>138</v>
      </c>
      <c r="E318" s="212" t="s">
        <v>21</v>
      </c>
      <c r="F318" s="213" t="s">
        <v>261</v>
      </c>
      <c r="G318" s="211"/>
      <c r="H318" s="214">
        <v>1.8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138</v>
      </c>
      <c r="AU318" s="220" t="s">
        <v>86</v>
      </c>
      <c r="AV318" s="12" t="s">
        <v>86</v>
      </c>
      <c r="AW318" s="12" t="s">
        <v>38</v>
      </c>
      <c r="AX318" s="12" t="s">
        <v>74</v>
      </c>
      <c r="AY318" s="220" t="s">
        <v>128</v>
      </c>
    </row>
    <row r="319" spans="2:51" s="11" customFormat="1" ht="13.5">
      <c r="B319" s="199"/>
      <c r="C319" s="200"/>
      <c r="D319" s="201" t="s">
        <v>138</v>
      </c>
      <c r="E319" s="202" t="s">
        <v>21</v>
      </c>
      <c r="F319" s="203" t="s">
        <v>170</v>
      </c>
      <c r="G319" s="200"/>
      <c r="H319" s="202" t="s">
        <v>21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138</v>
      </c>
      <c r="AU319" s="209" t="s">
        <v>86</v>
      </c>
      <c r="AV319" s="11" t="s">
        <v>79</v>
      </c>
      <c r="AW319" s="11" t="s">
        <v>38</v>
      </c>
      <c r="AX319" s="11" t="s">
        <v>74</v>
      </c>
      <c r="AY319" s="209" t="s">
        <v>128</v>
      </c>
    </row>
    <row r="320" spans="2:51" s="12" customFormat="1" ht="13.5">
      <c r="B320" s="210"/>
      <c r="C320" s="211"/>
      <c r="D320" s="201" t="s">
        <v>138</v>
      </c>
      <c r="E320" s="212" t="s">
        <v>21</v>
      </c>
      <c r="F320" s="213" t="s">
        <v>262</v>
      </c>
      <c r="G320" s="211"/>
      <c r="H320" s="214">
        <v>2.5499999999999998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138</v>
      </c>
      <c r="AU320" s="220" t="s">
        <v>86</v>
      </c>
      <c r="AV320" s="12" t="s">
        <v>86</v>
      </c>
      <c r="AW320" s="12" t="s">
        <v>38</v>
      </c>
      <c r="AX320" s="12" t="s">
        <v>74</v>
      </c>
      <c r="AY320" s="220" t="s">
        <v>128</v>
      </c>
    </row>
    <row r="321" spans="2:65" s="11" customFormat="1" ht="13.5">
      <c r="B321" s="199"/>
      <c r="C321" s="200"/>
      <c r="D321" s="201" t="s">
        <v>138</v>
      </c>
      <c r="E321" s="202" t="s">
        <v>21</v>
      </c>
      <c r="F321" s="203" t="s">
        <v>172</v>
      </c>
      <c r="G321" s="200"/>
      <c r="H321" s="202" t="s">
        <v>21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138</v>
      </c>
      <c r="AU321" s="209" t="s">
        <v>86</v>
      </c>
      <c r="AV321" s="11" t="s">
        <v>79</v>
      </c>
      <c r="AW321" s="11" t="s">
        <v>38</v>
      </c>
      <c r="AX321" s="11" t="s">
        <v>74</v>
      </c>
      <c r="AY321" s="209" t="s">
        <v>128</v>
      </c>
    </row>
    <row r="322" spans="2:65" s="12" customFormat="1" ht="13.5">
      <c r="B322" s="210"/>
      <c r="C322" s="211"/>
      <c r="D322" s="201" t="s">
        <v>138</v>
      </c>
      <c r="E322" s="212" t="s">
        <v>21</v>
      </c>
      <c r="F322" s="213" t="s">
        <v>263</v>
      </c>
      <c r="G322" s="211"/>
      <c r="H322" s="214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138</v>
      </c>
      <c r="AU322" s="220" t="s">
        <v>86</v>
      </c>
      <c r="AV322" s="12" t="s">
        <v>86</v>
      </c>
      <c r="AW322" s="12" t="s">
        <v>38</v>
      </c>
      <c r="AX322" s="12" t="s">
        <v>74</v>
      </c>
      <c r="AY322" s="220" t="s">
        <v>128</v>
      </c>
    </row>
    <row r="323" spans="2:65" s="14" customFormat="1" ht="13.5">
      <c r="B323" s="232"/>
      <c r="C323" s="233"/>
      <c r="D323" s="201" t="s">
        <v>138</v>
      </c>
      <c r="E323" s="234" t="s">
        <v>21</v>
      </c>
      <c r="F323" s="235" t="s">
        <v>253</v>
      </c>
      <c r="G323" s="233"/>
      <c r="H323" s="236">
        <v>40.32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AT323" s="242" t="s">
        <v>138</v>
      </c>
      <c r="AU323" s="242" t="s">
        <v>86</v>
      </c>
      <c r="AV323" s="14" t="s">
        <v>129</v>
      </c>
      <c r="AW323" s="14" t="s">
        <v>38</v>
      </c>
      <c r="AX323" s="14" t="s">
        <v>74</v>
      </c>
      <c r="AY323" s="242" t="s">
        <v>128</v>
      </c>
    </row>
    <row r="324" spans="2:65" s="13" customFormat="1" ht="13.5">
      <c r="B324" s="221"/>
      <c r="C324" s="222"/>
      <c r="D324" s="201" t="s">
        <v>138</v>
      </c>
      <c r="E324" s="223" t="s">
        <v>21</v>
      </c>
      <c r="F324" s="224" t="s">
        <v>141</v>
      </c>
      <c r="G324" s="222"/>
      <c r="H324" s="225">
        <v>181.67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138</v>
      </c>
      <c r="AU324" s="231" t="s">
        <v>86</v>
      </c>
      <c r="AV324" s="13" t="s">
        <v>136</v>
      </c>
      <c r="AW324" s="13" t="s">
        <v>38</v>
      </c>
      <c r="AX324" s="13" t="s">
        <v>79</v>
      </c>
      <c r="AY324" s="231" t="s">
        <v>128</v>
      </c>
    </row>
    <row r="325" spans="2:65" s="1" customFormat="1" ht="16.5" customHeight="1">
      <c r="B325" s="41"/>
      <c r="C325" s="243" t="s">
        <v>264</v>
      </c>
      <c r="D325" s="243" t="s">
        <v>265</v>
      </c>
      <c r="E325" s="244" t="s">
        <v>266</v>
      </c>
      <c r="F325" s="245" t="s">
        <v>267</v>
      </c>
      <c r="G325" s="246" t="s">
        <v>238</v>
      </c>
      <c r="H325" s="247">
        <v>162.55500000000001</v>
      </c>
      <c r="I325" s="248"/>
      <c r="J325" s="249">
        <f>ROUND(I325*H325,2)</f>
        <v>0</v>
      </c>
      <c r="K325" s="245" t="s">
        <v>21</v>
      </c>
      <c r="L325" s="250"/>
      <c r="M325" s="251" t="s">
        <v>21</v>
      </c>
      <c r="N325" s="252" t="s">
        <v>45</v>
      </c>
      <c r="O325" s="42"/>
      <c r="P325" s="196">
        <f>O325*H325</f>
        <v>0</v>
      </c>
      <c r="Q325" s="196">
        <v>4.0000000000000003E-5</v>
      </c>
      <c r="R325" s="196">
        <f>Q325*H325</f>
        <v>6.5022000000000005E-3</v>
      </c>
      <c r="S325" s="196">
        <v>0</v>
      </c>
      <c r="T325" s="197">
        <f>S325*H325</f>
        <v>0</v>
      </c>
      <c r="AR325" s="24" t="s">
        <v>208</v>
      </c>
      <c r="AT325" s="24" t="s">
        <v>265</v>
      </c>
      <c r="AU325" s="24" t="s">
        <v>86</v>
      </c>
      <c r="AY325" s="24" t="s">
        <v>128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24" t="s">
        <v>79</v>
      </c>
      <c r="BK325" s="198">
        <f>ROUND(I325*H325,2)</f>
        <v>0</v>
      </c>
      <c r="BL325" s="24" t="s">
        <v>136</v>
      </c>
      <c r="BM325" s="24" t="s">
        <v>268</v>
      </c>
    </row>
    <row r="326" spans="2:65" s="11" customFormat="1" ht="13.5">
      <c r="B326" s="199"/>
      <c r="C326" s="200"/>
      <c r="D326" s="201" t="s">
        <v>138</v>
      </c>
      <c r="E326" s="202" t="s">
        <v>21</v>
      </c>
      <c r="F326" s="203" t="s">
        <v>240</v>
      </c>
      <c r="G326" s="200"/>
      <c r="H326" s="202" t="s">
        <v>21</v>
      </c>
      <c r="I326" s="204"/>
      <c r="J326" s="200"/>
      <c r="K326" s="200"/>
      <c r="L326" s="205"/>
      <c r="M326" s="206"/>
      <c r="N326" s="207"/>
      <c r="O326" s="207"/>
      <c r="P326" s="207"/>
      <c r="Q326" s="207"/>
      <c r="R326" s="207"/>
      <c r="S326" s="207"/>
      <c r="T326" s="208"/>
      <c r="AT326" s="209" t="s">
        <v>138</v>
      </c>
      <c r="AU326" s="209" t="s">
        <v>86</v>
      </c>
      <c r="AV326" s="11" t="s">
        <v>79</v>
      </c>
      <c r="AW326" s="11" t="s">
        <v>38</v>
      </c>
      <c r="AX326" s="11" t="s">
        <v>74</v>
      </c>
      <c r="AY326" s="209" t="s">
        <v>128</v>
      </c>
    </row>
    <row r="327" spans="2:65" s="11" customFormat="1" ht="13.5">
      <c r="B327" s="199"/>
      <c r="C327" s="200"/>
      <c r="D327" s="201" t="s">
        <v>138</v>
      </c>
      <c r="E327" s="202" t="s">
        <v>21</v>
      </c>
      <c r="F327" s="203" t="s">
        <v>154</v>
      </c>
      <c r="G327" s="200"/>
      <c r="H327" s="202" t="s">
        <v>21</v>
      </c>
      <c r="I327" s="204"/>
      <c r="J327" s="200"/>
      <c r="K327" s="200"/>
      <c r="L327" s="205"/>
      <c r="M327" s="206"/>
      <c r="N327" s="207"/>
      <c r="O327" s="207"/>
      <c r="P327" s="207"/>
      <c r="Q327" s="207"/>
      <c r="R327" s="207"/>
      <c r="S327" s="207"/>
      <c r="T327" s="208"/>
      <c r="AT327" s="209" t="s">
        <v>138</v>
      </c>
      <c r="AU327" s="209" t="s">
        <v>86</v>
      </c>
      <c r="AV327" s="11" t="s">
        <v>79</v>
      </c>
      <c r="AW327" s="11" t="s">
        <v>38</v>
      </c>
      <c r="AX327" s="11" t="s">
        <v>74</v>
      </c>
      <c r="AY327" s="209" t="s">
        <v>128</v>
      </c>
    </row>
    <row r="328" spans="2:65" s="12" customFormat="1" ht="13.5">
      <c r="B328" s="210"/>
      <c r="C328" s="211"/>
      <c r="D328" s="201" t="s">
        <v>138</v>
      </c>
      <c r="E328" s="212" t="s">
        <v>21</v>
      </c>
      <c r="F328" s="213" t="s">
        <v>269</v>
      </c>
      <c r="G328" s="211"/>
      <c r="H328" s="214">
        <v>73.576999999999998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138</v>
      </c>
      <c r="AU328" s="220" t="s">
        <v>86</v>
      </c>
      <c r="AV328" s="12" t="s">
        <v>86</v>
      </c>
      <c r="AW328" s="12" t="s">
        <v>38</v>
      </c>
      <c r="AX328" s="12" t="s">
        <v>74</v>
      </c>
      <c r="AY328" s="220" t="s">
        <v>128</v>
      </c>
    </row>
    <row r="329" spans="2:65" s="11" customFormat="1" ht="13.5">
      <c r="B329" s="199"/>
      <c r="C329" s="200"/>
      <c r="D329" s="201" t="s">
        <v>138</v>
      </c>
      <c r="E329" s="202" t="s">
        <v>21</v>
      </c>
      <c r="F329" s="203" t="s">
        <v>156</v>
      </c>
      <c r="G329" s="200"/>
      <c r="H329" s="202" t="s">
        <v>21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138</v>
      </c>
      <c r="AU329" s="209" t="s">
        <v>86</v>
      </c>
      <c r="AV329" s="11" t="s">
        <v>79</v>
      </c>
      <c r="AW329" s="11" t="s">
        <v>38</v>
      </c>
      <c r="AX329" s="11" t="s">
        <v>74</v>
      </c>
      <c r="AY329" s="209" t="s">
        <v>128</v>
      </c>
    </row>
    <row r="330" spans="2:65" s="12" customFormat="1" ht="13.5">
      <c r="B330" s="210"/>
      <c r="C330" s="211"/>
      <c r="D330" s="201" t="s">
        <v>138</v>
      </c>
      <c r="E330" s="212" t="s">
        <v>21</v>
      </c>
      <c r="F330" s="213" t="s">
        <v>270</v>
      </c>
      <c r="G330" s="211"/>
      <c r="H330" s="214">
        <v>5.4859999999999998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138</v>
      </c>
      <c r="AU330" s="220" t="s">
        <v>86</v>
      </c>
      <c r="AV330" s="12" t="s">
        <v>86</v>
      </c>
      <c r="AW330" s="12" t="s">
        <v>38</v>
      </c>
      <c r="AX330" s="12" t="s">
        <v>74</v>
      </c>
      <c r="AY330" s="220" t="s">
        <v>128</v>
      </c>
    </row>
    <row r="331" spans="2:65" s="11" customFormat="1" ht="13.5">
      <c r="B331" s="199"/>
      <c r="C331" s="200"/>
      <c r="D331" s="201" t="s">
        <v>138</v>
      </c>
      <c r="E331" s="202" t="s">
        <v>21</v>
      </c>
      <c r="F331" s="203" t="s">
        <v>158</v>
      </c>
      <c r="G331" s="200"/>
      <c r="H331" s="202" t="s">
        <v>21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138</v>
      </c>
      <c r="AU331" s="209" t="s">
        <v>86</v>
      </c>
      <c r="AV331" s="11" t="s">
        <v>79</v>
      </c>
      <c r="AW331" s="11" t="s">
        <v>38</v>
      </c>
      <c r="AX331" s="11" t="s">
        <v>74</v>
      </c>
      <c r="AY331" s="209" t="s">
        <v>128</v>
      </c>
    </row>
    <row r="332" spans="2:65" s="12" customFormat="1" ht="13.5">
      <c r="B332" s="210"/>
      <c r="C332" s="211"/>
      <c r="D332" s="201" t="s">
        <v>138</v>
      </c>
      <c r="E332" s="212" t="s">
        <v>21</v>
      </c>
      <c r="F332" s="213" t="s">
        <v>271</v>
      </c>
      <c r="G332" s="211"/>
      <c r="H332" s="214">
        <v>4.8879999999999999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138</v>
      </c>
      <c r="AU332" s="220" t="s">
        <v>86</v>
      </c>
      <c r="AV332" s="12" t="s">
        <v>86</v>
      </c>
      <c r="AW332" s="12" t="s">
        <v>38</v>
      </c>
      <c r="AX332" s="12" t="s">
        <v>74</v>
      </c>
      <c r="AY332" s="220" t="s">
        <v>128</v>
      </c>
    </row>
    <row r="333" spans="2:65" s="11" customFormat="1" ht="13.5">
      <c r="B333" s="199"/>
      <c r="C333" s="200"/>
      <c r="D333" s="201" t="s">
        <v>138</v>
      </c>
      <c r="E333" s="202" t="s">
        <v>21</v>
      </c>
      <c r="F333" s="203" t="s">
        <v>160</v>
      </c>
      <c r="G333" s="200"/>
      <c r="H333" s="202" t="s">
        <v>21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138</v>
      </c>
      <c r="AU333" s="209" t="s">
        <v>86</v>
      </c>
      <c r="AV333" s="11" t="s">
        <v>79</v>
      </c>
      <c r="AW333" s="11" t="s">
        <v>38</v>
      </c>
      <c r="AX333" s="11" t="s">
        <v>74</v>
      </c>
      <c r="AY333" s="209" t="s">
        <v>128</v>
      </c>
    </row>
    <row r="334" spans="2:65" s="12" customFormat="1" ht="13.5">
      <c r="B334" s="210"/>
      <c r="C334" s="211"/>
      <c r="D334" s="201" t="s">
        <v>138</v>
      </c>
      <c r="E334" s="212" t="s">
        <v>21</v>
      </c>
      <c r="F334" s="213" t="s">
        <v>272</v>
      </c>
      <c r="G334" s="211"/>
      <c r="H334" s="214">
        <v>4.5890000000000004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138</v>
      </c>
      <c r="AU334" s="220" t="s">
        <v>86</v>
      </c>
      <c r="AV334" s="12" t="s">
        <v>86</v>
      </c>
      <c r="AW334" s="12" t="s">
        <v>38</v>
      </c>
      <c r="AX334" s="12" t="s">
        <v>74</v>
      </c>
      <c r="AY334" s="220" t="s">
        <v>128</v>
      </c>
    </row>
    <row r="335" spans="2:65" s="11" customFormat="1" ht="13.5">
      <c r="B335" s="199"/>
      <c r="C335" s="200"/>
      <c r="D335" s="201" t="s">
        <v>138</v>
      </c>
      <c r="E335" s="202" t="s">
        <v>21</v>
      </c>
      <c r="F335" s="203" t="s">
        <v>162</v>
      </c>
      <c r="G335" s="200"/>
      <c r="H335" s="202" t="s">
        <v>21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138</v>
      </c>
      <c r="AU335" s="209" t="s">
        <v>86</v>
      </c>
      <c r="AV335" s="11" t="s">
        <v>79</v>
      </c>
      <c r="AW335" s="11" t="s">
        <v>38</v>
      </c>
      <c r="AX335" s="11" t="s">
        <v>74</v>
      </c>
      <c r="AY335" s="209" t="s">
        <v>128</v>
      </c>
    </row>
    <row r="336" spans="2:65" s="12" customFormat="1" ht="13.5">
      <c r="B336" s="210"/>
      <c r="C336" s="211"/>
      <c r="D336" s="201" t="s">
        <v>138</v>
      </c>
      <c r="E336" s="212" t="s">
        <v>21</v>
      </c>
      <c r="F336" s="213" t="s">
        <v>273</v>
      </c>
      <c r="G336" s="211"/>
      <c r="H336" s="214">
        <v>9.5449999999999999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138</v>
      </c>
      <c r="AU336" s="220" t="s">
        <v>86</v>
      </c>
      <c r="AV336" s="12" t="s">
        <v>86</v>
      </c>
      <c r="AW336" s="12" t="s">
        <v>38</v>
      </c>
      <c r="AX336" s="12" t="s">
        <v>74</v>
      </c>
      <c r="AY336" s="220" t="s">
        <v>128</v>
      </c>
    </row>
    <row r="337" spans="2:65" s="11" customFormat="1" ht="13.5">
      <c r="B337" s="199"/>
      <c r="C337" s="200"/>
      <c r="D337" s="201" t="s">
        <v>138</v>
      </c>
      <c r="E337" s="202" t="s">
        <v>21</v>
      </c>
      <c r="F337" s="203" t="s">
        <v>164</v>
      </c>
      <c r="G337" s="200"/>
      <c r="H337" s="202" t="s">
        <v>21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138</v>
      </c>
      <c r="AU337" s="209" t="s">
        <v>86</v>
      </c>
      <c r="AV337" s="11" t="s">
        <v>79</v>
      </c>
      <c r="AW337" s="11" t="s">
        <v>38</v>
      </c>
      <c r="AX337" s="11" t="s">
        <v>74</v>
      </c>
      <c r="AY337" s="209" t="s">
        <v>128</v>
      </c>
    </row>
    <row r="338" spans="2:65" s="12" customFormat="1" ht="13.5">
      <c r="B338" s="210"/>
      <c r="C338" s="211"/>
      <c r="D338" s="201" t="s">
        <v>138</v>
      </c>
      <c r="E338" s="212" t="s">
        <v>21</v>
      </c>
      <c r="F338" s="213" t="s">
        <v>274</v>
      </c>
      <c r="G338" s="211"/>
      <c r="H338" s="214">
        <v>16.882000000000001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138</v>
      </c>
      <c r="AU338" s="220" t="s">
        <v>86</v>
      </c>
      <c r="AV338" s="12" t="s">
        <v>86</v>
      </c>
      <c r="AW338" s="12" t="s">
        <v>38</v>
      </c>
      <c r="AX338" s="12" t="s">
        <v>74</v>
      </c>
      <c r="AY338" s="220" t="s">
        <v>128</v>
      </c>
    </row>
    <row r="339" spans="2:65" s="11" customFormat="1" ht="13.5">
      <c r="B339" s="199"/>
      <c r="C339" s="200"/>
      <c r="D339" s="201" t="s">
        <v>138</v>
      </c>
      <c r="E339" s="202" t="s">
        <v>21</v>
      </c>
      <c r="F339" s="203" t="s">
        <v>166</v>
      </c>
      <c r="G339" s="200"/>
      <c r="H339" s="202" t="s">
        <v>21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138</v>
      </c>
      <c r="AU339" s="209" t="s">
        <v>86</v>
      </c>
      <c r="AV339" s="11" t="s">
        <v>79</v>
      </c>
      <c r="AW339" s="11" t="s">
        <v>38</v>
      </c>
      <c r="AX339" s="11" t="s">
        <v>74</v>
      </c>
      <c r="AY339" s="209" t="s">
        <v>128</v>
      </c>
    </row>
    <row r="340" spans="2:65" s="12" customFormat="1" ht="13.5">
      <c r="B340" s="210"/>
      <c r="C340" s="211"/>
      <c r="D340" s="201" t="s">
        <v>138</v>
      </c>
      <c r="E340" s="212" t="s">
        <v>21</v>
      </c>
      <c r="F340" s="213" t="s">
        <v>275</v>
      </c>
      <c r="G340" s="211"/>
      <c r="H340" s="214">
        <v>7.9119999999999999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138</v>
      </c>
      <c r="AU340" s="220" t="s">
        <v>86</v>
      </c>
      <c r="AV340" s="12" t="s">
        <v>86</v>
      </c>
      <c r="AW340" s="12" t="s">
        <v>38</v>
      </c>
      <c r="AX340" s="12" t="s">
        <v>74</v>
      </c>
      <c r="AY340" s="220" t="s">
        <v>128</v>
      </c>
    </row>
    <row r="341" spans="2:65" s="11" customFormat="1" ht="13.5">
      <c r="B341" s="199"/>
      <c r="C341" s="200"/>
      <c r="D341" s="201" t="s">
        <v>138</v>
      </c>
      <c r="E341" s="202" t="s">
        <v>21</v>
      </c>
      <c r="F341" s="203" t="s">
        <v>168</v>
      </c>
      <c r="G341" s="200"/>
      <c r="H341" s="202" t="s">
        <v>21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138</v>
      </c>
      <c r="AU341" s="209" t="s">
        <v>86</v>
      </c>
      <c r="AV341" s="11" t="s">
        <v>79</v>
      </c>
      <c r="AW341" s="11" t="s">
        <v>38</v>
      </c>
      <c r="AX341" s="11" t="s">
        <v>74</v>
      </c>
      <c r="AY341" s="209" t="s">
        <v>128</v>
      </c>
    </row>
    <row r="342" spans="2:65" s="12" customFormat="1" ht="13.5">
      <c r="B342" s="210"/>
      <c r="C342" s="211"/>
      <c r="D342" s="201" t="s">
        <v>138</v>
      </c>
      <c r="E342" s="212" t="s">
        <v>21</v>
      </c>
      <c r="F342" s="213" t="s">
        <v>276</v>
      </c>
      <c r="G342" s="211"/>
      <c r="H342" s="214">
        <v>9.66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138</v>
      </c>
      <c r="AU342" s="220" t="s">
        <v>86</v>
      </c>
      <c r="AV342" s="12" t="s">
        <v>86</v>
      </c>
      <c r="AW342" s="12" t="s">
        <v>38</v>
      </c>
      <c r="AX342" s="12" t="s">
        <v>74</v>
      </c>
      <c r="AY342" s="220" t="s">
        <v>128</v>
      </c>
    </row>
    <row r="343" spans="2:65" s="11" customFormat="1" ht="13.5">
      <c r="B343" s="199"/>
      <c r="C343" s="200"/>
      <c r="D343" s="201" t="s">
        <v>138</v>
      </c>
      <c r="E343" s="202" t="s">
        <v>21</v>
      </c>
      <c r="F343" s="203" t="s">
        <v>170</v>
      </c>
      <c r="G343" s="200"/>
      <c r="H343" s="202" t="s">
        <v>21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138</v>
      </c>
      <c r="AU343" s="209" t="s">
        <v>86</v>
      </c>
      <c r="AV343" s="11" t="s">
        <v>79</v>
      </c>
      <c r="AW343" s="11" t="s">
        <v>38</v>
      </c>
      <c r="AX343" s="11" t="s">
        <v>74</v>
      </c>
      <c r="AY343" s="209" t="s">
        <v>128</v>
      </c>
    </row>
    <row r="344" spans="2:65" s="12" customFormat="1" ht="13.5">
      <c r="B344" s="210"/>
      <c r="C344" s="211"/>
      <c r="D344" s="201" t="s">
        <v>138</v>
      </c>
      <c r="E344" s="212" t="s">
        <v>21</v>
      </c>
      <c r="F344" s="213" t="s">
        <v>277</v>
      </c>
      <c r="G344" s="211"/>
      <c r="H344" s="214">
        <v>9.9019999999999992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138</v>
      </c>
      <c r="AU344" s="220" t="s">
        <v>86</v>
      </c>
      <c r="AV344" s="12" t="s">
        <v>86</v>
      </c>
      <c r="AW344" s="12" t="s">
        <v>38</v>
      </c>
      <c r="AX344" s="12" t="s">
        <v>74</v>
      </c>
      <c r="AY344" s="220" t="s">
        <v>128</v>
      </c>
    </row>
    <row r="345" spans="2:65" s="11" customFormat="1" ht="13.5">
      <c r="B345" s="199"/>
      <c r="C345" s="200"/>
      <c r="D345" s="201" t="s">
        <v>138</v>
      </c>
      <c r="E345" s="202" t="s">
        <v>21</v>
      </c>
      <c r="F345" s="203" t="s">
        <v>172</v>
      </c>
      <c r="G345" s="200"/>
      <c r="H345" s="202" t="s">
        <v>21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138</v>
      </c>
      <c r="AU345" s="209" t="s">
        <v>86</v>
      </c>
      <c r="AV345" s="11" t="s">
        <v>79</v>
      </c>
      <c r="AW345" s="11" t="s">
        <v>38</v>
      </c>
      <c r="AX345" s="11" t="s">
        <v>74</v>
      </c>
      <c r="AY345" s="209" t="s">
        <v>128</v>
      </c>
    </row>
    <row r="346" spans="2:65" s="12" customFormat="1" ht="13.5">
      <c r="B346" s="210"/>
      <c r="C346" s="211"/>
      <c r="D346" s="201" t="s">
        <v>138</v>
      </c>
      <c r="E346" s="212" t="s">
        <v>21</v>
      </c>
      <c r="F346" s="213" t="s">
        <v>278</v>
      </c>
      <c r="G346" s="211"/>
      <c r="H346" s="214">
        <v>4.5999999999999996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138</v>
      </c>
      <c r="AU346" s="220" t="s">
        <v>86</v>
      </c>
      <c r="AV346" s="12" t="s">
        <v>86</v>
      </c>
      <c r="AW346" s="12" t="s">
        <v>38</v>
      </c>
      <c r="AX346" s="12" t="s">
        <v>74</v>
      </c>
      <c r="AY346" s="220" t="s">
        <v>128</v>
      </c>
    </row>
    <row r="347" spans="2:65" s="11" customFormat="1" ht="13.5">
      <c r="B347" s="199"/>
      <c r="C347" s="200"/>
      <c r="D347" s="201" t="s">
        <v>138</v>
      </c>
      <c r="E347" s="202" t="s">
        <v>21</v>
      </c>
      <c r="F347" s="203" t="s">
        <v>174</v>
      </c>
      <c r="G347" s="200"/>
      <c r="H347" s="202" t="s">
        <v>21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138</v>
      </c>
      <c r="AU347" s="209" t="s">
        <v>86</v>
      </c>
      <c r="AV347" s="11" t="s">
        <v>79</v>
      </c>
      <c r="AW347" s="11" t="s">
        <v>38</v>
      </c>
      <c r="AX347" s="11" t="s">
        <v>74</v>
      </c>
      <c r="AY347" s="209" t="s">
        <v>128</v>
      </c>
    </row>
    <row r="348" spans="2:65" s="12" customFormat="1" ht="13.5">
      <c r="B348" s="210"/>
      <c r="C348" s="211"/>
      <c r="D348" s="201" t="s">
        <v>138</v>
      </c>
      <c r="E348" s="212" t="s">
        <v>21</v>
      </c>
      <c r="F348" s="213" t="s">
        <v>279</v>
      </c>
      <c r="G348" s="211"/>
      <c r="H348" s="214">
        <v>8.9009999999999998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138</v>
      </c>
      <c r="AU348" s="220" t="s">
        <v>86</v>
      </c>
      <c r="AV348" s="12" t="s">
        <v>86</v>
      </c>
      <c r="AW348" s="12" t="s">
        <v>38</v>
      </c>
      <c r="AX348" s="12" t="s">
        <v>74</v>
      </c>
      <c r="AY348" s="220" t="s">
        <v>128</v>
      </c>
    </row>
    <row r="349" spans="2:65" s="11" customFormat="1" ht="13.5">
      <c r="B349" s="199"/>
      <c r="C349" s="200"/>
      <c r="D349" s="201" t="s">
        <v>138</v>
      </c>
      <c r="E349" s="202" t="s">
        <v>21</v>
      </c>
      <c r="F349" s="203" t="s">
        <v>176</v>
      </c>
      <c r="G349" s="200"/>
      <c r="H349" s="202" t="s">
        <v>21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138</v>
      </c>
      <c r="AU349" s="209" t="s">
        <v>86</v>
      </c>
      <c r="AV349" s="11" t="s">
        <v>79</v>
      </c>
      <c r="AW349" s="11" t="s">
        <v>38</v>
      </c>
      <c r="AX349" s="11" t="s">
        <v>74</v>
      </c>
      <c r="AY349" s="209" t="s">
        <v>128</v>
      </c>
    </row>
    <row r="350" spans="2:65" s="12" customFormat="1" ht="13.5">
      <c r="B350" s="210"/>
      <c r="C350" s="211"/>
      <c r="D350" s="201" t="s">
        <v>138</v>
      </c>
      <c r="E350" s="212" t="s">
        <v>21</v>
      </c>
      <c r="F350" s="213" t="s">
        <v>280</v>
      </c>
      <c r="G350" s="211"/>
      <c r="H350" s="214">
        <v>6.6130000000000004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138</v>
      </c>
      <c r="AU350" s="220" t="s">
        <v>86</v>
      </c>
      <c r="AV350" s="12" t="s">
        <v>86</v>
      </c>
      <c r="AW350" s="12" t="s">
        <v>38</v>
      </c>
      <c r="AX350" s="12" t="s">
        <v>74</v>
      </c>
      <c r="AY350" s="220" t="s">
        <v>128</v>
      </c>
    </row>
    <row r="351" spans="2:65" s="13" customFormat="1" ht="13.5">
      <c r="B351" s="221"/>
      <c r="C351" s="222"/>
      <c r="D351" s="201" t="s">
        <v>138</v>
      </c>
      <c r="E351" s="223" t="s">
        <v>21</v>
      </c>
      <c r="F351" s="224" t="s">
        <v>141</v>
      </c>
      <c r="G351" s="222"/>
      <c r="H351" s="225">
        <v>162.55500000000001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138</v>
      </c>
      <c r="AU351" s="231" t="s">
        <v>86</v>
      </c>
      <c r="AV351" s="13" t="s">
        <v>136</v>
      </c>
      <c r="AW351" s="13" t="s">
        <v>38</v>
      </c>
      <c r="AX351" s="13" t="s">
        <v>79</v>
      </c>
      <c r="AY351" s="231" t="s">
        <v>128</v>
      </c>
    </row>
    <row r="352" spans="2:65" s="1" customFormat="1" ht="16.5" customHeight="1">
      <c r="B352" s="41"/>
      <c r="C352" s="243" t="s">
        <v>281</v>
      </c>
      <c r="D352" s="243" t="s">
        <v>265</v>
      </c>
      <c r="E352" s="244" t="s">
        <v>282</v>
      </c>
      <c r="F352" s="245" t="s">
        <v>283</v>
      </c>
      <c r="G352" s="246" t="s">
        <v>238</v>
      </c>
      <c r="H352" s="247">
        <v>46.37</v>
      </c>
      <c r="I352" s="248"/>
      <c r="J352" s="249">
        <f>ROUND(I352*H352,2)</f>
        <v>0</v>
      </c>
      <c r="K352" s="245" t="s">
        <v>21</v>
      </c>
      <c r="L352" s="250"/>
      <c r="M352" s="251" t="s">
        <v>21</v>
      </c>
      <c r="N352" s="252" t="s">
        <v>45</v>
      </c>
      <c r="O352" s="42"/>
      <c r="P352" s="196">
        <f>O352*H352</f>
        <v>0</v>
      </c>
      <c r="Q352" s="196">
        <v>2.0000000000000001E-4</v>
      </c>
      <c r="R352" s="196">
        <f>Q352*H352</f>
        <v>9.2739999999999993E-3</v>
      </c>
      <c r="S352" s="196">
        <v>0</v>
      </c>
      <c r="T352" s="197">
        <f>S352*H352</f>
        <v>0</v>
      </c>
      <c r="AR352" s="24" t="s">
        <v>208</v>
      </c>
      <c r="AT352" s="24" t="s">
        <v>265</v>
      </c>
      <c r="AU352" s="24" t="s">
        <v>86</v>
      </c>
      <c r="AY352" s="24" t="s">
        <v>128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4" t="s">
        <v>79</v>
      </c>
      <c r="BK352" s="198">
        <f>ROUND(I352*H352,2)</f>
        <v>0</v>
      </c>
      <c r="BL352" s="24" t="s">
        <v>136</v>
      </c>
      <c r="BM352" s="24" t="s">
        <v>284</v>
      </c>
    </row>
    <row r="353" spans="2:51" s="11" customFormat="1" ht="13.5">
      <c r="B353" s="199"/>
      <c r="C353" s="200"/>
      <c r="D353" s="201" t="s">
        <v>138</v>
      </c>
      <c r="E353" s="202" t="s">
        <v>21</v>
      </c>
      <c r="F353" s="203" t="s">
        <v>285</v>
      </c>
      <c r="G353" s="200"/>
      <c r="H353" s="202" t="s">
        <v>21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138</v>
      </c>
      <c r="AU353" s="209" t="s">
        <v>86</v>
      </c>
      <c r="AV353" s="11" t="s">
        <v>79</v>
      </c>
      <c r="AW353" s="11" t="s">
        <v>38</v>
      </c>
      <c r="AX353" s="11" t="s">
        <v>74</v>
      </c>
      <c r="AY353" s="209" t="s">
        <v>128</v>
      </c>
    </row>
    <row r="354" spans="2:51" s="11" customFormat="1" ht="13.5">
      <c r="B354" s="199"/>
      <c r="C354" s="200"/>
      <c r="D354" s="201" t="s">
        <v>138</v>
      </c>
      <c r="E354" s="202" t="s">
        <v>21</v>
      </c>
      <c r="F354" s="203" t="s">
        <v>154</v>
      </c>
      <c r="G354" s="200"/>
      <c r="H354" s="202" t="s">
        <v>21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138</v>
      </c>
      <c r="AU354" s="209" t="s">
        <v>86</v>
      </c>
      <c r="AV354" s="11" t="s">
        <v>79</v>
      </c>
      <c r="AW354" s="11" t="s">
        <v>38</v>
      </c>
      <c r="AX354" s="11" t="s">
        <v>74</v>
      </c>
      <c r="AY354" s="209" t="s">
        <v>128</v>
      </c>
    </row>
    <row r="355" spans="2:51" s="12" customFormat="1" ht="13.5">
      <c r="B355" s="210"/>
      <c r="C355" s="211"/>
      <c r="D355" s="201" t="s">
        <v>138</v>
      </c>
      <c r="E355" s="212" t="s">
        <v>21</v>
      </c>
      <c r="F355" s="213" t="s">
        <v>286</v>
      </c>
      <c r="G355" s="211"/>
      <c r="H355" s="214">
        <v>26.565000000000001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138</v>
      </c>
      <c r="AU355" s="220" t="s">
        <v>86</v>
      </c>
      <c r="AV355" s="12" t="s">
        <v>86</v>
      </c>
      <c r="AW355" s="12" t="s">
        <v>38</v>
      </c>
      <c r="AX355" s="12" t="s">
        <v>74</v>
      </c>
      <c r="AY355" s="220" t="s">
        <v>128</v>
      </c>
    </row>
    <row r="356" spans="2:51" s="11" customFormat="1" ht="13.5">
      <c r="B356" s="199"/>
      <c r="C356" s="200"/>
      <c r="D356" s="201" t="s">
        <v>138</v>
      </c>
      <c r="E356" s="202" t="s">
        <v>21</v>
      </c>
      <c r="F356" s="203" t="s">
        <v>156</v>
      </c>
      <c r="G356" s="200"/>
      <c r="H356" s="202" t="s">
        <v>21</v>
      </c>
      <c r="I356" s="204"/>
      <c r="J356" s="200"/>
      <c r="K356" s="200"/>
      <c r="L356" s="205"/>
      <c r="M356" s="206"/>
      <c r="N356" s="207"/>
      <c r="O356" s="207"/>
      <c r="P356" s="207"/>
      <c r="Q356" s="207"/>
      <c r="R356" s="207"/>
      <c r="S356" s="207"/>
      <c r="T356" s="208"/>
      <c r="AT356" s="209" t="s">
        <v>138</v>
      </c>
      <c r="AU356" s="209" t="s">
        <v>86</v>
      </c>
      <c r="AV356" s="11" t="s">
        <v>79</v>
      </c>
      <c r="AW356" s="11" t="s">
        <v>38</v>
      </c>
      <c r="AX356" s="11" t="s">
        <v>74</v>
      </c>
      <c r="AY356" s="209" t="s">
        <v>128</v>
      </c>
    </row>
    <row r="357" spans="2:51" s="12" customFormat="1" ht="13.5">
      <c r="B357" s="210"/>
      <c r="C357" s="211"/>
      <c r="D357" s="201" t="s">
        <v>138</v>
      </c>
      <c r="E357" s="212" t="s">
        <v>21</v>
      </c>
      <c r="F357" s="213" t="s">
        <v>287</v>
      </c>
      <c r="G357" s="211"/>
      <c r="H357" s="214">
        <v>1.8979999999999999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138</v>
      </c>
      <c r="AU357" s="220" t="s">
        <v>86</v>
      </c>
      <c r="AV357" s="12" t="s">
        <v>86</v>
      </c>
      <c r="AW357" s="12" t="s">
        <v>38</v>
      </c>
      <c r="AX357" s="12" t="s">
        <v>74</v>
      </c>
      <c r="AY357" s="220" t="s">
        <v>128</v>
      </c>
    </row>
    <row r="358" spans="2:51" s="11" customFormat="1" ht="13.5">
      <c r="B358" s="199"/>
      <c r="C358" s="200"/>
      <c r="D358" s="201" t="s">
        <v>138</v>
      </c>
      <c r="E358" s="202" t="s">
        <v>21</v>
      </c>
      <c r="F358" s="203" t="s">
        <v>158</v>
      </c>
      <c r="G358" s="200"/>
      <c r="H358" s="202" t="s">
        <v>21</v>
      </c>
      <c r="I358" s="204"/>
      <c r="J358" s="200"/>
      <c r="K358" s="200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138</v>
      </c>
      <c r="AU358" s="209" t="s">
        <v>86</v>
      </c>
      <c r="AV358" s="11" t="s">
        <v>79</v>
      </c>
      <c r="AW358" s="11" t="s">
        <v>38</v>
      </c>
      <c r="AX358" s="11" t="s">
        <v>74</v>
      </c>
      <c r="AY358" s="209" t="s">
        <v>128</v>
      </c>
    </row>
    <row r="359" spans="2:51" s="12" customFormat="1" ht="13.5">
      <c r="B359" s="210"/>
      <c r="C359" s="211"/>
      <c r="D359" s="201" t="s">
        <v>138</v>
      </c>
      <c r="E359" s="212" t="s">
        <v>21</v>
      </c>
      <c r="F359" s="213" t="s">
        <v>287</v>
      </c>
      <c r="G359" s="211"/>
      <c r="H359" s="214">
        <v>1.8979999999999999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138</v>
      </c>
      <c r="AU359" s="220" t="s">
        <v>86</v>
      </c>
      <c r="AV359" s="12" t="s">
        <v>86</v>
      </c>
      <c r="AW359" s="12" t="s">
        <v>38</v>
      </c>
      <c r="AX359" s="12" t="s">
        <v>74</v>
      </c>
      <c r="AY359" s="220" t="s">
        <v>128</v>
      </c>
    </row>
    <row r="360" spans="2:51" s="11" customFormat="1" ht="13.5">
      <c r="B360" s="199"/>
      <c r="C360" s="200"/>
      <c r="D360" s="201" t="s">
        <v>138</v>
      </c>
      <c r="E360" s="202" t="s">
        <v>21</v>
      </c>
      <c r="F360" s="203" t="s">
        <v>160</v>
      </c>
      <c r="G360" s="200"/>
      <c r="H360" s="202" t="s">
        <v>21</v>
      </c>
      <c r="I360" s="204"/>
      <c r="J360" s="200"/>
      <c r="K360" s="200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138</v>
      </c>
      <c r="AU360" s="209" t="s">
        <v>86</v>
      </c>
      <c r="AV360" s="11" t="s">
        <v>79</v>
      </c>
      <c r="AW360" s="11" t="s">
        <v>38</v>
      </c>
      <c r="AX360" s="11" t="s">
        <v>74</v>
      </c>
      <c r="AY360" s="209" t="s">
        <v>128</v>
      </c>
    </row>
    <row r="361" spans="2:51" s="12" customFormat="1" ht="13.5">
      <c r="B361" s="210"/>
      <c r="C361" s="211"/>
      <c r="D361" s="201" t="s">
        <v>138</v>
      </c>
      <c r="E361" s="212" t="s">
        <v>21</v>
      </c>
      <c r="F361" s="213" t="s">
        <v>288</v>
      </c>
      <c r="G361" s="211"/>
      <c r="H361" s="214">
        <v>1.2310000000000001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138</v>
      </c>
      <c r="AU361" s="220" t="s">
        <v>86</v>
      </c>
      <c r="AV361" s="12" t="s">
        <v>86</v>
      </c>
      <c r="AW361" s="12" t="s">
        <v>38</v>
      </c>
      <c r="AX361" s="12" t="s">
        <v>74</v>
      </c>
      <c r="AY361" s="220" t="s">
        <v>128</v>
      </c>
    </row>
    <row r="362" spans="2:51" s="11" customFormat="1" ht="13.5">
      <c r="B362" s="199"/>
      <c r="C362" s="200"/>
      <c r="D362" s="201" t="s">
        <v>138</v>
      </c>
      <c r="E362" s="202" t="s">
        <v>21</v>
      </c>
      <c r="F362" s="203" t="s">
        <v>162</v>
      </c>
      <c r="G362" s="200"/>
      <c r="H362" s="202" t="s">
        <v>21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138</v>
      </c>
      <c r="AU362" s="209" t="s">
        <v>86</v>
      </c>
      <c r="AV362" s="11" t="s">
        <v>79</v>
      </c>
      <c r="AW362" s="11" t="s">
        <v>38</v>
      </c>
      <c r="AX362" s="11" t="s">
        <v>74</v>
      </c>
      <c r="AY362" s="209" t="s">
        <v>128</v>
      </c>
    </row>
    <row r="363" spans="2:51" s="12" customFormat="1" ht="13.5">
      <c r="B363" s="210"/>
      <c r="C363" s="211"/>
      <c r="D363" s="201" t="s">
        <v>138</v>
      </c>
      <c r="E363" s="212" t="s">
        <v>21</v>
      </c>
      <c r="F363" s="213" t="s">
        <v>289</v>
      </c>
      <c r="G363" s="211"/>
      <c r="H363" s="214">
        <v>2.8290000000000002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138</v>
      </c>
      <c r="AU363" s="220" t="s">
        <v>86</v>
      </c>
      <c r="AV363" s="12" t="s">
        <v>86</v>
      </c>
      <c r="AW363" s="12" t="s">
        <v>38</v>
      </c>
      <c r="AX363" s="12" t="s">
        <v>74</v>
      </c>
      <c r="AY363" s="220" t="s">
        <v>128</v>
      </c>
    </row>
    <row r="364" spans="2:51" s="11" customFormat="1" ht="13.5">
      <c r="B364" s="199"/>
      <c r="C364" s="200"/>
      <c r="D364" s="201" t="s">
        <v>138</v>
      </c>
      <c r="E364" s="202" t="s">
        <v>21</v>
      </c>
      <c r="F364" s="203" t="s">
        <v>164</v>
      </c>
      <c r="G364" s="200"/>
      <c r="H364" s="202" t="s">
        <v>21</v>
      </c>
      <c r="I364" s="204"/>
      <c r="J364" s="200"/>
      <c r="K364" s="200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138</v>
      </c>
      <c r="AU364" s="209" t="s">
        <v>86</v>
      </c>
      <c r="AV364" s="11" t="s">
        <v>79</v>
      </c>
      <c r="AW364" s="11" t="s">
        <v>38</v>
      </c>
      <c r="AX364" s="11" t="s">
        <v>74</v>
      </c>
      <c r="AY364" s="209" t="s">
        <v>128</v>
      </c>
    </row>
    <row r="365" spans="2:51" s="12" customFormat="1" ht="13.5">
      <c r="B365" s="210"/>
      <c r="C365" s="211"/>
      <c r="D365" s="201" t="s">
        <v>138</v>
      </c>
      <c r="E365" s="212" t="s">
        <v>21</v>
      </c>
      <c r="F365" s="213" t="s">
        <v>290</v>
      </c>
      <c r="G365" s="211"/>
      <c r="H365" s="214">
        <v>3.45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138</v>
      </c>
      <c r="AU365" s="220" t="s">
        <v>86</v>
      </c>
      <c r="AV365" s="12" t="s">
        <v>86</v>
      </c>
      <c r="AW365" s="12" t="s">
        <v>38</v>
      </c>
      <c r="AX365" s="12" t="s">
        <v>74</v>
      </c>
      <c r="AY365" s="220" t="s">
        <v>128</v>
      </c>
    </row>
    <row r="366" spans="2:51" s="11" customFormat="1" ht="13.5">
      <c r="B366" s="199"/>
      <c r="C366" s="200"/>
      <c r="D366" s="201" t="s">
        <v>138</v>
      </c>
      <c r="E366" s="202" t="s">
        <v>21</v>
      </c>
      <c r="F366" s="203" t="s">
        <v>166</v>
      </c>
      <c r="G366" s="200"/>
      <c r="H366" s="202" t="s">
        <v>21</v>
      </c>
      <c r="I366" s="204"/>
      <c r="J366" s="200"/>
      <c r="K366" s="200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138</v>
      </c>
      <c r="AU366" s="209" t="s">
        <v>86</v>
      </c>
      <c r="AV366" s="11" t="s">
        <v>79</v>
      </c>
      <c r="AW366" s="11" t="s">
        <v>38</v>
      </c>
      <c r="AX366" s="11" t="s">
        <v>74</v>
      </c>
      <c r="AY366" s="209" t="s">
        <v>128</v>
      </c>
    </row>
    <row r="367" spans="2:51" s="12" customFormat="1" ht="13.5">
      <c r="B367" s="210"/>
      <c r="C367" s="211"/>
      <c r="D367" s="201" t="s">
        <v>138</v>
      </c>
      <c r="E367" s="212" t="s">
        <v>21</v>
      </c>
      <c r="F367" s="213" t="s">
        <v>291</v>
      </c>
      <c r="G367" s="211"/>
      <c r="H367" s="214">
        <v>2.3460000000000001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138</v>
      </c>
      <c r="AU367" s="220" t="s">
        <v>86</v>
      </c>
      <c r="AV367" s="12" t="s">
        <v>86</v>
      </c>
      <c r="AW367" s="12" t="s">
        <v>38</v>
      </c>
      <c r="AX367" s="12" t="s">
        <v>74</v>
      </c>
      <c r="AY367" s="220" t="s">
        <v>128</v>
      </c>
    </row>
    <row r="368" spans="2:51" s="11" customFormat="1" ht="13.5">
      <c r="B368" s="199"/>
      <c r="C368" s="200"/>
      <c r="D368" s="201" t="s">
        <v>138</v>
      </c>
      <c r="E368" s="202" t="s">
        <v>21</v>
      </c>
      <c r="F368" s="203" t="s">
        <v>168</v>
      </c>
      <c r="G368" s="200"/>
      <c r="H368" s="202" t="s">
        <v>21</v>
      </c>
      <c r="I368" s="204"/>
      <c r="J368" s="200"/>
      <c r="K368" s="200"/>
      <c r="L368" s="205"/>
      <c r="M368" s="206"/>
      <c r="N368" s="207"/>
      <c r="O368" s="207"/>
      <c r="P368" s="207"/>
      <c r="Q368" s="207"/>
      <c r="R368" s="207"/>
      <c r="S368" s="207"/>
      <c r="T368" s="208"/>
      <c r="AT368" s="209" t="s">
        <v>138</v>
      </c>
      <c r="AU368" s="209" t="s">
        <v>86</v>
      </c>
      <c r="AV368" s="11" t="s">
        <v>79</v>
      </c>
      <c r="AW368" s="11" t="s">
        <v>38</v>
      </c>
      <c r="AX368" s="11" t="s">
        <v>74</v>
      </c>
      <c r="AY368" s="209" t="s">
        <v>128</v>
      </c>
    </row>
    <row r="369" spans="2:65" s="12" customFormat="1" ht="13.5">
      <c r="B369" s="210"/>
      <c r="C369" s="211"/>
      <c r="D369" s="201" t="s">
        <v>138</v>
      </c>
      <c r="E369" s="212" t="s">
        <v>21</v>
      </c>
      <c r="F369" s="213" t="s">
        <v>292</v>
      </c>
      <c r="G369" s="211"/>
      <c r="H369" s="214">
        <v>2.0699999999999998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138</v>
      </c>
      <c r="AU369" s="220" t="s">
        <v>86</v>
      </c>
      <c r="AV369" s="12" t="s">
        <v>86</v>
      </c>
      <c r="AW369" s="12" t="s">
        <v>38</v>
      </c>
      <c r="AX369" s="12" t="s">
        <v>74</v>
      </c>
      <c r="AY369" s="220" t="s">
        <v>128</v>
      </c>
    </row>
    <row r="370" spans="2:65" s="11" customFormat="1" ht="13.5">
      <c r="B370" s="199"/>
      <c r="C370" s="200"/>
      <c r="D370" s="201" t="s">
        <v>138</v>
      </c>
      <c r="E370" s="202" t="s">
        <v>21</v>
      </c>
      <c r="F370" s="203" t="s">
        <v>170</v>
      </c>
      <c r="G370" s="200"/>
      <c r="H370" s="202" t="s">
        <v>21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138</v>
      </c>
      <c r="AU370" s="209" t="s">
        <v>86</v>
      </c>
      <c r="AV370" s="11" t="s">
        <v>79</v>
      </c>
      <c r="AW370" s="11" t="s">
        <v>38</v>
      </c>
      <c r="AX370" s="11" t="s">
        <v>74</v>
      </c>
      <c r="AY370" s="209" t="s">
        <v>128</v>
      </c>
    </row>
    <row r="371" spans="2:65" s="12" customFormat="1" ht="13.5">
      <c r="B371" s="210"/>
      <c r="C371" s="211"/>
      <c r="D371" s="201" t="s">
        <v>138</v>
      </c>
      <c r="E371" s="212" t="s">
        <v>21</v>
      </c>
      <c r="F371" s="213" t="s">
        <v>293</v>
      </c>
      <c r="G371" s="211"/>
      <c r="H371" s="214">
        <v>2.9329999999999998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138</v>
      </c>
      <c r="AU371" s="220" t="s">
        <v>86</v>
      </c>
      <c r="AV371" s="12" t="s">
        <v>86</v>
      </c>
      <c r="AW371" s="12" t="s">
        <v>38</v>
      </c>
      <c r="AX371" s="12" t="s">
        <v>74</v>
      </c>
      <c r="AY371" s="220" t="s">
        <v>128</v>
      </c>
    </row>
    <row r="372" spans="2:65" s="11" customFormat="1" ht="13.5">
      <c r="B372" s="199"/>
      <c r="C372" s="200"/>
      <c r="D372" s="201" t="s">
        <v>138</v>
      </c>
      <c r="E372" s="202" t="s">
        <v>21</v>
      </c>
      <c r="F372" s="203" t="s">
        <v>172</v>
      </c>
      <c r="G372" s="200"/>
      <c r="H372" s="202" t="s">
        <v>21</v>
      </c>
      <c r="I372" s="204"/>
      <c r="J372" s="200"/>
      <c r="K372" s="200"/>
      <c r="L372" s="205"/>
      <c r="M372" s="206"/>
      <c r="N372" s="207"/>
      <c r="O372" s="207"/>
      <c r="P372" s="207"/>
      <c r="Q372" s="207"/>
      <c r="R372" s="207"/>
      <c r="S372" s="207"/>
      <c r="T372" s="208"/>
      <c r="AT372" s="209" t="s">
        <v>138</v>
      </c>
      <c r="AU372" s="209" t="s">
        <v>86</v>
      </c>
      <c r="AV372" s="11" t="s">
        <v>79</v>
      </c>
      <c r="AW372" s="11" t="s">
        <v>38</v>
      </c>
      <c r="AX372" s="11" t="s">
        <v>74</v>
      </c>
      <c r="AY372" s="209" t="s">
        <v>128</v>
      </c>
    </row>
    <row r="373" spans="2:65" s="12" customFormat="1" ht="13.5">
      <c r="B373" s="210"/>
      <c r="C373" s="211"/>
      <c r="D373" s="201" t="s">
        <v>138</v>
      </c>
      <c r="E373" s="212" t="s">
        <v>21</v>
      </c>
      <c r="F373" s="213" t="s">
        <v>294</v>
      </c>
      <c r="G373" s="211"/>
      <c r="H373" s="214">
        <v>1.1499999999999999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138</v>
      </c>
      <c r="AU373" s="220" t="s">
        <v>86</v>
      </c>
      <c r="AV373" s="12" t="s">
        <v>86</v>
      </c>
      <c r="AW373" s="12" t="s">
        <v>38</v>
      </c>
      <c r="AX373" s="12" t="s">
        <v>74</v>
      </c>
      <c r="AY373" s="220" t="s">
        <v>128</v>
      </c>
    </row>
    <row r="374" spans="2:65" s="13" customFormat="1" ht="13.5">
      <c r="B374" s="221"/>
      <c r="C374" s="222"/>
      <c r="D374" s="201" t="s">
        <v>138</v>
      </c>
      <c r="E374" s="223" t="s">
        <v>21</v>
      </c>
      <c r="F374" s="224" t="s">
        <v>141</v>
      </c>
      <c r="G374" s="222"/>
      <c r="H374" s="225">
        <v>46.37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138</v>
      </c>
      <c r="AU374" s="231" t="s">
        <v>86</v>
      </c>
      <c r="AV374" s="13" t="s">
        <v>136</v>
      </c>
      <c r="AW374" s="13" t="s">
        <v>38</v>
      </c>
      <c r="AX374" s="13" t="s">
        <v>79</v>
      </c>
      <c r="AY374" s="231" t="s">
        <v>128</v>
      </c>
    </row>
    <row r="375" spans="2:65" s="1" customFormat="1" ht="25.5" customHeight="1">
      <c r="B375" s="41"/>
      <c r="C375" s="187" t="s">
        <v>295</v>
      </c>
      <c r="D375" s="187" t="s">
        <v>131</v>
      </c>
      <c r="E375" s="188" t="s">
        <v>296</v>
      </c>
      <c r="F375" s="189" t="s">
        <v>297</v>
      </c>
      <c r="G375" s="190" t="s">
        <v>180</v>
      </c>
      <c r="H375" s="191">
        <v>37</v>
      </c>
      <c r="I375" s="192"/>
      <c r="J375" s="193">
        <f>ROUND(I375*H375,2)</f>
        <v>0</v>
      </c>
      <c r="K375" s="189" t="s">
        <v>135</v>
      </c>
      <c r="L375" s="61"/>
      <c r="M375" s="194" t="s">
        <v>21</v>
      </c>
      <c r="N375" s="195" t="s">
        <v>45</v>
      </c>
      <c r="O375" s="42"/>
      <c r="P375" s="196">
        <f>O375*H375</f>
        <v>0</v>
      </c>
      <c r="Q375" s="196">
        <v>1.4659999999999999E-2</v>
      </c>
      <c r="R375" s="196">
        <f>Q375*H375</f>
        <v>0.54242000000000001</v>
      </c>
      <c r="S375" s="196">
        <v>0</v>
      </c>
      <c r="T375" s="197">
        <f>S375*H375</f>
        <v>0</v>
      </c>
      <c r="AR375" s="24" t="s">
        <v>136</v>
      </c>
      <c r="AT375" s="24" t="s">
        <v>131</v>
      </c>
      <c r="AU375" s="24" t="s">
        <v>86</v>
      </c>
      <c r="AY375" s="24" t="s">
        <v>128</v>
      </c>
      <c r="BE375" s="198">
        <f>IF(N375="základní",J375,0)</f>
        <v>0</v>
      </c>
      <c r="BF375" s="198">
        <f>IF(N375="snížená",J375,0)</f>
        <v>0</v>
      </c>
      <c r="BG375" s="198">
        <f>IF(N375="zákl. přenesená",J375,0)</f>
        <v>0</v>
      </c>
      <c r="BH375" s="198">
        <f>IF(N375="sníž. přenesená",J375,0)</f>
        <v>0</v>
      </c>
      <c r="BI375" s="198">
        <f>IF(N375="nulová",J375,0)</f>
        <v>0</v>
      </c>
      <c r="BJ375" s="24" t="s">
        <v>79</v>
      </c>
      <c r="BK375" s="198">
        <f>ROUND(I375*H375,2)</f>
        <v>0</v>
      </c>
      <c r="BL375" s="24" t="s">
        <v>136</v>
      </c>
      <c r="BM375" s="24" t="s">
        <v>298</v>
      </c>
    </row>
    <row r="376" spans="2:65" s="11" customFormat="1" ht="13.5">
      <c r="B376" s="199"/>
      <c r="C376" s="200"/>
      <c r="D376" s="201" t="s">
        <v>138</v>
      </c>
      <c r="E376" s="202" t="s">
        <v>21</v>
      </c>
      <c r="F376" s="203" t="s">
        <v>212</v>
      </c>
      <c r="G376" s="200"/>
      <c r="H376" s="202" t="s">
        <v>21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138</v>
      </c>
      <c r="AU376" s="209" t="s">
        <v>86</v>
      </c>
      <c r="AV376" s="11" t="s">
        <v>79</v>
      </c>
      <c r="AW376" s="11" t="s">
        <v>38</v>
      </c>
      <c r="AX376" s="11" t="s">
        <v>74</v>
      </c>
      <c r="AY376" s="209" t="s">
        <v>128</v>
      </c>
    </row>
    <row r="377" spans="2:65" s="11" customFormat="1" ht="13.5">
      <c r="B377" s="199"/>
      <c r="C377" s="200"/>
      <c r="D377" s="201" t="s">
        <v>138</v>
      </c>
      <c r="E377" s="202" t="s">
        <v>21</v>
      </c>
      <c r="F377" s="203" t="s">
        <v>154</v>
      </c>
      <c r="G377" s="200"/>
      <c r="H377" s="202" t="s">
        <v>21</v>
      </c>
      <c r="I377" s="204"/>
      <c r="J377" s="200"/>
      <c r="K377" s="200"/>
      <c r="L377" s="205"/>
      <c r="M377" s="206"/>
      <c r="N377" s="207"/>
      <c r="O377" s="207"/>
      <c r="P377" s="207"/>
      <c r="Q377" s="207"/>
      <c r="R377" s="207"/>
      <c r="S377" s="207"/>
      <c r="T377" s="208"/>
      <c r="AT377" s="209" t="s">
        <v>138</v>
      </c>
      <c r="AU377" s="209" t="s">
        <v>86</v>
      </c>
      <c r="AV377" s="11" t="s">
        <v>79</v>
      </c>
      <c r="AW377" s="11" t="s">
        <v>38</v>
      </c>
      <c r="AX377" s="11" t="s">
        <v>74</v>
      </c>
      <c r="AY377" s="209" t="s">
        <v>128</v>
      </c>
    </row>
    <row r="378" spans="2:65" s="12" customFormat="1" ht="13.5">
      <c r="B378" s="210"/>
      <c r="C378" s="211"/>
      <c r="D378" s="201" t="s">
        <v>138</v>
      </c>
      <c r="E378" s="212" t="s">
        <v>21</v>
      </c>
      <c r="F378" s="213" t="s">
        <v>295</v>
      </c>
      <c r="G378" s="211"/>
      <c r="H378" s="214">
        <v>14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138</v>
      </c>
      <c r="AU378" s="220" t="s">
        <v>86</v>
      </c>
      <c r="AV378" s="12" t="s">
        <v>86</v>
      </c>
      <c r="AW378" s="12" t="s">
        <v>38</v>
      </c>
      <c r="AX378" s="12" t="s">
        <v>74</v>
      </c>
      <c r="AY378" s="220" t="s">
        <v>128</v>
      </c>
    </row>
    <row r="379" spans="2:65" s="11" customFormat="1" ht="13.5">
      <c r="B379" s="199"/>
      <c r="C379" s="200"/>
      <c r="D379" s="201" t="s">
        <v>138</v>
      </c>
      <c r="E379" s="202" t="s">
        <v>21</v>
      </c>
      <c r="F379" s="203" t="s">
        <v>156</v>
      </c>
      <c r="G379" s="200"/>
      <c r="H379" s="202" t="s">
        <v>21</v>
      </c>
      <c r="I379" s="204"/>
      <c r="J379" s="200"/>
      <c r="K379" s="200"/>
      <c r="L379" s="205"/>
      <c r="M379" s="206"/>
      <c r="N379" s="207"/>
      <c r="O379" s="207"/>
      <c r="P379" s="207"/>
      <c r="Q379" s="207"/>
      <c r="R379" s="207"/>
      <c r="S379" s="207"/>
      <c r="T379" s="208"/>
      <c r="AT379" s="209" t="s">
        <v>138</v>
      </c>
      <c r="AU379" s="209" t="s">
        <v>86</v>
      </c>
      <c r="AV379" s="11" t="s">
        <v>79</v>
      </c>
      <c r="AW379" s="11" t="s">
        <v>38</v>
      </c>
      <c r="AX379" s="11" t="s">
        <v>74</v>
      </c>
      <c r="AY379" s="209" t="s">
        <v>128</v>
      </c>
    </row>
    <row r="380" spans="2:65" s="12" customFormat="1" ht="13.5">
      <c r="B380" s="210"/>
      <c r="C380" s="211"/>
      <c r="D380" s="201" t="s">
        <v>138</v>
      </c>
      <c r="E380" s="212" t="s">
        <v>21</v>
      </c>
      <c r="F380" s="213" t="s">
        <v>79</v>
      </c>
      <c r="G380" s="211"/>
      <c r="H380" s="214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138</v>
      </c>
      <c r="AU380" s="220" t="s">
        <v>86</v>
      </c>
      <c r="AV380" s="12" t="s">
        <v>86</v>
      </c>
      <c r="AW380" s="12" t="s">
        <v>38</v>
      </c>
      <c r="AX380" s="12" t="s">
        <v>74</v>
      </c>
      <c r="AY380" s="220" t="s">
        <v>128</v>
      </c>
    </row>
    <row r="381" spans="2:65" s="11" customFormat="1" ht="13.5">
      <c r="B381" s="199"/>
      <c r="C381" s="200"/>
      <c r="D381" s="201" t="s">
        <v>138</v>
      </c>
      <c r="E381" s="202" t="s">
        <v>21</v>
      </c>
      <c r="F381" s="203" t="s">
        <v>158</v>
      </c>
      <c r="G381" s="200"/>
      <c r="H381" s="202" t="s">
        <v>21</v>
      </c>
      <c r="I381" s="204"/>
      <c r="J381" s="200"/>
      <c r="K381" s="200"/>
      <c r="L381" s="205"/>
      <c r="M381" s="206"/>
      <c r="N381" s="207"/>
      <c r="O381" s="207"/>
      <c r="P381" s="207"/>
      <c r="Q381" s="207"/>
      <c r="R381" s="207"/>
      <c r="S381" s="207"/>
      <c r="T381" s="208"/>
      <c r="AT381" s="209" t="s">
        <v>138</v>
      </c>
      <c r="AU381" s="209" t="s">
        <v>86</v>
      </c>
      <c r="AV381" s="11" t="s">
        <v>79</v>
      </c>
      <c r="AW381" s="11" t="s">
        <v>38</v>
      </c>
      <c r="AX381" s="11" t="s">
        <v>74</v>
      </c>
      <c r="AY381" s="209" t="s">
        <v>128</v>
      </c>
    </row>
    <row r="382" spans="2:65" s="12" customFormat="1" ht="13.5">
      <c r="B382" s="210"/>
      <c r="C382" s="211"/>
      <c r="D382" s="201" t="s">
        <v>138</v>
      </c>
      <c r="E382" s="212" t="s">
        <v>21</v>
      </c>
      <c r="F382" s="213" t="s">
        <v>79</v>
      </c>
      <c r="G382" s="211"/>
      <c r="H382" s="214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138</v>
      </c>
      <c r="AU382" s="220" t="s">
        <v>86</v>
      </c>
      <c r="AV382" s="12" t="s">
        <v>86</v>
      </c>
      <c r="AW382" s="12" t="s">
        <v>38</v>
      </c>
      <c r="AX382" s="12" t="s">
        <v>74</v>
      </c>
      <c r="AY382" s="220" t="s">
        <v>128</v>
      </c>
    </row>
    <row r="383" spans="2:65" s="11" customFormat="1" ht="13.5">
      <c r="B383" s="199"/>
      <c r="C383" s="200"/>
      <c r="D383" s="201" t="s">
        <v>138</v>
      </c>
      <c r="E383" s="202" t="s">
        <v>21</v>
      </c>
      <c r="F383" s="203" t="s">
        <v>160</v>
      </c>
      <c r="G383" s="200"/>
      <c r="H383" s="202" t="s">
        <v>21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138</v>
      </c>
      <c r="AU383" s="209" t="s">
        <v>86</v>
      </c>
      <c r="AV383" s="11" t="s">
        <v>79</v>
      </c>
      <c r="AW383" s="11" t="s">
        <v>38</v>
      </c>
      <c r="AX383" s="11" t="s">
        <v>74</v>
      </c>
      <c r="AY383" s="209" t="s">
        <v>128</v>
      </c>
    </row>
    <row r="384" spans="2:65" s="12" customFormat="1" ht="13.5">
      <c r="B384" s="210"/>
      <c r="C384" s="211"/>
      <c r="D384" s="201" t="s">
        <v>138</v>
      </c>
      <c r="E384" s="212" t="s">
        <v>21</v>
      </c>
      <c r="F384" s="213" t="s">
        <v>79</v>
      </c>
      <c r="G384" s="211"/>
      <c r="H384" s="214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138</v>
      </c>
      <c r="AU384" s="220" t="s">
        <v>86</v>
      </c>
      <c r="AV384" s="12" t="s">
        <v>86</v>
      </c>
      <c r="AW384" s="12" t="s">
        <v>38</v>
      </c>
      <c r="AX384" s="12" t="s">
        <v>74</v>
      </c>
      <c r="AY384" s="220" t="s">
        <v>128</v>
      </c>
    </row>
    <row r="385" spans="2:51" s="11" customFormat="1" ht="13.5">
      <c r="B385" s="199"/>
      <c r="C385" s="200"/>
      <c r="D385" s="201" t="s">
        <v>138</v>
      </c>
      <c r="E385" s="202" t="s">
        <v>21</v>
      </c>
      <c r="F385" s="203" t="s">
        <v>162</v>
      </c>
      <c r="G385" s="200"/>
      <c r="H385" s="202" t="s">
        <v>21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138</v>
      </c>
      <c r="AU385" s="209" t="s">
        <v>86</v>
      </c>
      <c r="AV385" s="11" t="s">
        <v>79</v>
      </c>
      <c r="AW385" s="11" t="s">
        <v>38</v>
      </c>
      <c r="AX385" s="11" t="s">
        <v>74</v>
      </c>
      <c r="AY385" s="209" t="s">
        <v>128</v>
      </c>
    </row>
    <row r="386" spans="2:51" s="12" customFormat="1" ht="13.5">
      <c r="B386" s="210"/>
      <c r="C386" s="211"/>
      <c r="D386" s="201" t="s">
        <v>138</v>
      </c>
      <c r="E386" s="212" t="s">
        <v>21</v>
      </c>
      <c r="F386" s="213" t="s">
        <v>86</v>
      </c>
      <c r="G386" s="211"/>
      <c r="H386" s="214">
        <v>2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138</v>
      </c>
      <c r="AU386" s="220" t="s">
        <v>86</v>
      </c>
      <c r="AV386" s="12" t="s">
        <v>86</v>
      </c>
      <c r="AW386" s="12" t="s">
        <v>38</v>
      </c>
      <c r="AX386" s="12" t="s">
        <v>74</v>
      </c>
      <c r="AY386" s="220" t="s">
        <v>128</v>
      </c>
    </row>
    <row r="387" spans="2:51" s="11" customFormat="1" ht="13.5">
      <c r="B387" s="199"/>
      <c r="C387" s="200"/>
      <c r="D387" s="201" t="s">
        <v>138</v>
      </c>
      <c r="E387" s="202" t="s">
        <v>21</v>
      </c>
      <c r="F387" s="203" t="s">
        <v>164</v>
      </c>
      <c r="G387" s="200"/>
      <c r="H387" s="202" t="s">
        <v>21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138</v>
      </c>
      <c r="AU387" s="209" t="s">
        <v>86</v>
      </c>
      <c r="AV387" s="11" t="s">
        <v>79</v>
      </c>
      <c r="AW387" s="11" t="s">
        <v>38</v>
      </c>
      <c r="AX387" s="11" t="s">
        <v>74</v>
      </c>
      <c r="AY387" s="209" t="s">
        <v>128</v>
      </c>
    </row>
    <row r="388" spans="2:51" s="12" customFormat="1" ht="13.5">
      <c r="B388" s="210"/>
      <c r="C388" s="211"/>
      <c r="D388" s="201" t="s">
        <v>138</v>
      </c>
      <c r="E388" s="212" t="s">
        <v>21</v>
      </c>
      <c r="F388" s="213" t="s">
        <v>136</v>
      </c>
      <c r="G388" s="211"/>
      <c r="H388" s="214">
        <v>4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138</v>
      </c>
      <c r="AU388" s="220" t="s">
        <v>86</v>
      </c>
      <c r="AV388" s="12" t="s">
        <v>86</v>
      </c>
      <c r="AW388" s="12" t="s">
        <v>38</v>
      </c>
      <c r="AX388" s="12" t="s">
        <v>74</v>
      </c>
      <c r="AY388" s="220" t="s">
        <v>128</v>
      </c>
    </row>
    <row r="389" spans="2:51" s="11" customFormat="1" ht="13.5">
      <c r="B389" s="199"/>
      <c r="C389" s="200"/>
      <c r="D389" s="201" t="s">
        <v>138</v>
      </c>
      <c r="E389" s="202" t="s">
        <v>21</v>
      </c>
      <c r="F389" s="203" t="s">
        <v>166</v>
      </c>
      <c r="G389" s="200"/>
      <c r="H389" s="202" t="s">
        <v>21</v>
      </c>
      <c r="I389" s="204"/>
      <c r="J389" s="200"/>
      <c r="K389" s="200"/>
      <c r="L389" s="205"/>
      <c r="M389" s="206"/>
      <c r="N389" s="207"/>
      <c r="O389" s="207"/>
      <c r="P389" s="207"/>
      <c r="Q389" s="207"/>
      <c r="R389" s="207"/>
      <c r="S389" s="207"/>
      <c r="T389" s="208"/>
      <c r="AT389" s="209" t="s">
        <v>138</v>
      </c>
      <c r="AU389" s="209" t="s">
        <v>86</v>
      </c>
      <c r="AV389" s="11" t="s">
        <v>79</v>
      </c>
      <c r="AW389" s="11" t="s">
        <v>38</v>
      </c>
      <c r="AX389" s="11" t="s">
        <v>74</v>
      </c>
      <c r="AY389" s="209" t="s">
        <v>128</v>
      </c>
    </row>
    <row r="390" spans="2:51" s="12" customFormat="1" ht="13.5">
      <c r="B390" s="210"/>
      <c r="C390" s="211"/>
      <c r="D390" s="201" t="s">
        <v>138</v>
      </c>
      <c r="E390" s="212" t="s">
        <v>21</v>
      </c>
      <c r="F390" s="213" t="s">
        <v>86</v>
      </c>
      <c r="G390" s="211"/>
      <c r="H390" s="214">
        <v>2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138</v>
      </c>
      <c r="AU390" s="220" t="s">
        <v>86</v>
      </c>
      <c r="AV390" s="12" t="s">
        <v>86</v>
      </c>
      <c r="AW390" s="12" t="s">
        <v>38</v>
      </c>
      <c r="AX390" s="12" t="s">
        <v>74</v>
      </c>
      <c r="AY390" s="220" t="s">
        <v>128</v>
      </c>
    </row>
    <row r="391" spans="2:51" s="11" customFormat="1" ht="13.5">
      <c r="B391" s="199"/>
      <c r="C391" s="200"/>
      <c r="D391" s="201" t="s">
        <v>138</v>
      </c>
      <c r="E391" s="202" t="s">
        <v>21</v>
      </c>
      <c r="F391" s="203" t="s">
        <v>168</v>
      </c>
      <c r="G391" s="200"/>
      <c r="H391" s="202" t="s">
        <v>21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138</v>
      </c>
      <c r="AU391" s="209" t="s">
        <v>86</v>
      </c>
      <c r="AV391" s="11" t="s">
        <v>79</v>
      </c>
      <c r="AW391" s="11" t="s">
        <v>38</v>
      </c>
      <c r="AX391" s="11" t="s">
        <v>74</v>
      </c>
      <c r="AY391" s="209" t="s">
        <v>128</v>
      </c>
    </row>
    <row r="392" spans="2:51" s="12" customFormat="1" ht="13.5">
      <c r="B392" s="210"/>
      <c r="C392" s="211"/>
      <c r="D392" s="201" t="s">
        <v>138</v>
      </c>
      <c r="E392" s="212" t="s">
        <v>21</v>
      </c>
      <c r="F392" s="213" t="s">
        <v>86</v>
      </c>
      <c r="G392" s="211"/>
      <c r="H392" s="214">
        <v>2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138</v>
      </c>
      <c r="AU392" s="220" t="s">
        <v>86</v>
      </c>
      <c r="AV392" s="12" t="s">
        <v>86</v>
      </c>
      <c r="AW392" s="12" t="s">
        <v>38</v>
      </c>
      <c r="AX392" s="12" t="s">
        <v>74</v>
      </c>
      <c r="AY392" s="220" t="s">
        <v>128</v>
      </c>
    </row>
    <row r="393" spans="2:51" s="11" customFormat="1" ht="13.5">
      <c r="B393" s="199"/>
      <c r="C393" s="200"/>
      <c r="D393" s="201" t="s">
        <v>138</v>
      </c>
      <c r="E393" s="202" t="s">
        <v>21</v>
      </c>
      <c r="F393" s="203" t="s">
        <v>170</v>
      </c>
      <c r="G393" s="200"/>
      <c r="H393" s="202" t="s">
        <v>21</v>
      </c>
      <c r="I393" s="204"/>
      <c r="J393" s="200"/>
      <c r="K393" s="200"/>
      <c r="L393" s="205"/>
      <c r="M393" s="206"/>
      <c r="N393" s="207"/>
      <c r="O393" s="207"/>
      <c r="P393" s="207"/>
      <c r="Q393" s="207"/>
      <c r="R393" s="207"/>
      <c r="S393" s="207"/>
      <c r="T393" s="208"/>
      <c r="AT393" s="209" t="s">
        <v>138</v>
      </c>
      <c r="AU393" s="209" t="s">
        <v>86</v>
      </c>
      <c r="AV393" s="11" t="s">
        <v>79</v>
      </c>
      <c r="AW393" s="11" t="s">
        <v>38</v>
      </c>
      <c r="AX393" s="11" t="s">
        <v>74</v>
      </c>
      <c r="AY393" s="209" t="s">
        <v>128</v>
      </c>
    </row>
    <row r="394" spans="2:51" s="12" customFormat="1" ht="13.5">
      <c r="B394" s="210"/>
      <c r="C394" s="211"/>
      <c r="D394" s="201" t="s">
        <v>138</v>
      </c>
      <c r="E394" s="212" t="s">
        <v>21</v>
      </c>
      <c r="F394" s="213" t="s">
        <v>129</v>
      </c>
      <c r="G394" s="211"/>
      <c r="H394" s="214">
        <v>3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138</v>
      </c>
      <c r="AU394" s="220" t="s">
        <v>86</v>
      </c>
      <c r="AV394" s="12" t="s">
        <v>86</v>
      </c>
      <c r="AW394" s="12" t="s">
        <v>38</v>
      </c>
      <c r="AX394" s="12" t="s">
        <v>74</v>
      </c>
      <c r="AY394" s="220" t="s">
        <v>128</v>
      </c>
    </row>
    <row r="395" spans="2:51" s="11" customFormat="1" ht="13.5">
      <c r="B395" s="199"/>
      <c r="C395" s="200"/>
      <c r="D395" s="201" t="s">
        <v>138</v>
      </c>
      <c r="E395" s="202" t="s">
        <v>21</v>
      </c>
      <c r="F395" s="203" t="s">
        <v>172</v>
      </c>
      <c r="G395" s="200"/>
      <c r="H395" s="202" t="s">
        <v>21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138</v>
      </c>
      <c r="AU395" s="209" t="s">
        <v>86</v>
      </c>
      <c r="AV395" s="11" t="s">
        <v>79</v>
      </c>
      <c r="AW395" s="11" t="s">
        <v>38</v>
      </c>
      <c r="AX395" s="11" t="s">
        <v>74</v>
      </c>
      <c r="AY395" s="209" t="s">
        <v>128</v>
      </c>
    </row>
    <row r="396" spans="2:51" s="12" customFormat="1" ht="13.5">
      <c r="B396" s="210"/>
      <c r="C396" s="211"/>
      <c r="D396" s="201" t="s">
        <v>138</v>
      </c>
      <c r="E396" s="212" t="s">
        <v>21</v>
      </c>
      <c r="F396" s="213" t="s">
        <v>86</v>
      </c>
      <c r="G396" s="211"/>
      <c r="H396" s="214">
        <v>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138</v>
      </c>
      <c r="AU396" s="220" t="s">
        <v>86</v>
      </c>
      <c r="AV396" s="12" t="s">
        <v>86</v>
      </c>
      <c r="AW396" s="12" t="s">
        <v>38</v>
      </c>
      <c r="AX396" s="12" t="s">
        <v>74</v>
      </c>
      <c r="AY396" s="220" t="s">
        <v>128</v>
      </c>
    </row>
    <row r="397" spans="2:51" s="11" customFormat="1" ht="13.5">
      <c r="B397" s="199"/>
      <c r="C397" s="200"/>
      <c r="D397" s="201" t="s">
        <v>138</v>
      </c>
      <c r="E397" s="202" t="s">
        <v>21</v>
      </c>
      <c r="F397" s="203" t="s">
        <v>174</v>
      </c>
      <c r="G397" s="200"/>
      <c r="H397" s="202" t="s">
        <v>21</v>
      </c>
      <c r="I397" s="204"/>
      <c r="J397" s="200"/>
      <c r="K397" s="200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138</v>
      </c>
      <c r="AU397" s="209" t="s">
        <v>86</v>
      </c>
      <c r="AV397" s="11" t="s">
        <v>79</v>
      </c>
      <c r="AW397" s="11" t="s">
        <v>38</v>
      </c>
      <c r="AX397" s="11" t="s">
        <v>74</v>
      </c>
      <c r="AY397" s="209" t="s">
        <v>128</v>
      </c>
    </row>
    <row r="398" spans="2:51" s="12" customFormat="1" ht="13.5">
      <c r="B398" s="210"/>
      <c r="C398" s="211"/>
      <c r="D398" s="201" t="s">
        <v>138</v>
      </c>
      <c r="E398" s="212" t="s">
        <v>21</v>
      </c>
      <c r="F398" s="213" t="s">
        <v>79</v>
      </c>
      <c r="G398" s="211"/>
      <c r="H398" s="214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138</v>
      </c>
      <c r="AU398" s="220" t="s">
        <v>86</v>
      </c>
      <c r="AV398" s="12" t="s">
        <v>86</v>
      </c>
      <c r="AW398" s="12" t="s">
        <v>38</v>
      </c>
      <c r="AX398" s="12" t="s">
        <v>74</v>
      </c>
      <c r="AY398" s="220" t="s">
        <v>128</v>
      </c>
    </row>
    <row r="399" spans="2:51" s="11" customFormat="1" ht="13.5">
      <c r="B399" s="199"/>
      <c r="C399" s="200"/>
      <c r="D399" s="201" t="s">
        <v>138</v>
      </c>
      <c r="E399" s="202" t="s">
        <v>21</v>
      </c>
      <c r="F399" s="203" t="s">
        <v>176</v>
      </c>
      <c r="G399" s="200"/>
      <c r="H399" s="202" t="s">
        <v>21</v>
      </c>
      <c r="I399" s="204"/>
      <c r="J399" s="200"/>
      <c r="K399" s="200"/>
      <c r="L399" s="205"/>
      <c r="M399" s="206"/>
      <c r="N399" s="207"/>
      <c r="O399" s="207"/>
      <c r="P399" s="207"/>
      <c r="Q399" s="207"/>
      <c r="R399" s="207"/>
      <c r="S399" s="207"/>
      <c r="T399" s="208"/>
      <c r="AT399" s="209" t="s">
        <v>138</v>
      </c>
      <c r="AU399" s="209" t="s">
        <v>86</v>
      </c>
      <c r="AV399" s="11" t="s">
        <v>79</v>
      </c>
      <c r="AW399" s="11" t="s">
        <v>38</v>
      </c>
      <c r="AX399" s="11" t="s">
        <v>74</v>
      </c>
      <c r="AY399" s="209" t="s">
        <v>128</v>
      </c>
    </row>
    <row r="400" spans="2:51" s="12" customFormat="1" ht="13.5">
      <c r="B400" s="210"/>
      <c r="C400" s="211"/>
      <c r="D400" s="201" t="s">
        <v>138</v>
      </c>
      <c r="E400" s="212" t="s">
        <v>21</v>
      </c>
      <c r="F400" s="213" t="s">
        <v>79</v>
      </c>
      <c r="G400" s="211"/>
      <c r="H400" s="214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138</v>
      </c>
      <c r="AU400" s="220" t="s">
        <v>86</v>
      </c>
      <c r="AV400" s="12" t="s">
        <v>86</v>
      </c>
      <c r="AW400" s="12" t="s">
        <v>38</v>
      </c>
      <c r="AX400" s="12" t="s">
        <v>74</v>
      </c>
      <c r="AY400" s="220" t="s">
        <v>128</v>
      </c>
    </row>
    <row r="401" spans="2:65" s="11" customFormat="1" ht="13.5">
      <c r="B401" s="199"/>
      <c r="C401" s="200"/>
      <c r="D401" s="201" t="s">
        <v>138</v>
      </c>
      <c r="E401" s="202" t="s">
        <v>21</v>
      </c>
      <c r="F401" s="203" t="s">
        <v>225</v>
      </c>
      <c r="G401" s="200"/>
      <c r="H401" s="202" t="s">
        <v>21</v>
      </c>
      <c r="I401" s="204"/>
      <c r="J401" s="200"/>
      <c r="K401" s="200"/>
      <c r="L401" s="205"/>
      <c r="M401" s="206"/>
      <c r="N401" s="207"/>
      <c r="O401" s="207"/>
      <c r="P401" s="207"/>
      <c r="Q401" s="207"/>
      <c r="R401" s="207"/>
      <c r="S401" s="207"/>
      <c r="T401" s="208"/>
      <c r="AT401" s="209" t="s">
        <v>138</v>
      </c>
      <c r="AU401" s="209" t="s">
        <v>86</v>
      </c>
      <c r="AV401" s="11" t="s">
        <v>79</v>
      </c>
      <c r="AW401" s="11" t="s">
        <v>38</v>
      </c>
      <c r="AX401" s="11" t="s">
        <v>74</v>
      </c>
      <c r="AY401" s="209" t="s">
        <v>128</v>
      </c>
    </row>
    <row r="402" spans="2:65" s="12" customFormat="1" ht="13.5">
      <c r="B402" s="210"/>
      <c r="C402" s="211"/>
      <c r="D402" s="201" t="s">
        <v>138</v>
      </c>
      <c r="E402" s="212" t="s">
        <v>21</v>
      </c>
      <c r="F402" s="213" t="s">
        <v>299</v>
      </c>
      <c r="G402" s="211"/>
      <c r="H402" s="214">
        <v>3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138</v>
      </c>
      <c r="AU402" s="220" t="s">
        <v>86</v>
      </c>
      <c r="AV402" s="12" t="s">
        <v>86</v>
      </c>
      <c r="AW402" s="12" t="s">
        <v>38</v>
      </c>
      <c r="AX402" s="12" t="s">
        <v>74</v>
      </c>
      <c r="AY402" s="220" t="s">
        <v>128</v>
      </c>
    </row>
    <row r="403" spans="2:65" s="13" customFormat="1" ht="13.5">
      <c r="B403" s="221"/>
      <c r="C403" s="222"/>
      <c r="D403" s="201" t="s">
        <v>138</v>
      </c>
      <c r="E403" s="223" t="s">
        <v>21</v>
      </c>
      <c r="F403" s="224" t="s">
        <v>141</v>
      </c>
      <c r="G403" s="222"/>
      <c r="H403" s="225">
        <v>37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138</v>
      </c>
      <c r="AU403" s="231" t="s">
        <v>86</v>
      </c>
      <c r="AV403" s="13" t="s">
        <v>136</v>
      </c>
      <c r="AW403" s="13" t="s">
        <v>38</v>
      </c>
      <c r="AX403" s="13" t="s">
        <v>79</v>
      </c>
      <c r="AY403" s="231" t="s">
        <v>128</v>
      </c>
    </row>
    <row r="404" spans="2:65" s="1" customFormat="1" ht="16.5" customHeight="1">
      <c r="B404" s="41"/>
      <c r="C404" s="187" t="s">
        <v>10</v>
      </c>
      <c r="D404" s="187" t="s">
        <v>131</v>
      </c>
      <c r="E404" s="188" t="s">
        <v>300</v>
      </c>
      <c r="F404" s="189" t="s">
        <v>301</v>
      </c>
      <c r="G404" s="190" t="s">
        <v>238</v>
      </c>
      <c r="H404" s="191">
        <v>44.43</v>
      </c>
      <c r="I404" s="192"/>
      <c r="J404" s="193">
        <f>ROUND(I404*H404,2)</f>
        <v>0</v>
      </c>
      <c r="K404" s="189" t="s">
        <v>21</v>
      </c>
      <c r="L404" s="61"/>
      <c r="M404" s="194" t="s">
        <v>21</v>
      </c>
      <c r="N404" s="195" t="s">
        <v>45</v>
      </c>
      <c r="O404" s="42"/>
      <c r="P404" s="196">
        <f>O404*H404</f>
        <v>0</v>
      </c>
      <c r="Q404" s="196">
        <v>2.0650000000000002E-2</v>
      </c>
      <c r="R404" s="196">
        <f>Q404*H404</f>
        <v>0.91747950000000011</v>
      </c>
      <c r="S404" s="196">
        <v>0</v>
      </c>
      <c r="T404" s="197">
        <f>S404*H404</f>
        <v>0</v>
      </c>
      <c r="AR404" s="24" t="s">
        <v>136</v>
      </c>
      <c r="AT404" s="24" t="s">
        <v>131</v>
      </c>
      <c r="AU404" s="24" t="s">
        <v>86</v>
      </c>
      <c r="AY404" s="24" t="s">
        <v>128</v>
      </c>
      <c r="BE404" s="198">
        <f>IF(N404="základní",J404,0)</f>
        <v>0</v>
      </c>
      <c r="BF404" s="198">
        <f>IF(N404="snížená",J404,0)</f>
        <v>0</v>
      </c>
      <c r="BG404" s="198">
        <f>IF(N404="zákl. přenesená",J404,0)</f>
        <v>0</v>
      </c>
      <c r="BH404" s="198">
        <f>IF(N404="sníž. přenesená",J404,0)</f>
        <v>0</v>
      </c>
      <c r="BI404" s="198">
        <f>IF(N404="nulová",J404,0)</f>
        <v>0</v>
      </c>
      <c r="BJ404" s="24" t="s">
        <v>79</v>
      </c>
      <c r="BK404" s="198">
        <f>ROUND(I404*H404,2)</f>
        <v>0</v>
      </c>
      <c r="BL404" s="24" t="s">
        <v>136</v>
      </c>
      <c r="BM404" s="24" t="s">
        <v>302</v>
      </c>
    </row>
    <row r="405" spans="2:65" s="11" customFormat="1" ht="13.5">
      <c r="B405" s="199"/>
      <c r="C405" s="200"/>
      <c r="D405" s="201" t="s">
        <v>138</v>
      </c>
      <c r="E405" s="202" t="s">
        <v>21</v>
      </c>
      <c r="F405" s="203" t="s">
        <v>303</v>
      </c>
      <c r="G405" s="200"/>
      <c r="H405" s="202" t="s">
        <v>21</v>
      </c>
      <c r="I405" s="204"/>
      <c r="J405" s="200"/>
      <c r="K405" s="200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138</v>
      </c>
      <c r="AU405" s="209" t="s">
        <v>86</v>
      </c>
      <c r="AV405" s="11" t="s">
        <v>79</v>
      </c>
      <c r="AW405" s="11" t="s">
        <v>38</v>
      </c>
      <c r="AX405" s="11" t="s">
        <v>74</v>
      </c>
      <c r="AY405" s="209" t="s">
        <v>128</v>
      </c>
    </row>
    <row r="406" spans="2:65" s="11" customFormat="1" ht="13.5">
      <c r="B406" s="199"/>
      <c r="C406" s="200"/>
      <c r="D406" s="201" t="s">
        <v>138</v>
      </c>
      <c r="E406" s="202" t="s">
        <v>21</v>
      </c>
      <c r="F406" s="203" t="s">
        <v>304</v>
      </c>
      <c r="G406" s="200"/>
      <c r="H406" s="202" t="s">
        <v>21</v>
      </c>
      <c r="I406" s="204"/>
      <c r="J406" s="200"/>
      <c r="K406" s="200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138</v>
      </c>
      <c r="AU406" s="209" t="s">
        <v>86</v>
      </c>
      <c r="AV406" s="11" t="s">
        <v>79</v>
      </c>
      <c r="AW406" s="11" t="s">
        <v>38</v>
      </c>
      <c r="AX406" s="11" t="s">
        <v>74</v>
      </c>
      <c r="AY406" s="209" t="s">
        <v>128</v>
      </c>
    </row>
    <row r="407" spans="2:65" s="12" customFormat="1" ht="13.5">
      <c r="B407" s="210"/>
      <c r="C407" s="211"/>
      <c r="D407" s="201" t="s">
        <v>138</v>
      </c>
      <c r="E407" s="212" t="s">
        <v>21</v>
      </c>
      <c r="F407" s="213" t="s">
        <v>305</v>
      </c>
      <c r="G407" s="211"/>
      <c r="H407" s="214">
        <v>4.95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138</v>
      </c>
      <c r="AU407" s="220" t="s">
        <v>86</v>
      </c>
      <c r="AV407" s="12" t="s">
        <v>86</v>
      </c>
      <c r="AW407" s="12" t="s">
        <v>38</v>
      </c>
      <c r="AX407" s="12" t="s">
        <v>74</v>
      </c>
      <c r="AY407" s="220" t="s">
        <v>128</v>
      </c>
    </row>
    <row r="408" spans="2:65" s="12" customFormat="1" ht="13.5">
      <c r="B408" s="210"/>
      <c r="C408" s="211"/>
      <c r="D408" s="201" t="s">
        <v>138</v>
      </c>
      <c r="E408" s="212" t="s">
        <v>21</v>
      </c>
      <c r="F408" s="213" t="s">
        <v>306</v>
      </c>
      <c r="G408" s="211"/>
      <c r="H408" s="214">
        <v>2.6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138</v>
      </c>
      <c r="AU408" s="220" t="s">
        <v>86</v>
      </c>
      <c r="AV408" s="12" t="s">
        <v>86</v>
      </c>
      <c r="AW408" s="12" t="s">
        <v>38</v>
      </c>
      <c r="AX408" s="12" t="s">
        <v>74</v>
      </c>
      <c r="AY408" s="220" t="s">
        <v>128</v>
      </c>
    </row>
    <row r="409" spans="2:65" s="14" customFormat="1" ht="13.5">
      <c r="B409" s="232"/>
      <c r="C409" s="233"/>
      <c r="D409" s="201" t="s">
        <v>138</v>
      </c>
      <c r="E409" s="234" t="s">
        <v>21</v>
      </c>
      <c r="F409" s="235" t="s">
        <v>253</v>
      </c>
      <c r="G409" s="233"/>
      <c r="H409" s="236">
        <v>7.55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138</v>
      </c>
      <c r="AU409" s="242" t="s">
        <v>86</v>
      </c>
      <c r="AV409" s="14" t="s">
        <v>129</v>
      </c>
      <c r="AW409" s="14" t="s">
        <v>38</v>
      </c>
      <c r="AX409" s="14" t="s">
        <v>74</v>
      </c>
      <c r="AY409" s="242" t="s">
        <v>128</v>
      </c>
    </row>
    <row r="410" spans="2:65" s="11" customFormat="1" ht="13.5">
      <c r="B410" s="199"/>
      <c r="C410" s="200"/>
      <c r="D410" s="201" t="s">
        <v>138</v>
      </c>
      <c r="E410" s="202" t="s">
        <v>21</v>
      </c>
      <c r="F410" s="203" t="s">
        <v>307</v>
      </c>
      <c r="G410" s="200"/>
      <c r="H410" s="202" t="s">
        <v>21</v>
      </c>
      <c r="I410" s="204"/>
      <c r="J410" s="200"/>
      <c r="K410" s="200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138</v>
      </c>
      <c r="AU410" s="209" t="s">
        <v>86</v>
      </c>
      <c r="AV410" s="11" t="s">
        <v>79</v>
      </c>
      <c r="AW410" s="11" t="s">
        <v>38</v>
      </c>
      <c r="AX410" s="11" t="s">
        <v>74</v>
      </c>
      <c r="AY410" s="209" t="s">
        <v>128</v>
      </c>
    </row>
    <row r="411" spans="2:65" s="12" customFormat="1" ht="13.5">
      <c r="B411" s="210"/>
      <c r="C411" s="211"/>
      <c r="D411" s="201" t="s">
        <v>138</v>
      </c>
      <c r="E411" s="212" t="s">
        <v>21</v>
      </c>
      <c r="F411" s="213" t="s">
        <v>308</v>
      </c>
      <c r="G411" s="211"/>
      <c r="H411" s="214">
        <v>11.55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138</v>
      </c>
      <c r="AU411" s="220" t="s">
        <v>86</v>
      </c>
      <c r="AV411" s="12" t="s">
        <v>86</v>
      </c>
      <c r="AW411" s="12" t="s">
        <v>38</v>
      </c>
      <c r="AX411" s="12" t="s">
        <v>74</v>
      </c>
      <c r="AY411" s="220" t="s">
        <v>128</v>
      </c>
    </row>
    <row r="412" spans="2:65" s="12" customFormat="1" ht="13.5">
      <c r="B412" s="210"/>
      <c r="C412" s="211"/>
      <c r="D412" s="201" t="s">
        <v>138</v>
      </c>
      <c r="E412" s="212" t="s">
        <v>21</v>
      </c>
      <c r="F412" s="213" t="s">
        <v>309</v>
      </c>
      <c r="G412" s="211"/>
      <c r="H412" s="214">
        <v>1.23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138</v>
      </c>
      <c r="AU412" s="220" t="s">
        <v>86</v>
      </c>
      <c r="AV412" s="12" t="s">
        <v>86</v>
      </c>
      <c r="AW412" s="12" t="s">
        <v>38</v>
      </c>
      <c r="AX412" s="12" t="s">
        <v>74</v>
      </c>
      <c r="AY412" s="220" t="s">
        <v>128</v>
      </c>
    </row>
    <row r="413" spans="2:65" s="12" customFormat="1" ht="13.5">
      <c r="B413" s="210"/>
      <c r="C413" s="211"/>
      <c r="D413" s="201" t="s">
        <v>138</v>
      </c>
      <c r="E413" s="212" t="s">
        <v>21</v>
      </c>
      <c r="F413" s="213" t="s">
        <v>310</v>
      </c>
      <c r="G413" s="211"/>
      <c r="H413" s="214">
        <v>1.5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138</v>
      </c>
      <c r="AU413" s="220" t="s">
        <v>86</v>
      </c>
      <c r="AV413" s="12" t="s">
        <v>86</v>
      </c>
      <c r="AW413" s="12" t="s">
        <v>38</v>
      </c>
      <c r="AX413" s="12" t="s">
        <v>74</v>
      </c>
      <c r="AY413" s="220" t="s">
        <v>128</v>
      </c>
    </row>
    <row r="414" spans="2:65" s="12" customFormat="1" ht="13.5">
      <c r="B414" s="210"/>
      <c r="C414" s="211"/>
      <c r="D414" s="201" t="s">
        <v>138</v>
      </c>
      <c r="E414" s="212" t="s">
        <v>21</v>
      </c>
      <c r="F414" s="213" t="s">
        <v>311</v>
      </c>
      <c r="G414" s="211"/>
      <c r="H414" s="214">
        <v>0.9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138</v>
      </c>
      <c r="AU414" s="220" t="s">
        <v>86</v>
      </c>
      <c r="AV414" s="12" t="s">
        <v>86</v>
      </c>
      <c r="AW414" s="12" t="s">
        <v>38</v>
      </c>
      <c r="AX414" s="12" t="s">
        <v>74</v>
      </c>
      <c r="AY414" s="220" t="s">
        <v>128</v>
      </c>
    </row>
    <row r="415" spans="2:65" s="12" customFormat="1" ht="13.5">
      <c r="B415" s="210"/>
      <c r="C415" s="211"/>
      <c r="D415" s="201" t="s">
        <v>138</v>
      </c>
      <c r="E415" s="212" t="s">
        <v>21</v>
      </c>
      <c r="F415" s="213" t="s">
        <v>312</v>
      </c>
      <c r="G415" s="211"/>
      <c r="H415" s="214">
        <v>1.02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138</v>
      </c>
      <c r="AU415" s="220" t="s">
        <v>86</v>
      </c>
      <c r="AV415" s="12" t="s">
        <v>86</v>
      </c>
      <c r="AW415" s="12" t="s">
        <v>38</v>
      </c>
      <c r="AX415" s="12" t="s">
        <v>74</v>
      </c>
      <c r="AY415" s="220" t="s">
        <v>128</v>
      </c>
    </row>
    <row r="416" spans="2:65" s="12" customFormat="1" ht="13.5">
      <c r="B416" s="210"/>
      <c r="C416" s="211"/>
      <c r="D416" s="201" t="s">
        <v>138</v>
      </c>
      <c r="E416" s="212" t="s">
        <v>21</v>
      </c>
      <c r="F416" s="213" t="s">
        <v>313</v>
      </c>
      <c r="G416" s="211"/>
      <c r="H416" s="214">
        <v>2.5499999999999998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138</v>
      </c>
      <c r="AU416" s="220" t="s">
        <v>86</v>
      </c>
      <c r="AV416" s="12" t="s">
        <v>86</v>
      </c>
      <c r="AW416" s="12" t="s">
        <v>38</v>
      </c>
      <c r="AX416" s="12" t="s">
        <v>74</v>
      </c>
      <c r="AY416" s="220" t="s">
        <v>128</v>
      </c>
    </row>
    <row r="417" spans="2:65" s="12" customFormat="1" ht="13.5">
      <c r="B417" s="210"/>
      <c r="C417" s="211"/>
      <c r="D417" s="201" t="s">
        <v>138</v>
      </c>
      <c r="E417" s="212" t="s">
        <v>21</v>
      </c>
      <c r="F417" s="213" t="s">
        <v>314</v>
      </c>
      <c r="G417" s="211"/>
      <c r="H417" s="214">
        <v>3.26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138</v>
      </c>
      <c r="AU417" s="220" t="s">
        <v>86</v>
      </c>
      <c r="AV417" s="12" t="s">
        <v>86</v>
      </c>
      <c r="AW417" s="12" t="s">
        <v>38</v>
      </c>
      <c r="AX417" s="12" t="s">
        <v>74</v>
      </c>
      <c r="AY417" s="220" t="s">
        <v>128</v>
      </c>
    </row>
    <row r="418" spans="2:65" s="14" customFormat="1" ht="13.5">
      <c r="B418" s="232"/>
      <c r="C418" s="233"/>
      <c r="D418" s="201" t="s">
        <v>138</v>
      </c>
      <c r="E418" s="234" t="s">
        <v>21</v>
      </c>
      <c r="F418" s="235" t="s">
        <v>253</v>
      </c>
      <c r="G418" s="233"/>
      <c r="H418" s="236">
        <v>22.01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138</v>
      </c>
      <c r="AU418" s="242" t="s">
        <v>86</v>
      </c>
      <c r="AV418" s="14" t="s">
        <v>129</v>
      </c>
      <c r="AW418" s="14" t="s">
        <v>38</v>
      </c>
      <c r="AX418" s="14" t="s">
        <v>74</v>
      </c>
      <c r="AY418" s="242" t="s">
        <v>128</v>
      </c>
    </row>
    <row r="419" spans="2:65" s="11" customFormat="1" ht="13.5">
      <c r="B419" s="199"/>
      <c r="C419" s="200"/>
      <c r="D419" s="201" t="s">
        <v>138</v>
      </c>
      <c r="E419" s="202" t="s">
        <v>21</v>
      </c>
      <c r="F419" s="203" t="s">
        <v>315</v>
      </c>
      <c r="G419" s="200"/>
      <c r="H419" s="202" t="s">
        <v>21</v>
      </c>
      <c r="I419" s="204"/>
      <c r="J419" s="200"/>
      <c r="K419" s="200"/>
      <c r="L419" s="205"/>
      <c r="M419" s="206"/>
      <c r="N419" s="207"/>
      <c r="O419" s="207"/>
      <c r="P419" s="207"/>
      <c r="Q419" s="207"/>
      <c r="R419" s="207"/>
      <c r="S419" s="207"/>
      <c r="T419" s="208"/>
      <c r="AT419" s="209" t="s">
        <v>138</v>
      </c>
      <c r="AU419" s="209" t="s">
        <v>86</v>
      </c>
      <c r="AV419" s="11" t="s">
        <v>79</v>
      </c>
      <c r="AW419" s="11" t="s">
        <v>38</v>
      </c>
      <c r="AX419" s="11" t="s">
        <v>74</v>
      </c>
      <c r="AY419" s="209" t="s">
        <v>128</v>
      </c>
    </row>
    <row r="420" spans="2:65" s="12" customFormat="1" ht="13.5">
      <c r="B420" s="210"/>
      <c r="C420" s="211"/>
      <c r="D420" s="201" t="s">
        <v>138</v>
      </c>
      <c r="E420" s="212" t="s">
        <v>21</v>
      </c>
      <c r="F420" s="213" t="s">
        <v>316</v>
      </c>
      <c r="G420" s="211"/>
      <c r="H420" s="214">
        <v>9.9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138</v>
      </c>
      <c r="AU420" s="220" t="s">
        <v>86</v>
      </c>
      <c r="AV420" s="12" t="s">
        <v>86</v>
      </c>
      <c r="AW420" s="12" t="s">
        <v>38</v>
      </c>
      <c r="AX420" s="12" t="s">
        <v>74</v>
      </c>
      <c r="AY420" s="220" t="s">
        <v>128</v>
      </c>
    </row>
    <row r="421" spans="2:65" s="12" customFormat="1" ht="13.5">
      <c r="B421" s="210"/>
      <c r="C421" s="211"/>
      <c r="D421" s="201" t="s">
        <v>138</v>
      </c>
      <c r="E421" s="212" t="s">
        <v>21</v>
      </c>
      <c r="F421" s="213" t="s">
        <v>309</v>
      </c>
      <c r="G421" s="211"/>
      <c r="H421" s="214">
        <v>1.23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138</v>
      </c>
      <c r="AU421" s="220" t="s">
        <v>86</v>
      </c>
      <c r="AV421" s="12" t="s">
        <v>86</v>
      </c>
      <c r="AW421" s="12" t="s">
        <v>38</v>
      </c>
      <c r="AX421" s="12" t="s">
        <v>74</v>
      </c>
      <c r="AY421" s="220" t="s">
        <v>128</v>
      </c>
    </row>
    <row r="422" spans="2:65" s="12" customFormat="1" ht="13.5">
      <c r="B422" s="210"/>
      <c r="C422" s="211"/>
      <c r="D422" s="201" t="s">
        <v>138</v>
      </c>
      <c r="E422" s="212" t="s">
        <v>21</v>
      </c>
      <c r="F422" s="213" t="s">
        <v>317</v>
      </c>
      <c r="G422" s="211"/>
      <c r="H422" s="214">
        <v>0.75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138</v>
      </c>
      <c r="AU422" s="220" t="s">
        <v>86</v>
      </c>
      <c r="AV422" s="12" t="s">
        <v>86</v>
      </c>
      <c r="AW422" s="12" t="s">
        <v>38</v>
      </c>
      <c r="AX422" s="12" t="s">
        <v>74</v>
      </c>
      <c r="AY422" s="220" t="s">
        <v>128</v>
      </c>
    </row>
    <row r="423" spans="2:65" s="12" customFormat="1" ht="13.5">
      <c r="B423" s="210"/>
      <c r="C423" s="211"/>
      <c r="D423" s="201" t="s">
        <v>138</v>
      </c>
      <c r="E423" s="212" t="s">
        <v>21</v>
      </c>
      <c r="F423" s="213" t="s">
        <v>311</v>
      </c>
      <c r="G423" s="211"/>
      <c r="H423" s="214">
        <v>0.9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138</v>
      </c>
      <c r="AU423" s="220" t="s">
        <v>86</v>
      </c>
      <c r="AV423" s="12" t="s">
        <v>86</v>
      </c>
      <c r="AW423" s="12" t="s">
        <v>38</v>
      </c>
      <c r="AX423" s="12" t="s">
        <v>74</v>
      </c>
      <c r="AY423" s="220" t="s">
        <v>128</v>
      </c>
    </row>
    <row r="424" spans="2:65" s="12" customFormat="1" ht="13.5">
      <c r="B424" s="210"/>
      <c r="C424" s="211"/>
      <c r="D424" s="201" t="s">
        <v>138</v>
      </c>
      <c r="E424" s="212" t="s">
        <v>21</v>
      </c>
      <c r="F424" s="213" t="s">
        <v>312</v>
      </c>
      <c r="G424" s="211"/>
      <c r="H424" s="214">
        <v>1.02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138</v>
      </c>
      <c r="AU424" s="220" t="s">
        <v>86</v>
      </c>
      <c r="AV424" s="12" t="s">
        <v>86</v>
      </c>
      <c r="AW424" s="12" t="s">
        <v>38</v>
      </c>
      <c r="AX424" s="12" t="s">
        <v>74</v>
      </c>
      <c r="AY424" s="220" t="s">
        <v>128</v>
      </c>
    </row>
    <row r="425" spans="2:65" s="12" customFormat="1" ht="13.5">
      <c r="B425" s="210"/>
      <c r="C425" s="211"/>
      <c r="D425" s="201" t="s">
        <v>138</v>
      </c>
      <c r="E425" s="212" t="s">
        <v>21</v>
      </c>
      <c r="F425" s="213" t="s">
        <v>318</v>
      </c>
      <c r="G425" s="211"/>
      <c r="H425" s="214">
        <v>1.07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138</v>
      </c>
      <c r="AU425" s="220" t="s">
        <v>86</v>
      </c>
      <c r="AV425" s="12" t="s">
        <v>86</v>
      </c>
      <c r="AW425" s="12" t="s">
        <v>38</v>
      </c>
      <c r="AX425" s="12" t="s">
        <v>74</v>
      </c>
      <c r="AY425" s="220" t="s">
        <v>128</v>
      </c>
    </row>
    <row r="426" spans="2:65" s="14" customFormat="1" ht="13.5">
      <c r="B426" s="232"/>
      <c r="C426" s="233"/>
      <c r="D426" s="201" t="s">
        <v>138</v>
      </c>
      <c r="E426" s="234" t="s">
        <v>21</v>
      </c>
      <c r="F426" s="235" t="s">
        <v>253</v>
      </c>
      <c r="G426" s="233"/>
      <c r="H426" s="236">
        <v>14.87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AT426" s="242" t="s">
        <v>138</v>
      </c>
      <c r="AU426" s="242" t="s">
        <v>86</v>
      </c>
      <c r="AV426" s="14" t="s">
        <v>129</v>
      </c>
      <c r="AW426" s="14" t="s">
        <v>38</v>
      </c>
      <c r="AX426" s="14" t="s">
        <v>74</v>
      </c>
      <c r="AY426" s="242" t="s">
        <v>128</v>
      </c>
    </row>
    <row r="427" spans="2:65" s="13" customFormat="1" ht="13.5">
      <c r="B427" s="221"/>
      <c r="C427" s="222"/>
      <c r="D427" s="201" t="s">
        <v>138</v>
      </c>
      <c r="E427" s="223" t="s">
        <v>21</v>
      </c>
      <c r="F427" s="224" t="s">
        <v>141</v>
      </c>
      <c r="G427" s="222"/>
      <c r="H427" s="225">
        <v>44.43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138</v>
      </c>
      <c r="AU427" s="231" t="s">
        <v>86</v>
      </c>
      <c r="AV427" s="13" t="s">
        <v>136</v>
      </c>
      <c r="AW427" s="13" t="s">
        <v>38</v>
      </c>
      <c r="AX427" s="13" t="s">
        <v>79</v>
      </c>
      <c r="AY427" s="231" t="s">
        <v>128</v>
      </c>
    </row>
    <row r="428" spans="2:65" s="1" customFormat="1" ht="25.5" customHeight="1">
      <c r="B428" s="41"/>
      <c r="C428" s="187" t="s">
        <v>319</v>
      </c>
      <c r="D428" s="187" t="s">
        <v>131</v>
      </c>
      <c r="E428" s="188" t="s">
        <v>320</v>
      </c>
      <c r="F428" s="189" t="s">
        <v>321</v>
      </c>
      <c r="G428" s="190" t="s">
        <v>144</v>
      </c>
      <c r="H428" s="191">
        <v>72.638000000000005</v>
      </c>
      <c r="I428" s="192"/>
      <c r="J428" s="193">
        <f>ROUND(I428*H428,2)</f>
        <v>0</v>
      </c>
      <c r="K428" s="189" t="s">
        <v>135</v>
      </c>
      <c r="L428" s="61"/>
      <c r="M428" s="194" t="s">
        <v>21</v>
      </c>
      <c r="N428" s="195" t="s">
        <v>45</v>
      </c>
      <c r="O428" s="42"/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7">
        <f>S428*H428</f>
        <v>0</v>
      </c>
      <c r="AR428" s="24" t="s">
        <v>136</v>
      </c>
      <c r="AT428" s="24" t="s">
        <v>131</v>
      </c>
      <c r="AU428" s="24" t="s">
        <v>86</v>
      </c>
      <c r="AY428" s="24" t="s">
        <v>128</v>
      </c>
      <c r="BE428" s="198">
        <f>IF(N428="základní",J428,0)</f>
        <v>0</v>
      </c>
      <c r="BF428" s="198">
        <f>IF(N428="snížená",J428,0)</f>
        <v>0</v>
      </c>
      <c r="BG428" s="198">
        <f>IF(N428="zákl. přenesená",J428,0)</f>
        <v>0</v>
      </c>
      <c r="BH428" s="198">
        <f>IF(N428="sníž. přenesená",J428,0)</f>
        <v>0</v>
      </c>
      <c r="BI428" s="198">
        <f>IF(N428="nulová",J428,0)</f>
        <v>0</v>
      </c>
      <c r="BJ428" s="24" t="s">
        <v>79</v>
      </c>
      <c r="BK428" s="198">
        <f>ROUND(I428*H428,2)</f>
        <v>0</v>
      </c>
      <c r="BL428" s="24" t="s">
        <v>136</v>
      </c>
      <c r="BM428" s="24" t="s">
        <v>322</v>
      </c>
    </row>
    <row r="429" spans="2:65" s="11" customFormat="1" ht="13.5">
      <c r="B429" s="199"/>
      <c r="C429" s="200"/>
      <c r="D429" s="201" t="s">
        <v>138</v>
      </c>
      <c r="E429" s="202" t="s">
        <v>21</v>
      </c>
      <c r="F429" s="203" t="s">
        <v>323</v>
      </c>
      <c r="G429" s="200"/>
      <c r="H429" s="202" t="s">
        <v>21</v>
      </c>
      <c r="I429" s="204"/>
      <c r="J429" s="200"/>
      <c r="K429" s="200"/>
      <c r="L429" s="205"/>
      <c r="M429" s="206"/>
      <c r="N429" s="207"/>
      <c r="O429" s="207"/>
      <c r="P429" s="207"/>
      <c r="Q429" s="207"/>
      <c r="R429" s="207"/>
      <c r="S429" s="207"/>
      <c r="T429" s="208"/>
      <c r="AT429" s="209" t="s">
        <v>138</v>
      </c>
      <c r="AU429" s="209" t="s">
        <v>86</v>
      </c>
      <c r="AV429" s="11" t="s">
        <v>79</v>
      </c>
      <c r="AW429" s="11" t="s">
        <v>38</v>
      </c>
      <c r="AX429" s="11" t="s">
        <v>74</v>
      </c>
      <c r="AY429" s="209" t="s">
        <v>128</v>
      </c>
    </row>
    <row r="430" spans="2:65" s="11" customFormat="1" ht="13.5">
      <c r="B430" s="199"/>
      <c r="C430" s="200"/>
      <c r="D430" s="201" t="s">
        <v>138</v>
      </c>
      <c r="E430" s="202" t="s">
        <v>21</v>
      </c>
      <c r="F430" s="203" t="s">
        <v>154</v>
      </c>
      <c r="G430" s="200"/>
      <c r="H430" s="202" t="s">
        <v>21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138</v>
      </c>
      <c r="AU430" s="209" t="s">
        <v>86</v>
      </c>
      <c r="AV430" s="11" t="s">
        <v>79</v>
      </c>
      <c r="AW430" s="11" t="s">
        <v>38</v>
      </c>
      <c r="AX430" s="11" t="s">
        <v>74</v>
      </c>
      <c r="AY430" s="209" t="s">
        <v>128</v>
      </c>
    </row>
    <row r="431" spans="2:65" s="12" customFormat="1" ht="13.5">
      <c r="B431" s="210"/>
      <c r="C431" s="211"/>
      <c r="D431" s="201" t="s">
        <v>138</v>
      </c>
      <c r="E431" s="212" t="s">
        <v>21</v>
      </c>
      <c r="F431" s="213" t="s">
        <v>324</v>
      </c>
      <c r="G431" s="211"/>
      <c r="H431" s="214">
        <v>33.725999999999999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138</v>
      </c>
      <c r="AU431" s="220" t="s">
        <v>86</v>
      </c>
      <c r="AV431" s="12" t="s">
        <v>86</v>
      </c>
      <c r="AW431" s="12" t="s">
        <v>38</v>
      </c>
      <c r="AX431" s="12" t="s">
        <v>74</v>
      </c>
      <c r="AY431" s="220" t="s">
        <v>128</v>
      </c>
    </row>
    <row r="432" spans="2:65" s="11" customFormat="1" ht="13.5">
      <c r="B432" s="199"/>
      <c r="C432" s="200"/>
      <c r="D432" s="201" t="s">
        <v>138</v>
      </c>
      <c r="E432" s="202" t="s">
        <v>21</v>
      </c>
      <c r="F432" s="203" t="s">
        <v>156</v>
      </c>
      <c r="G432" s="200"/>
      <c r="H432" s="202" t="s">
        <v>21</v>
      </c>
      <c r="I432" s="204"/>
      <c r="J432" s="200"/>
      <c r="K432" s="200"/>
      <c r="L432" s="205"/>
      <c r="M432" s="206"/>
      <c r="N432" s="207"/>
      <c r="O432" s="207"/>
      <c r="P432" s="207"/>
      <c r="Q432" s="207"/>
      <c r="R432" s="207"/>
      <c r="S432" s="207"/>
      <c r="T432" s="208"/>
      <c r="AT432" s="209" t="s">
        <v>138</v>
      </c>
      <c r="AU432" s="209" t="s">
        <v>86</v>
      </c>
      <c r="AV432" s="11" t="s">
        <v>79</v>
      </c>
      <c r="AW432" s="11" t="s">
        <v>38</v>
      </c>
      <c r="AX432" s="11" t="s">
        <v>74</v>
      </c>
      <c r="AY432" s="209" t="s">
        <v>128</v>
      </c>
    </row>
    <row r="433" spans="2:51" s="12" customFormat="1" ht="13.5">
      <c r="B433" s="210"/>
      <c r="C433" s="211"/>
      <c r="D433" s="201" t="s">
        <v>138</v>
      </c>
      <c r="E433" s="212" t="s">
        <v>21</v>
      </c>
      <c r="F433" s="213" t="s">
        <v>325</v>
      </c>
      <c r="G433" s="211"/>
      <c r="H433" s="214">
        <v>2.5739999999999998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138</v>
      </c>
      <c r="AU433" s="220" t="s">
        <v>86</v>
      </c>
      <c r="AV433" s="12" t="s">
        <v>86</v>
      </c>
      <c r="AW433" s="12" t="s">
        <v>38</v>
      </c>
      <c r="AX433" s="12" t="s">
        <v>74</v>
      </c>
      <c r="AY433" s="220" t="s">
        <v>128</v>
      </c>
    </row>
    <row r="434" spans="2:51" s="11" customFormat="1" ht="13.5">
      <c r="B434" s="199"/>
      <c r="C434" s="200"/>
      <c r="D434" s="201" t="s">
        <v>138</v>
      </c>
      <c r="E434" s="202" t="s">
        <v>21</v>
      </c>
      <c r="F434" s="203" t="s">
        <v>158</v>
      </c>
      <c r="G434" s="200"/>
      <c r="H434" s="202" t="s">
        <v>21</v>
      </c>
      <c r="I434" s="204"/>
      <c r="J434" s="200"/>
      <c r="K434" s="200"/>
      <c r="L434" s="205"/>
      <c r="M434" s="206"/>
      <c r="N434" s="207"/>
      <c r="O434" s="207"/>
      <c r="P434" s="207"/>
      <c r="Q434" s="207"/>
      <c r="R434" s="207"/>
      <c r="S434" s="207"/>
      <c r="T434" s="208"/>
      <c r="AT434" s="209" t="s">
        <v>138</v>
      </c>
      <c r="AU434" s="209" t="s">
        <v>86</v>
      </c>
      <c r="AV434" s="11" t="s">
        <v>79</v>
      </c>
      <c r="AW434" s="11" t="s">
        <v>38</v>
      </c>
      <c r="AX434" s="11" t="s">
        <v>74</v>
      </c>
      <c r="AY434" s="209" t="s">
        <v>128</v>
      </c>
    </row>
    <row r="435" spans="2:51" s="12" customFormat="1" ht="13.5">
      <c r="B435" s="210"/>
      <c r="C435" s="211"/>
      <c r="D435" s="201" t="s">
        <v>138</v>
      </c>
      <c r="E435" s="212" t="s">
        <v>21</v>
      </c>
      <c r="F435" s="213" t="s">
        <v>326</v>
      </c>
      <c r="G435" s="211"/>
      <c r="H435" s="214">
        <v>2.145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138</v>
      </c>
      <c r="AU435" s="220" t="s">
        <v>86</v>
      </c>
      <c r="AV435" s="12" t="s">
        <v>86</v>
      </c>
      <c r="AW435" s="12" t="s">
        <v>38</v>
      </c>
      <c r="AX435" s="12" t="s">
        <v>74</v>
      </c>
      <c r="AY435" s="220" t="s">
        <v>128</v>
      </c>
    </row>
    <row r="436" spans="2:51" s="11" customFormat="1" ht="13.5">
      <c r="B436" s="199"/>
      <c r="C436" s="200"/>
      <c r="D436" s="201" t="s">
        <v>138</v>
      </c>
      <c r="E436" s="202" t="s">
        <v>21</v>
      </c>
      <c r="F436" s="203" t="s">
        <v>160</v>
      </c>
      <c r="G436" s="200"/>
      <c r="H436" s="202" t="s">
        <v>21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138</v>
      </c>
      <c r="AU436" s="209" t="s">
        <v>86</v>
      </c>
      <c r="AV436" s="11" t="s">
        <v>79</v>
      </c>
      <c r="AW436" s="11" t="s">
        <v>38</v>
      </c>
      <c r="AX436" s="11" t="s">
        <v>74</v>
      </c>
      <c r="AY436" s="209" t="s">
        <v>128</v>
      </c>
    </row>
    <row r="437" spans="2:51" s="12" customFormat="1" ht="13.5">
      <c r="B437" s="210"/>
      <c r="C437" s="211"/>
      <c r="D437" s="201" t="s">
        <v>138</v>
      </c>
      <c r="E437" s="212" t="s">
        <v>21</v>
      </c>
      <c r="F437" s="213" t="s">
        <v>327</v>
      </c>
      <c r="G437" s="211"/>
      <c r="H437" s="214">
        <v>1.5620000000000001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138</v>
      </c>
      <c r="AU437" s="220" t="s">
        <v>86</v>
      </c>
      <c r="AV437" s="12" t="s">
        <v>86</v>
      </c>
      <c r="AW437" s="12" t="s">
        <v>38</v>
      </c>
      <c r="AX437" s="12" t="s">
        <v>74</v>
      </c>
      <c r="AY437" s="220" t="s">
        <v>128</v>
      </c>
    </row>
    <row r="438" spans="2:51" s="11" customFormat="1" ht="13.5">
      <c r="B438" s="199"/>
      <c r="C438" s="200"/>
      <c r="D438" s="201" t="s">
        <v>138</v>
      </c>
      <c r="E438" s="202" t="s">
        <v>21</v>
      </c>
      <c r="F438" s="203" t="s">
        <v>162</v>
      </c>
      <c r="G438" s="200"/>
      <c r="H438" s="202" t="s">
        <v>21</v>
      </c>
      <c r="I438" s="204"/>
      <c r="J438" s="200"/>
      <c r="K438" s="200"/>
      <c r="L438" s="205"/>
      <c r="M438" s="206"/>
      <c r="N438" s="207"/>
      <c r="O438" s="207"/>
      <c r="P438" s="207"/>
      <c r="Q438" s="207"/>
      <c r="R438" s="207"/>
      <c r="S438" s="207"/>
      <c r="T438" s="208"/>
      <c r="AT438" s="209" t="s">
        <v>138</v>
      </c>
      <c r="AU438" s="209" t="s">
        <v>86</v>
      </c>
      <c r="AV438" s="11" t="s">
        <v>79</v>
      </c>
      <c r="AW438" s="11" t="s">
        <v>38</v>
      </c>
      <c r="AX438" s="11" t="s">
        <v>74</v>
      </c>
      <c r="AY438" s="209" t="s">
        <v>128</v>
      </c>
    </row>
    <row r="439" spans="2:51" s="12" customFormat="1" ht="13.5">
      <c r="B439" s="210"/>
      <c r="C439" s="211"/>
      <c r="D439" s="201" t="s">
        <v>138</v>
      </c>
      <c r="E439" s="212" t="s">
        <v>21</v>
      </c>
      <c r="F439" s="213" t="s">
        <v>328</v>
      </c>
      <c r="G439" s="211"/>
      <c r="H439" s="214">
        <v>3.5920000000000001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138</v>
      </c>
      <c r="AU439" s="220" t="s">
        <v>86</v>
      </c>
      <c r="AV439" s="12" t="s">
        <v>86</v>
      </c>
      <c r="AW439" s="12" t="s">
        <v>38</v>
      </c>
      <c r="AX439" s="12" t="s">
        <v>74</v>
      </c>
      <c r="AY439" s="220" t="s">
        <v>128</v>
      </c>
    </row>
    <row r="440" spans="2:51" s="11" customFormat="1" ht="13.5">
      <c r="B440" s="199"/>
      <c r="C440" s="200"/>
      <c r="D440" s="201" t="s">
        <v>138</v>
      </c>
      <c r="E440" s="202" t="s">
        <v>21</v>
      </c>
      <c r="F440" s="203" t="s">
        <v>164</v>
      </c>
      <c r="G440" s="200"/>
      <c r="H440" s="202" t="s">
        <v>21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138</v>
      </c>
      <c r="AU440" s="209" t="s">
        <v>86</v>
      </c>
      <c r="AV440" s="11" t="s">
        <v>79</v>
      </c>
      <c r="AW440" s="11" t="s">
        <v>38</v>
      </c>
      <c r="AX440" s="11" t="s">
        <v>74</v>
      </c>
      <c r="AY440" s="209" t="s">
        <v>128</v>
      </c>
    </row>
    <row r="441" spans="2:51" s="12" customFormat="1" ht="13.5">
      <c r="B441" s="210"/>
      <c r="C441" s="211"/>
      <c r="D441" s="201" t="s">
        <v>138</v>
      </c>
      <c r="E441" s="212" t="s">
        <v>21</v>
      </c>
      <c r="F441" s="213" t="s">
        <v>329</v>
      </c>
      <c r="G441" s="211"/>
      <c r="H441" s="214">
        <v>4.38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138</v>
      </c>
      <c r="AU441" s="220" t="s">
        <v>86</v>
      </c>
      <c r="AV441" s="12" t="s">
        <v>86</v>
      </c>
      <c r="AW441" s="12" t="s">
        <v>38</v>
      </c>
      <c r="AX441" s="12" t="s">
        <v>74</v>
      </c>
      <c r="AY441" s="220" t="s">
        <v>128</v>
      </c>
    </row>
    <row r="442" spans="2:51" s="11" customFormat="1" ht="13.5">
      <c r="B442" s="199"/>
      <c r="C442" s="200"/>
      <c r="D442" s="201" t="s">
        <v>138</v>
      </c>
      <c r="E442" s="202" t="s">
        <v>21</v>
      </c>
      <c r="F442" s="203" t="s">
        <v>166</v>
      </c>
      <c r="G442" s="200"/>
      <c r="H442" s="202" t="s">
        <v>21</v>
      </c>
      <c r="I442" s="204"/>
      <c r="J442" s="200"/>
      <c r="K442" s="200"/>
      <c r="L442" s="205"/>
      <c r="M442" s="206"/>
      <c r="N442" s="207"/>
      <c r="O442" s="207"/>
      <c r="P442" s="207"/>
      <c r="Q442" s="207"/>
      <c r="R442" s="207"/>
      <c r="S442" s="207"/>
      <c r="T442" s="208"/>
      <c r="AT442" s="209" t="s">
        <v>138</v>
      </c>
      <c r="AU442" s="209" t="s">
        <v>86</v>
      </c>
      <c r="AV442" s="11" t="s">
        <v>79</v>
      </c>
      <c r="AW442" s="11" t="s">
        <v>38</v>
      </c>
      <c r="AX442" s="11" t="s">
        <v>74</v>
      </c>
      <c r="AY442" s="209" t="s">
        <v>128</v>
      </c>
    </row>
    <row r="443" spans="2:51" s="12" customFormat="1" ht="13.5">
      <c r="B443" s="210"/>
      <c r="C443" s="211"/>
      <c r="D443" s="201" t="s">
        <v>138</v>
      </c>
      <c r="E443" s="212" t="s">
        <v>21</v>
      </c>
      <c r="F443" s="213" t="s">
        <v>330</v>
      </c>
      <c r="G443" s="211"/>
      <c r="H443" s="214">
        <v>2.468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138</v>
      </c>
      <c r="AU443" s="220" t="s">
        <v>86</v>
      </c>
      <c r="AV443" s="12" t="s">
        <v>86</v>
      </c>
      <c r="AW443" s="12" t="s">
        <v>38</v>
      </c>
      <c r="AX443" s="12" t="s">
        <v>74</v>
      </c>
      <c r="AY443" s="220" t="s">
        <v>128</v>
      </c>
    </row>
    <row r="444" spans="2:51" s="11" customFormat="1" ht="13.5">
      <c r="B444" s="199"/>
      <c r="C444" s="200"/>
      <c r="D444" s="201" t="s">
        <v>138</v>
      </c>
      <c r="E444" s="202" t="s">
        <v>21</v>
      </c>
      <c r="F444" s="203" t="s">
        <v>168</v>
      </c>
      <c r="G444" s="200"/>
      <c r="H444" s="202" t="s">
        <v>21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138</v>
      </c>
      <c r="AU444" s="209" t="s">
        <v>86</v>
      </c>
      <c r="AV444" s="11" t="s">
        <v>79</v>
      </c>
      <c r="AW444" s="11" t="s">
        <v>38</v>
      </c>
      <c r="AX444" s="11" t="s">
        <v>74</v>
      </c>
      <c r="AY444" s="209" t="s">
        <v>128</v>
      </c>
    </row>
    <row r="445" spans="2:51" s="12" customFormat="1" ht="13.5">
      <c r="B445" s="210"/>
      <c r="C445" s="211"/>
      <c r="D445" s="201" t="s">
        <v>138</v>
      </c>
      <c r="E445" s="212" t="s">
        <v>21</v>
      </c>
      <c r="F445" s="213" t="s">
        <v>331</v>
      </c>
      <c r="G445" s="211"/>
      <c r="H445" s="214">
        <v>2.16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138</v>
      </c>
      <c r="AU445" s="220" t="s">
        <v>86</v>
      </c>
      <c r="AV445" s="12" t="s">
        <v>86</v>
      </c>
      <c r="AW445" s="12" t="s">
        <v>38</v>
      </c>
      <c r="AX445" s="12" t="s">
        <v>74</v>
      </c>
      <c r="AY445" s="220" t="s">
        <v>128</v>
      </c>
    </row>
    <row r="446" spans="2:51" s="11" customFormat="1" ht="13.5">
      <c r="B446" s="199"/>
      <c r="C446" s="200"/>
      <c r="D446" s="201" t="s">
        <v>138</v>
      </c>
      <c r="E446" s="202" t="s">
        <v>21</v>
      </c>
      <c r="F446" s="203" t="s">
        <v>170</v>
      </c>
      <c r="G446" s="200"/>
      <c r="H446" s="202" t="s">
        <v>21</v>
      </c>
      <c r="I446" s="204"/>
      <c r="J446" s="200"/>
      <c r="K446" s="200"/>
      <c r="L446" s="205"/>
      <c r="M446" s="206"/>
      <c r="N446" s="207"/>
      <c r="O446" s="207"/>
      <c r="P446" s="207"/>
      <c r="Q446" s="207"/>
      <c r="R446" s="207"/>
      <c r="S446" s="207"/>
      <c r="T446" s="208"/>
      <c r="AT446" s="209" t="s">
        <v>138</v>
      </c>
      <c r="AU446" s="209" t="s">
        <v>86</v>
      </c>
      <c r="AV446" s="11" t="s">
        <v>79</v>
      </c>
      <c r="AW446" s="11" t="s">
        <v>38</v>
      </c>
      <c r="AX446" s="11" t="s">
        <v>74</v>
      </c>
      <c r="AY446" s="209" t="s">
        <v>128</v>
      </c>
    </row>
    <row r="447" spans="2:51" s="12" customFormat="1" ht="13.5">
      <c r="B447" s="210"/>
      <c r="C447" s="211"/>
      <c r="D447" s="201" t="s">
        <v>138</v>
      </c>
      <c r="E447" s="212" t="s">
        <v>21</v>
      </c>
      <c r="F447" s="213" t="s">
        <v>332</v>
      </c>
      <c r="G447" s="211"/>
      <c r="H447" s="214">
        <v>2.5760000000000001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138</v>
      </c>
      <c r="AU447" s="220" t="s">
        <v>86</v>
      </c>
      <c r="AV447" s="12" t="s">
        <v>86</v>
      </c>
      <c r="AW447" s="12" t="s">
        <v>38</v>
      </c>
      <c r="AX447" s="12" t="s">
        <v>74</v>
      </c>
      <c r="AY447" s="220" t="s">
        <v>128</v>
      </c>
    </row>
    <row r="448" spans="2:51" s="11" customFormat="1" ht="13.5">
      <c r="B448" s="199"/>
      <c r="C448" s="200"/>
      <c r="D448" s="201" t="s">
        <v>138</v>
      </c>
      <c r="E448" s="202" t="s">
        <v>21</v>
      </c>
      <c r="F448" s="203" t="s">
        <v>172</v>
      </c>
      <c r="G448" s="200"/>
      <c r="H448" s="202" t="s">
        <v>21</v>
      </c>
      <c r="I448" s="204"/>
      <c r="J448" s="200"/>
      <c r="K448" s="200"/>
      <c r="L448" s="205"/>
      <c r="M448" s="206"/>
      <c r="N448" s="207"/>
      <c r="O448" s="207"/>
      <c r="P448" s="207"/>
      <c r="Q448" s="207"/>
      <c r="R448" s="207"/>
      <c r="S448" s="207"/>
      <c r="T448" s="208"/>
      <c r="AT448" s="209" t="s">
        <v>138</v>
      </c>
      <c r="AU448" s="209" t="s">
        <v>86</v>
      </c>
      <c r="AV448" s="11" t="s">
        <v>79</v>
      </c>
      <c r="AW448" s="11" t="s">
        <v>38</v>
      </c>
      <c r="AX448" s="11" t="s">
        <v>74</v>
      </c>
      <c r="AY448" s="209" t="s">
        <v>128</v>
      </c>
    </row>
    <row r="449" spans="2:51" s="12" customFormat="1" ht="13.5">
      <c r="B449" s="210"/>
      <c r="C449" s="211"/>
      <c r="D449" s="201" t="s">
        <v>138</v>
      </c>
      <c r="E449" s="212" t="s">
        <v>21</v>
      </c>
      <c r="F449" s="213" t="s">
        <v>333</v>
      </c>
      <c r="G449" s="211"/>
      <c r="H449" s="214">
        <v>0.5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138</v>
      </c>
      <c r="AU449" s="220" t="s">
        <v>86</v>
      </c>
      <c r="AV449" s="12" t="s">
        <v>86</v>
      </c>
      <c r="AW449" s="12" t="s">
        <v>38</v>
      </c>
      <c r="AX449" s="12" t="s">
        <v>74</v>
      </c>
      <c r="AY449" s="220" t="s">
        <v>128</v>
      </c>
    </row>
    <row r="450" spans="2:51" s="11" customFormat="1" ht="13.5">
      <c r="B450" s="199"/>
      <c r="C450" s="200"/>
      <c r="D450" s="201" t="s">
        <v>138</v>
      </c>
      <c r="E450" s="202" t="s">
        <v>21</v>
      </c>
      <c r="F450" s="203" t="s">
        <v>174</v>
      </c>
      <c r="G450" s="200"/>
      <c r="H450" s="202" t="s">
        <v>21</v>
      </c>
      <c r="I450" s="204"/>
      <c r="J450" s="200"/>
      <c r="K450" s="200"/>
      <c r="L450" s="205"/>
      <c r="M450" s="206"/>
      <c r="N450" s="207"/>
      <c r="O450" s="207"/>
      <c r="P450" s="207"/>
      <c r="Q450" s="207"/>
      <c r="R450" s="207"/>
      <c r="S450" s="207"/>
      <c r="T450" s="208"/>
      <c r="AT450" s="209" t="s">
        <v>138</v>
      </c>
      <c r="AU450" s="209" t="s">
        <v>86</v>
      </c>
      <c r="AV450" s="11" t="s">
        <v>79</v>
      </c>
      <c r="AW450" s="11" t="s">
        <v>38</v>
      </c>
      <c r="AX450" s="11" t="s">
        <v>74</v>
      </c>
      <c r="AY450" s="209" t="s">
        <v>128</v>
      </c>
    </row>
    <row r="451" spans="2:51" s="12" customFormat="1" ht="13.5">
      <c r="B451" s="210"/>
      <c r="C451" s="211"/>
      <c r="D451" s="201" t="s">
        <v>138</v>
      </c>
      <c r="E451" s="212" t="s">
        <v>21</v>
      </c>
      <c r="F451" s="213" t="s">
        <v>334</v>
      </c>
      <c r="G451" s="211"/>
      <c r="H451" s="214">
        <v>4.68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138</v>
      </c>
      <c r="AU451" s="220" t="s">
        <v>86</v>
      </c>
      <c r="AV451" s="12" t="s">
        <v>86</v>
      </c>
      <c r="AW451" s="12" t="s">
        <v>38</v>
      </c>
      <c r="AX451" s="12" t="s">
        <v>74</v>
      </c>
      <c r="AY451" s="220" t="s">
        <v>128</v>
      </c>
    </row>
    <row r="452" spans="2:51" s="11" customFormat="1" ht="13.5">
      <c r="B452" s="199"/>
      <c r="C452" s="200"/>
      <c r="D452" s="201" t="s">
        <v>138</v>
      </c>
      <c r="E452" s="202" t="s">
        <v>21</v>
      </c>
      <c r="F452" s="203" t="s">
        <v>176</v>
      </c>
      <c r="G452" s="200"/>
      <c r="H452" s="202" t="s">
        <v>21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138</v>
      </c>
      <c r="AU452" s="209" t="s">
        <v>86</v>
      </c>
      <c r="AV452" s="11" t="s">
        <v>79</v>
      </c>
      <c r="AW452" s="11" t="s">
        <v>38</v>
      </c>
      <c r="AX452" s="11" t="s">
        <v>74</v>
      </c>
      <c r="AY452" s="209" t="s">
        <v>128</v>
      </c>
    </row>
    <row r="453" spans="2:51" s="12" customFormat="1" ht="13.5">
      <c r="B453" s="210"/>
      <c r="C453" s="211"/>
      <c r="D453" s="201" t="s">
        <v>138</v>
      </c>
      <c r="E453" s="212" t="s">
        <v>21</v>
      </c>
      <c r="F453" s="213" t="s">
        <v>335</v>
      </c>
      <c r="G453" s="211"/>
      <c r="H453" s="214">
        <v>3.2549999999999999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138</v>
      </c>
      <c r="AU453" s="220" t="s">
        <v>86</v>
      </c>
      <c r="AV453" s="12" t="s">
        <v>86</v>
      </c>
      <c r="AW453" s="12" t="s">
        <v>38</v>
      </c>
      <c r="AX453" s="12" t="s">
        <v>74</v>
      </c>
      <c r="AY453" s="220" t="s">
        <v>128</v>
      </c>
    </row>
    <row r="454" spans="2:51" s="11" customFormat="1" ht="13.5">
      <c r="B454" s="199"/>
      <c r="C454" s="200"/>
      <c r="D454" s="201" t="s">
        <v>138</v>
      </c>
      <c r="E454" s="202" t="s">
        <v>21</v>
      </c>
      <c r="F454" s="203" t="s">
        <v>336</v>
      </c>
      <c r="G454" s="200"/>
      <c r="H454" s="202" t="s">
        <v>21</v>
      </c>
      <c r="I454" s="204"/>
      <c r="J454" s="200"/>
      <c r="K454" s="200"/>
      <c r="L454" s="205"/>
      <c r="M454" s="206"/>
      <c r="N454" s="207"/>
      <c r="O454" s="207"/>
      <c r="P454" s="207"/>
      <c r="Q454" s="207"/>
      <c r="R454" s="207"/>
      <c r="S454" s="207"/>
      <c r="T454" s="208"/>
      <c r="AT454" s="209" t="s">
        <v>138</v>
      </c>
      <c r="AU454" s="209" t="s">
        <v>86</v>
      </c>
      <c r="AV454" s="11" t="s">
        <v>79</v>
      </c>
      <c r="AW454" s="11" t="s">
        <v>38</v>
      </c>
      <c r="AX454" s="11" t="s">
        <v>74</v>
      </c>
      <c r="AY454" s="209" t="s">
        <v>128</v>
      </c>
    </row>
    <row r="455" spans="2:51" s="12" customFormat="1" ht="13.5">
      <c r="B455" s="210"/>
      <c r="C455" s="211"/>
      <c r="D455" s="201" t="s">
        <v>138</v>
      </c>
      <c r="E455" s="212" t="s">
        <v>21</v>
      </c>
      <c r="F455" s="213" t="s">
        <v>337</v>
      </c>
      <c r="G455" s="211"/>
      <c r="H455" s="214">
        <v>5.76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138</v>
      </c>
      <c r="AU455" s="220" t="s">
        <v>86</v>
      </c>
      <c r="AV455" s="12" t="s">
        <v>86</v>
      </c>
      <c r="AW455" s="12" t="s">
        <v>38</v>
      </c>
      <c r="AX455" s="12" t="s">
        <v>74</v>
      </c>
      <c r="AY455" s="220" t="s">
        <v>128</v>
      </c>
    </row>
    <row r="456" spans="2:51" s="11" customFormat="1" ht="13.5">
      <c r="B456" s="199"/>
      <c r="C456" s="200"/>
      <c r="D456" s="201" t="s">
        <v>138</v>
      </c>
      <c r="E456" s="202" t="s">
        <v>21</v>
      </c>
      <c r="F456" s="203" t="s">
        <v>338</v>
      </c>
      <c r="G456" s="200"/>
      <c r="H456" s="202" t="s">
        <v>21</v>
      </c>
      <c r="I456" s="204"/>
      <c r="J456" s="200"/>
      <c r="K456" s="200"/>
      <c r="L456" s="205"/>
      <c r="M456" s="206"/>
      <c r="N456" s="207"/>
      <c r="O456" s="207"/>
      <c r="P456" s="207"/>
      <c r="Q456" s="207"/>
      <c r="R456" s="207"/>
      <c r="S456" s="207"/>
      <c r="T456" s="208"/>
      <c r="AT456" s="209" t="s">
        <v>138</v>
      </c>
      <c r="AU456" s="209" t="s">
        <v>86</v>
      </c>
      <c r="AV456" s="11" t="s">
        <v>79</v>
      </c>
      <c r="AW456" s="11" t="s">
        <v>38</v>
      </c>
      <c r="AX456" s="11" t="s">
        <v>74</v>
      </c>
      <c r="AY456" s="209" t="s">
        <v>128</v>
      </c>
    </row>
    <row r="457" spans="2:51" s="12" customFormat="1" ht="13.5">
      <c r="B457" s="210"/>
      <c r="C457" s="211"/>
      <c r="D457" s="201" t="s">
        <v>138</v>
      </c>
      <c r="E457" s="212" t="s">
        <v>21</v>
      </c>
      <c r="F457" s="213" t="s">
        <v>339</v>
      </c>
      <c r="G457" s="211"/>
      <c r="H457" s="214">
        <v>0.95799999999999996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138</v>
      </c>
      <c r="AU457" s="220" t="s">
        <v>86</v>
      </c>
      <c r="AV457" s="12" t="s">
        <v>86</v>
      </c>
      <c r="AW457" s="12" t="s">
        <v>38</v>
      </c>
      <c r="AX457" s="12" t="s">
        <v>74</v>
      </c>
      <c r="AY457" s="220" t="s">
        <v>128</v>
      </c>
    </row>
    <row r="458" spans="2:51" s="11" customFormat="1" ht="13.5">
      <c r="B458" s="199"/>
      <c r="C458" s="200"/>
      <c r="D458" s="201" t="s">
        <v>138</v>
      </c>
      <c r="E458" s="202" t="s">
        <v>21</v>
      </c>
      <c r="F458" s="203" t="s">
        <v>340</v>
      </c>
      <c r="G458" s="200"/>
      <c r="H458" s="202" t="s">
        <v>21</v>
      </c>
      <c r="I458" s="204"/>
      <c r="J458" s="200"/>
      <c r="K458" s="200"/>
      <c r="L458" s="205"/>
      <c r="M458" s="206"/>
      <c r="N458" s="207"/>
      <c r="O458" s="207"/>
      <c r="P458" s="207"/>
      <c r="Q458" s="207"/>
      <c r="R458" s="207"/>
      <c r="S458" s="207"/>
      <c r="T458" s="208"/>
      <c r="AT458" s="209" t="s">
        <v>138</v>
      </c>
      <c r="AU458" s="209" t="s">
        <v>86</v>
      </c>
      <c r="AV458" s="11" t="s">
        <v>79</v>
      </c>
      <c r="AW458" s="11" t="s">
        <v>38</v>
      </c>
      <c r="AX458" s="11" t="s">
        <v>74</v>
      </c>
      <c r="AY458" s="209" t="s">
        <v>128</v>
      </c>
    </row>
    <row r="459" spans="2:51" s="12" customFormat="1" ht="13.5">
      <c r="B459" s="210"/>
      <c r="C459" s="211"/>
      <c r="D459" s="201" t="s">
        <v>138</v>
      </c>
      <c r="E459" s="212" t="s">
        <v>21</v>
      </c>
      <c r="F459" s="213" t="s">
        <v>341</v>
      </c>
      <c r="G459" s="211"/>
      <c r="H459" s="214">
        <v>0.13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138</v>
      </c>
      <c r="AU459" s="220" t="s">
        <v>86</v>
      </c>
      <c r="AV459" s="12" t="s">
        <v>86</v>
      </c>
      <c r="AW459" s="12" t="s">
        <v>38</v>
      </c>
      <c r="AX459" s="12" t="s">
        <v>74</v>
      </c>
      <c r="AY459" s="220" t="s">
        <v>128</v>
      </c>
    </row>
    <row r="460" spans="2:51" s="11" customFormat="1" ht="13.5">
      <c r="B460" s="199"/>
      <c r="C460" s="200"/>
      <c r="D460" s="201" t="s">
        <v>138</v>
      </c>
      <c r="E460" s="202" t="s">
        <v>21</v>
      </c>
      <c r="F460" s="203" t="s">
        <v>342</v>
      </c>
      <c r="G460" s="200"/>
      <c r="H460" s="202" t="s">
        <v>21</v>
      </c>
      <c r="I460" s="204"/>
      <c r="J460" s="200"/>
      <c r="K460" s="200"/>
      <c r="L460" s="205"/>
      <c r="M460" s="206"/>
      <c r="N460" s="207"/>
      <c r="O460" s="207"/>
      <c r="P460" s="207"/>
      <c r="Q460" s="207"/>
      <c r="R460" s="207"/>
      <c r="S460" s="207"/>
      <c r="T460" s="208"/>
      <c r="AT460" s="209" t="s">
        <v>138</v>
      </c>
      <c r="AU460" s="209" t="s">
        <v>86</v>
      </c>
      <c r="AV460" s="11" t="s">
        <v>79</v>
      </c>
      <c r="AW460" s="11" t="s">
        <v>38</v>
      </c>
      <c r="AX460" s="11" t="s">
        <v>74</v>
      </c>
      <c r="AY460" s="209" t="s">
        <v>128</v>
      </c>
    </row>
    <row r="461" spans="2:51" s="12" customFormat="1" ht="13.5">
      <c r="B461" s="210"/>
      <c r="C461" s="211"/>
      <c r="D461" s="201" t="s">
        <v>138</v>
      </c>
      <c r="E461" s="212" t="s">
        <v>21</v>
      </c>
      <c r="F461" s="213" t="s">
        <v>343</v>
      </c>
      <c r="G461" s="211"/>
      <c r="H461" s="214">
        <v>0.90500000000000003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138</v>
      </c>
      <c r="AU461" s="220" t="s">
        <v>86</v>
      </c>
      <c r="AV461" s="12" t="s">
        <v>86</v>
      </c>
      <c r="AW461" s="12" t="s">
        <v>38</v>
      </c>
      <c r="AX461" s="12" t="s">
        <v>74</v>
      </c>
      <c r="AY461" s="220" t="s">
        <v>128</v>
      </c>
    </row>
    <row r="462" spans="2:51" s="11" customFormat="1" ht="13.5">
      <c r="B462" s="199"/>
      <c r="C462" s="200"/>
      <c r="D462" s="201" t="s">
        <v>138</v>
      </c>
      <c r="E462" s="202" t="s">
        <v>21</v>
      </c>
      <c r="F462" s="203" t="s">
        <v>344</v>
      </c>
      <c r="G462" s="200"/>
      <c r="H462" s="202" t="s">
        <v>21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138</v>
      </c>
      <c r="AU462" s="209" t="s">
        <v>86</v>
      </c>
      <c r="AV462" s="11" t="s">
        <v>79</v>
      </c>
      <c r="AW462" s="11" t="s">
        <v>38</v>
      </c>
      <c r="AX462" s="11" t="s">
        <v>74</v>
      </c>
      <c r="AY462" s="209" t="s">
        <v>128</v>
      </c>
    </row>
    <row r="463" spans="2:51" s="12" customFormat="1" ht="13.5">
      <c r="B463" s="210"/>
      <c r="C463" s="211"/>
      <c r="D463" s="201" t="s">
        <v>138</v>
      </c>
      <c r="E463" s="212" t="s">
        <v>21</v>
      </c>
      <c r="F463" s="213" t="s">
        <v>343</v>
      </c>
      <c r="G463" s="211"/>
      <c r="H463" s="214">
        <v>0.90500000000000003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138</v>
      </c>
      <c r="AU463" s="220" t="s">
        <v>86</v>
      </c>
      <c r="AV463" s="12" t="s">
        <v>86</v>
      </c>
      <c r="AW463" s="12" t="s">
        <v>38</v>
      </c>
      <c r="AX463" s="12" t="s">
        <v>74</v>
      </c>
      <c r="AY463" s="220" t="s">
        <v>128</v>
      </c>
    </row>
    <row r="464" spans="2:51" s="11" customFormat="1" ht="13.5">
      <c r="B464" s="199"/>
      <c r="C464" s="200"/>
      <c r="D464" s="201" t="s">
        <v>138</v>
      </c>
      <c r="E464" s="202" t="s">
        <v>21</v>
      </c>
      <c r="F464" s="203" t="s">
        <v>345</v>
      </c>
      <c r="G464" s="200"/>
      <c r="H464" s="202" t="s">
        <v>21</v>
      </c>
      <c r="I464" s="204"/>
      <c r="J464" s="200"/>
      <c r="K464" s="200"/>
      <c r="L464" s="205"/>
      <c r="M464" s="206"/>
      <c r="N464" s="207"/>
      <c r="O464" s="207"/>
      <c r="P464" s="207"/>
      <c r="Q464" s="207"/>
      <c r="R464" s="207"/>
      <c r="S464" s="207"/>
      <c r="T464" s="208"/>
      <c r="AT464" s="209" t="s">
        <v>138</v>
      </c>
      <c r="AU464" s="209" t="s">
        <v>86</v>
      </c>
      <c r="AV464" s="11" t="s">
        <v>79</v>
      </c>
      <c r="AW464" s="11" t="s">
        <v>38</v>
      </c>
      <c r="AX464" s="11" t="s">
        <v>74</v>
      </c>
      <c r="AY464" s="209" t="s">
        <v>128</v>
      </c>
    </row>
    <row r="465" spans="2:65" s="12" customFormat="1" ht="13.5">
      <c r="B465" s="210"/>
      <c r="C465" s="211"/>
      <c r="D465" s="201" t="s">
        <v>138</v>
      </c>
      <c r="E465" s="212" t="s">
        <v>21</v>
      </c>
      <c r="F465" s="213" t="s">
        <v>346</v>
      </c>
      <c r="G465" s="211"/>
      <c r="H465" s="214">
        <v>0.14899999999999999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138</v>
      </c>
      <c r="AU465" s="220" t="s">
        <v>86</v>
      </c>
      <c r="AV465" s="12" t="s">
        <v>86</v>
      </c>
      <c r="AW465" s="12" t="s">
        <v>38</v>
      </c>
      <c r="AX465" s="12" t="s">
        <v>74</v>
      </c>
      <c r="AY465" s="220" t="s">
        <v>128</v>
      </c>
    </row>
    <row r="466" spans="2:65" s="11" customFormat="1" ht="13.5">
      <c r="B466" s="199"/>
      <c r="C466" s="200"/>
      <c r="D466" s="201" t="s">
        <v>138</v>
      </c>
      <c r="E466" s="202" t="s">
        <v>21</v>
      </c>
      <c r="F466" s="203" t="s">
        <v>347</v>
      </c>
      <c r="G466" s="200"/>
      <c r="H466" s="202" t="s">
        <v>21</v>
      </c>
      <c r="I466" s="204"/>
      <c r="J466" s="200"/>
      <c r="K466" s="200"/>
      <c r="L466" s="205"/>
      <c r="M466" s="206"/>
      <c r="N466" s="207"/>
      <c r="O466" s="207"/>
      <c r="P466" s="207"/>
      <c r="Q466" s="207"/>
      <c r="R466" s="207"/>
      <c r="S466" s="207"/>
      <c r="T466" s="208"/>
      <c r="AT466" s="209" t="s">
        <v>138</v>
      </c>
      <c r="AU466" s="209" t="s">
        <v>86</v>
      </c>
      <c r="AV466" s="11" t="s">
        <v>79</v>
      </c>
      <c r="AW466" s="11" t="s">
        <v>38</v>
      </c>
      <c r="AX466" s="11" t="s">
        <v>74</v>
      </c>
      <c r="AY466" s="209" t="s">
        <v>128</v>
      </c>
    </row>
    <row r="467" spans="2:65" s="12" customFormat="1" ht="13.5">
      <c r="B467" s="210"/>
      <c r="C467" s="211"/>
      <c r="D467" s="201" t="s">
        <v>138</v>
      </c>
      <c r="E467" s="212" t="s">
        <v>21</v>
      </c>
      <c r="F467" s="213" t="s">
        <v>348</v>
      </c>
      <c r="G467" s="211"/>
      <c r="H467" s="214">
        <v>0.04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138</v>
      </c>
      <c r="AU467" s="220" t="s">
        <v>86</v>
      </c>
      <c r="AV467" s="12" t="s">
        <v>86</v>
      </c>
      <c r="AW467" s="12" t="s">
        <v>38</v>
      </c>
      <c r="AX467" s="12" t="s">
        <v>74</v>
      </c>
      <c r="AY467" s="220" t="s">
        <v>128</v>
      </c>
    </row>
    <row r="468" spans="2:65" s="11" customFormat="1" ht="13.5">
      <c r="B468" s="199"/>
      <c r="C468" s="200"/>
      <c r="D468" s="201" t="s">
        <v>138</v>
      </c>
      <c r="E468" s="202" t="s">
        <v>21</v>
      </c>
      <c r="F468" s="203" t="s">
        <v>349</v>
      </c>
      <c r="G468" s="200"/>
      <c r="H468" s="202" t="s">
        <v>21</v>
      </c>
      <c r="I468" s="204"/>
      <c r="J468" s="200"/>
      <c r="K468" s="200"/>
      <c r="L468" s="205"/>
      <c r="M468" s="206"/>
      <c r="N468" s="207"/>
      <c r="O468" s="207"/>
      <c r="P468" s="207"/>
      <c r="Q468" s="207"/>
      <c r="R468" s="207"/>
      <c r="S468" s="207"/>
      <c r="T468" s="208"/>
      <c r="AT468" s="209" t="s">
        <v>138</v>
      </c>
      <c r="AU468" s="209" t="s">
        <v>86</v>
      </c>
      <c r="AV468" s="11" t="s">
        <v>79</v>
      </c>
      <c r="AW468" s="11" t="s">
        <v>38</v>
      </c>
      <c r="AX468" s="11" t="s">
        <v>74</v>
      </c>
      <c r="AY468" s="209" t="s">
        <v>128</v>
      </c>
    </row>
    <row r="469" spans="2:65" s="12" customFormat="1" ht="13.5">
      <c r="B469" s="210"/>
      <c r="C469" s="211"/>
      <c r="D469" s="201" t="s">
        <v>138</v>
      </c>
      <c r="E469" s="212" t="s">
        <v>21</v>
      </c>
      <c r="F469" s="213" t="s">
        <v>350</v>
      </c>
      <c r="G469" s="211"/>
      <c r="H469" s="214">
        <v>0.123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138</v>
      </c>
      <c r="AU469" s="220" t="s">
        <v>86</v>
      </c>
      <c r="AV469" s="12" t="s">
        <v>86</v>
      </c>
      <c r="AW469" s="12" t="s">
        <v>38</v>
      </c>
      <c r="AX469" s="12" t="s">
        <v>74</v>
      </c>
      <c r="AY469" s="220" t="s">
        <v>128</v>
      </c>
    </row>
    <row r="470" spans="2:65" s="11" customFormat="1" ht="13.5">
      <c r="B470" s="199"/>
      <c r="C470" s="200"/>
      <c r="D470" s="201" t="s">
        <v>138</v>
      </c>
      <c r="E470" s="202" t="s">
        <v>21</v>
      </c>
      <c r="F470" s="203" t="s">
        <v>351</v>
      </c>
      <c r="G470" s="200"/>
      <c r="H470" s="202" t="s">
        <v>21</v>
      </c>
      <c r="I470" s="204"/>
      <c r="J470" s="200"/>
      <c r="K470" s="200"/>
      <c r="L470" s="205"/>
      <c r="M470" s="206"/>
      <c r="N470" s="207"/>
      <c r="O470" s="207"/>
      <c r="P470" s="207"/>
      <c r="Q470" s="207"/>
      <c r="R470" s="207"/>
      <c r="S470" s="207"/>
      <c r="T470" s="208"/>
      <c r="AT470" s="209" t="s">
        <v>138</v>
      </c>
      <c r="AU470" s="209" t="s">
        <v>86</v>
      </c>
      <c r="AV470" s="11" t="s">
        <v>79</v>
      </c>
      <c r="AW470" s="11" t="s">
        <v>38</v>
      </c>
      <c r="AX470" s="11" t="s">
        <v>74</v>
      </c>
      <c r="AY470" s="209" t="s">
        <v>128</v>
      </c>
    </row>
    <row r="471" spans="2:65" s="12" customFormat="1" ht="13.5">
      <c r="B471" s="210"/>
      <c r="C471" s="211"/>
      <c r="D471" s="201" t="s">
        <v>138</v>
      </c>
      <c r="E471" s="212" t="s">
        <v>21</v>
      </c>
      <c r="F471" s="213" t="s">
        <v>352</v>
      </c>
      <c r="G471" s="211"/>
      <c r="H471" s="214">
        <v>0.05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138</v>
      </c>
      <c r="AU471" s="220" t="s">
        <v>86</v>
      </c>
      <c r="AV471" s="12" t="s">
        <v>86</v>
      </c>
      <c r="AW471" s="12" t="s">
        <v>38</v>
      </c>
      <c r="AX471" s="12" t="s">
        <v>74</v>
      </c>
      <c r="AY471" s="220" t="s">
        <v>128</v>
      </c>
    </row>
    <row r="472" spans="2:65" s="13" customFormat="1" ht="13.5">
      <c r="B472" s="221"/>
      <c r="C472" s="222"/>
      <c r="D472" s="201" t="s">
        <v>138</v>
      </c>
      <c r="E472" s="223" t="s">
        <v>21</v>
      </c>
      <c r="F472" s="224" t="s">
        <v>141</v>
      </c>
      <c r="G472" s="222"/>
      <c r="H472" s="225">
        <v>72.638000000000005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138</v>
      </c>
      <c r="AU472" s="231" t="s">
        <v>86</v>
      </c>
      <c r="AV472" s="13" t="s">
        <v>136</v>
      </c>
      <c r="AW472" s="13" t="s">
        <v>38</v>
      </c>
      <c r="AX472" s="13" t="s">
        <v>79</v>
      </c>
      <c r="AY472" s="231" t="s">
        <v>128</v>
      </c>
    </row>
    <row r="473" spans="2:65" s="1" customFormat="1" ht="25.5" customHeight="1">
      <c r="B473" s="41"/>
      <c r="C473" s="187" t="s">
        <v>353</v>
      </c>
      <c r="D473" s="187" t="s">
        <v>131</v>
      </c>
      <c r="E473" s="188" t="s">
        <v>354</v>
      </c>
      <c r="F473" s="189" t="s">
        <v>355</v>
      </c>
      <c r="G473" s="190" t="s">
        <v>134</v>
      </c>
      <c r="H473" s="191">
        <v>0.24399999999999999</v>
      </c>
      <c r="I473" s="192"/>
      <c r="J473" s="193">
        <f>ROUND(I473*H473,2)</f>
        <v>0</v>
      </c>
      <c r="K473" s="189" t="s">
        <v>21</v>
      </c>
      <c r="L473" s="61"/>
      <c r="M473" s="194" t="s">
        <v>21</v>
      </c>
      <c r="N473" s="195" t="s">
        <v>45</v>
      </c>
      <c r="O473" s="42"/>
      <c r="P473" s="196">
        <f>O473*H473</f>
        <v>0</v>
      </c>
      <c r="Q473" s="196">
        <v>2.2563399999999998</v>
      </c>
      <c r="R473" s="196">
        <f>Q473*H473</f>
        <v>0.55054695999999992</v>
      </c>
      <c r="S473" s="196">
        <v>0</v>
      </c>
      <c r="T473" s="197">
        <f>S473*H473</f>
        <v>0</v>
      </c>
      <c r="AR473" s="24" t="s">
        <v>136</v>
      </c>
      <c r="AT473" s="24" t="s">
        <v>131</v>
      </c>
      <c r="AU473" s="24" t="s">
        <v>86</v>
      </c>
      <c r="AY473" s="24" t="s">
        <v>128</v>
      </c>
      <c r="BE473" s="198">
        <f>IF(N473="základní",J473,0)</f>
        <v>0</v>
      </c>
      <c r="BF473" s="198">
        <f>IF(N473="snížená",J473,0)</f>
        <v>0</v>
      </c>
      <c r="BG473" s="198">
        <f>IF(N473="zákl. přenesená",J473,0)</f>
        <v>0</v>
      </c>
      <c r="BH473" s="198">
        <f>IF(N473="sníž. přenesená",J473,0)</f>
        <v>0</v>
      </c>
      <c r="BI473" s="198">
        <f>IF(N473="nulová",J473,0)</f>
        <v>0</v>
      </c>
      <c r="BJ473" s="24" t="s">
        <v>79</v>
      </c>
      <c r="BK473" s="198">
        <f>ROUND(I473*H473,2)</f>
        <v>0</v>
      </c>
      <c r="BL473" s="24" t="s">
        <v>136</v>
      </c>
      <c r="BM473" s="24" t="s">
        <v>356</v>
      </c>
    </row>
    <row r="474" spans="2:65" s="12" customFormat="1" ht="13.5">
      <c r="B474" s="210"/>
      <c r="C474" s="211"/>
      <c r="D474" s="201" t="s">
        <v>138</v>
      </c>
      <c r="E474" s="212" t="s">
        <v>21</v>
      </c>
      <c r="F474" s="213" t="s">
        <v>357</v>
      </c>
      <c r="G474" s="211"/>
      <c r="H474" s="214">
        <v>0.12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138</v>
      </c>
      <c r="AU474" s="220" t="s">
        <v>86</v>
      </c>
      <c r="AV474" s="12" t="s">
        <v>86</v>
      </c>
      <c r="AW474" s="12" t="s">
        <v>38</v>
      </c>
      <c r="AX474" s="12" t="s">
        <v>74</v>
      </c>
      <c r="AY474" s="220" t="s">
        <v>128</v>
      </c>
    </row>
    <row r="475" spans="2:65" s="12" customFormat="1" ht="13.5">
      <c r="B475" s="210"/>
      <c r="C475" s="211"/>
      <c r="D475" s="201" t="s">
        <v>138</v>
      </c>
      <c r="E475" s="212" t="s">
        <v>21</v>
      </c>
      <c r="F475" s="213" t="s">
        <v>358</v>
      </c>
      <c r="G475" s="211"/>
      <c r="H475" s="214">
        <v>0.124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138</v>
      </c>
      <c r="AU475" s="220" t="s">
        <v>86</v>
      </c>
      <c r="AV475" s="12" t="s">
        <v>86</v>
      </c>
      <c r="AW475" s="12" t="s">
        <v>38</v>
      </c>
      <c r="AX475" s="12" t="s">
        <v>74</v>
      </c>
      <c r="AY475" s="220" t="s">
        <v>128</v>
      </c>
    </row>
    <row r="476" spans="2:65" s="13" customFormat="1" ht="13.5">
      <c r="B476" s="221"/>
      <c r="C476" s="222"/>
      <c r="D476" s="201" t="s">
        <v>138</v>
      </c>
      <c r="E476" s="223" t="s">
        <v>21</v>
      </c>
      <c r="F476" s="224" t="s">
        <v>141</v>
      </c>
      <c r="G476" s="222"/>
      <c r="H476" s="225">
        <v>0.24399999999999999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138</v>
      </c>
      <c r="AU476" s="231" t="s">
        <v>86</v>
      </c>
      <c r="AV476" s="13" t="s">
        <v>136</v>
      </c>
      <c r="AW476" s="13" t="s">
        <v>38</v>
      </c>
      <c r="AX476" s="13" t="s">
        <v>79</v>
      </c>
      <c r="AY476" s="231" t="s">
        <v>128</v>
      </c>
    </row>
    <row r="477" spans="2:65" s="1" customFormat="1" ht="38.25" customHeight="1">
      <c r="B477" s="41"/>
      <c r="C477" s="187" t="s">
        <v>359</v>
      </c>
      <c r="D477" s="187" t="s">
        <v>131</v>
      </c>
      <c r="E477" s="188" t="s">
        <v>360</v>
      </c>
      <c r="F477" s="189" t="s">
        <v>361</v>
      </c>
      <c r="G477" s="190" t="s">
        <v>180</v>
      </c>
      <c r="H477" s="191">
        <v>4</v>
      </c>
      <c r="I477" s="192"/>
      <c r="J477" s="193">
        <f>ROUND(I477*H477,2)</f>
        <v>0</v>
      </c>
      <c r="K477" s="189" t="s">
        <v>135</v>
      </c>
      <c r="L477" s="61"/>
      <c r="M477" s="194" t="s">
        <v>21</v>
      </c>
      <c r="N477" s="195" t="s">
        <v>45</v>
      </c>
      <c r="O477" s="42"/>
      <c r="P477" s="196">
        <f>O477*H477</f>
        <v>0</v>
      </c>
      <c r="Q477" s="196">
        <v>2.4E-2</v>
      </c>
      <c r="R477" s="196">
        <f>Q477*H477</f>
        <v>9.6000000000000002E-2</v>
      </c>
      <c r="S477" s="196">
        <v>0</v>
      </c>
      <c r="T477" s="197">
        <f>S477*H477</f>
        <v>0</v>
      </c>
      <c r="AR477" s="24" t="s">
        <v>136</v>
      </c>
      <c r="AT477" s="24" t="s">
        <v>131</v>
      </c>
      <c r="AU477" s="24" t="s">
        <v>86</v>
      </c>
      <c r="AY477" s="24" t="s">
        <v>128</v>
      </c>
      <c r="BE477" s="198">
        <f>IF(N477="základní",J477,0)</f>
        <v>0</v>
      </c>
      <c r="BF477" s="198">
        <f>IF(N477="snížená",J477,0)</f>
        <v>0</v>
      </c>
      <c r="BG477" s="198">
        <f>IF(N477="zákl. přenesená",J477,0)</f>
        <v>0</v>
      </c>
      <c r="BH477" s="198">
        <f>IF(N477="sníž. přenesená",J477,0)</f>
        <v>0</v>
      </c>
      <c r="BI477" s="198">
        <f>IF(N477="nulová",J477,0)</f>
        <v>0</v>
      </c>
      <c r="BJ477" s="24" t="s">
        <v>79</v>
      </c>
      <c r="BK477" s="198">
        <f>ROUND(I477*H477,2)</f>
        <v>0</v>
      </c>
      <c r="BL477" s="24" t="s">
        <v>136</v>
      </c>
      <c r="BM477" s="24" t="s">
        <v>362</v>
      </c>
    </row>
    <row r="478" spans="2:65" s="12" customFormat="1" ht="13.5">
      <c r="B478" s="210"/>
      <c r="C478" s="211"/>
      <c r="D478" s="201" t="s">
        <v>138</v>
      </c>
      <c r="E478" s="212" t="s">
        <v>21</v>
      </c>
      <c r="F478" s="213" t="s">
        <v>363</v>
      </c>
      <c r="G478" s="211"/>
      <c r="H478" s="214">
        <v>4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138</v>
      </c>
      <c r="AU478" s="220" t="s">
        <v>86</v>
      </c>
      <c r="AV478" s="12" t="s">
        <v>86</v>
      </c>
      <c r="AW478" s="12" t="s">
        <v>38</v>
      </c>
      <c r="AX478" s="12" t="s">
        <v>74</v>
      </c>
      <c r="AY478" s="220" t="s">
        <v>128</v>
      </c>
    </row>
    <row r="479" spans="2:65" s="13" customFormat="1" ht="13.5">
      <c r="B479" s="221"/>
      <c r="C479" s="222"/>
      <c r="D479" s="201" t="s">
        <v>138</v>
      </c>
      <c r="E479" s="223" t="s">
        <v>21</v>
      </c>
      <c r="F479" s="224" t="s">
        <v>141</v>
      </c>
      <c r="G479" s="222"/>
      <c r="H479" s="225">
        <v>4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138</v>
      </c>
      <c r="AU479" s="231" t="s">
        <v>86</v>
      </c>
      <c r="AV479" s="13" t="s">
        <v>136</v>
      </c>
      <c r="AW479" s="13" t="s">
        <v>38</v>
      </c>
      <c r="AX479" s="13" t="s">
        <v>79</v>
      </c>
      <c r="AY479" s="231" t="s">
        <v>128</v>
      </c>
    </row>
    <row r="480" spans="2:65" s="1" customFormat="1" ht="25.5" customHeight="1">
      <c r="B480" s="41"/>
      <c r="C480" s="187" t="s">
        <v>364</v>
      </c>
      <c r="D480" s="187" t="s">
        <v>131</v>
      </c>
      <c r="E480" s="188" t="s">
        <v>365</v>
      </c>
      <c r="F480" s="189" t="s">
        <v>366</v>
      </c>
      <c r="G480" s="190" t="s">
        <v>144</v>
      </c>
      <c r="H480" s="191">
        <v>1.22</v>
      </c>
      <c r="I480" s="192"/>
      <c r="J480" s="193">
        <f>ROUND(I480*H480,2)</f>
        <v>0</v>
      </c>
      <c r="K480" s="189" t="s">
        <v>135</v>
      </c>
      <c r="L480" s="61"/>
      <c r="M480" s="194" t="s">
        <v>21</v>
      </c>
      <c r="N480" s="195" t="s">
        <v>45</v>
      </c>
      <c r="O480" s="42"/>
      <c r="P480" s="196">
        <f>O480*H480</f>
        <v>0</v>
      </c>
      <c r="Q480" s="196">
        <v>4.1000000000000003E-3</v>
      </c>
      <c r="R480" s="196">
        <f>Q480*H480</f>
        <v>5.0020000000000004E-3</v>
      </c>
      <c r="S480" s="196">
        <v>0</v>
      </c>
      <c r="T480" s="197">
        <f>S480*H480</f>
        <v>0</v>
      </c>
      <c r="AR480" s="24" t="s">
        <v>136</v>
      </c>
      <c r="AT480" s="24" t="s">
        <v>131</v>
      </c>
      <c r="AU480" s="24" t="s">
        <v>86</v>
      </c>
      <c r="AY480" s="24" t="s">
        <v>128</v>
      </c>
      <c r="BE480" s="198">
        <f>IF(N480="základní",J480,0)</f>
        <v>0</v>
      </c>
      <c r="BF480" s="198">
        <f>IF(N480="snížená",J480,0)</f>
        <v>0</v>
      </c>
      <c r="BG480" s="198">
        <f>IF(N480="zákl. přenesená",J480,0)</f>
        <v>0</v>
      </c>
      <c r="BH480" s="198">
        <f>IF(N480="sníž. přenesená",J480,0)</f>
        <v>0</v>
      </c>
      <c r="BI480" s="198">
        <f>IF(N480="nulová",J480,0)</f>
        <v>0</v>
      </c>
      <c r="BJ480" s="24" t="s">
        <v>79</v>
      </c>
      <c r="BK480" s="198">
        <f>ROUND(I480*H480,2)</f>
        <v>0</v>
      </c>
      <c r="BL480" s="24" t="s">
        <v>136</v>
      </c>
      <c r="BM480" s="24" t="s">
        <v>367</v>
      </c>
    </row>
    <row r="481" spans="2:65" s="12" customFormat="1" ht="13.5">
      <c r="B481" s="210"/>
      <c r="C481" s="211"/>
      <c r="D481" s="201" t="s">
        <v>138</v>
      </c>
      <c r="E481" s="212" t="s">
        <v>21</v>
      </c>
      <c r="F481" s="213" t="s">
        <v>368</v>
      </c>
      <c r="G481" s="211"/>
      <c r="H481" s="214">
        <v>0.6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138</v>
      </c>
      <c r="AU481" s="220" t="s">
        <v>86</v>
      </c>
      <c r="AV481" s="12" t="s">
        <v>86</v>
      </c>
      <c r="AW481" s="12" t="s">
        <v>38</v>
      </c>
      <c r="AX481" s="12" t="s">
        <v>74</v>
      </c>
      <c r="AY481" s="220" t="s">
        <v>128</v>
      </c>
    </row>
    <row r="482" spans="2:65" s="12" customFormat="1" ht="13.5">
      <c r="B482" s="210"/>
      <c r="C482" s="211"/>
      <c r="D482" s="201" t="s">
        <v>138</v>
      </c>
      <c r="E482" s="212" t="s">
        <v>21</v>
      </c>
      <c r="F482" s="213" t="s">
        <v>369</v>
      </c>
      <c r="G482" s="211"/>
      <c r="H482" s="214">
        <v>0.62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138</v>
      </c>
      <c r="AU482" s="220" t="s">
        <v>86</v>
      </c>
      <c r="AV482" s="12" t="s">
        <v>86</v>
      </c>
      <c r="AW482" s="12" t="s">
        <v>38</v>
      </c>
      <c r="AX482" s="12" t="s">
        <v>74</v>
      </c>
      <c r="AY482" s="220" t="s">
        <v>128</v>
      </c>
    </row>
    <row r="483" spans="2:65" s="13" customFormat="1" ht="13.5">
      <c r="B483" s="221"/>
      <c r="C483" s="222"/>
      <c r="D483" s="201" t="s">
        <v>138</v>
      </c>
      <c r="E483" s="223" t="s">
        <v>21</v>
      </c>
      <c r="F483" s="224" t="s">
        <v>141</v>
      </c>
      <c r="G483" s="222"/>
      <c r="H483" s="225">
        <v>1.22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138</v>
      </c>
      <c r="AU483" s="231" t="s">
        <v>86</v>
      </c>
      <c r="AV483" s="13" t="s">
        <v>136</v>
      </c>
      <c r="AW483" s="13" t="s">
        <v>38</v>
      </c>
      <c r="AX483" s="13" t="s">
        <v>79</v>
      </c>
      <c r="AY483" s="231" t="s">
        <v>128</v>
      </c>
    </row>
    <row r="484" spans="2:65" s="10" customFormat="1" ht="29.85" customHeight="1">
      <c r="B484" s="171"/>
      <c r="C484" s="172"/>
      <c r="D484" s="173" t="s">
        <v>73</v>
      </c>
      <c r="E484" s="185" t="s">
        <v>227</v>
      </c>
      <c r="F484" s="185" t="s">
        <v>370</v>
      </c>
      <c r="G484" s="172"/>
      <c r="H484" s="172"/>
      <c r="I484" s="175"/>
      <c r="J484" s="186">
        <f>BK484</f>
        <v>0</v>
      </c>
      <c r="K484" s="172"/>
      <c r="L484" s="177"/>
      <c r="M484" s="178"/>
      <c r="N484" s="179"/>
      <c r="O484" s="179"/>
      <c r="P484" s="180">
        <f>SUM(P485:P552)</f>
        <v>0</v>
      </c>
      <c r="Q484" s="179"/>
      <c r="R484" s="180">
        <f>SUM(R485:R552)</f>
        <v>2.6172500000000001E-2</v>
      </c>
      <c r="S484" s="179"/>
      <c r="T484" s="181">
        <f>SUM(T485:T552)</f>
        <v>3.5863330000000002</v>
      </c>
      <c r="AR484" s="182" t="s">
        <v>79</v>
      </c>
      <c r="AT484" s="183" t="s">
        <v>73</v>
      </c>
      <c r="AU484" s="183" t="s">
        <v>79</v>
      </c>
      <c r="AY484" s="182" t="s">
        <v>128</v>
      </c>
      <c r="BK484" s="184">
        <f>SUM(BK485:BK552)</f>
        <v>0</v>
      </c>
    </row>
    <row r="485" spans="2:65" s="1" customFormat="1" ht="38.25" customHeight="1">
      <c r="B485" s="41"/>
      <c r="C485" s="187" t="s">
        <v>371</v>
      </c>
      <c r="D485" s="187" t="s">
        <v>131</v>
      </c>
      <c r="E485" s="188" t="s">
        <v>372</v>
      </c>
      <c r="F485" s="189" t="s">
        <v>373</v>
      </c>
      <c r="G485" s="190" t="s">
        <v>144</v>
      </c>
      <c r="H485" s="191">
        <v>817.63</v>
      </c>
      <c r="I485" s="192"/>
      <c r="J485" s="193">
        <f>ROUND(I485*H485,2)</f>
        <v>0</v>
      </c>
      <c r="K485" s="189" t="s">
        <v>135</v>
      </c>
      <c r="L485" s="61"/>
      <c r="M485" s="194" t="s">
        <v>21</v>
      </c>
      <c r="N485" s="195" t="s">
        <v>45</v>
      </c>
      <c r="O485" s="42"/>
      <c r="P485" s="196">
        <f>O485*H485</f>
        <v>0</v>
      </c>
      <c r="Q485" s="196">
        <v>0</v>
      </c>
      <c r="R485" s="196">
        <f>Q485*H485</f>
        <v>0</v>
      </c>
      <c r="S485" s="196">
        <v>0</v>
      </c>
      <c r="T485" s="197">
        <f>S485*H485</f>
        <v>0</v>
      </c>
      <c r="AR485" s="24" t="s">
        <v>136</v>
      </c>
      <c r="AT485" s="24" t="s">
        <v>131</v>
      </c>
      <c r="AU485" s="24" t="s">
        <v>86</v>
      </c>
      <c r="AY485" s="24" t="s">
        <v>128</v>
      </c>
      <c r="BE485" s="198">
        <f>IF(N485="základní",J485,0)</f>
        <v>0</v>
      </c>
      <c r="BF485" s="198">
        <f>IF(N485="snížená",J485,0)</f>
        <v>0</v>
      </c>
      <c r="BG485" s="198">
        <f>IF(N485="zákl. přenesená",J485,0)</f>
        <v>0</v>
      </c>
      <c r="BH485" s="198">
        <f>IF(N485="sníž. přenesená",J485,0)</f>
        <v>0</v>
      </c>
      <c r="BI485" s="198">
        <f>IF(N485="nulová",J485,0)</f>
        <v>0</v>
      </c>
      <c r="BJ485" s="24" t="s">
        <v>79</v>
      </c>
      <c r="BK485" s="198">
        <f>ROUND(I485*H485,2)</f>
        <v>0</v>
      </c>
      <c r="BL485" s="24" t="s">
        <v>136</v>
      </c>
      <c r="BM485" s="24" t="s">
        <v>374</v>
      </c>
    </row>
    <row r="486" spans="2:65" s="12" customFormat="1" ht="13.5">
      <c r="B486" s="210"/>
      <c r="C486" s="211"/>
      <c r="D486" s="201" t="s">
        <v>138</v>
      </c>
      <c r="E486" s="212" t="s">
        <v>21</v>
      </c>
      <c r="F486" s="213" t="s">
        <v>375</v>
      </c>
      <c r="G486" s="211"/>
      <c r="H486" s="214">
        <v>140.6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138</v>
      </c>
      <c r="AU486" s="220" t="s">
        <v>86</v>
      </c>
      <c r="AV486" s="12" t="s">
        <v>86</v>
      </c>
      <c r="AW486" s="12" t="s">
        <v>38</v>
      </c>
      <c r="AX486" s="12" t="s">
        <v>74</v>
      </c>
      <c r="AY486" s="220" t="s">
        <v>128</v>
      </c>
    </row>
    <row r="487" spans="2:65" s="12" customFormat="1" ht="13.5">
      <c r="B487" s="210"/>
      <c r="C487" s="211"/>
      <c r="D487" s="201" t="s">
        <v>138</v>
      </c>
      <c r="E487" s="212" t="s">
        <v>21</v>
      </c>
      <c r="F487" s="213" t="s">
        <v>376</v>
      </c>
      <c r="G487" s="211"/>
      <c r="H487" s="214">
        <v>192.57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138</v>
      </c>
      <c r="AU487" s="220" t="s">
        <v>86</v>
      </c>
      <c r="AV487" s="12" t="s">
        <v>86</v>
      </c>
      <c r="AW487" s="12" t="s">
        <v>38</v>
      </c>
      <c r="AX487" s="12" t="s">
        <v>74</v>
      </c>
      <c r="AY487" s="220" t="s">
        <v>128</v>
      </c>
    </row>
    <row r="488" spans="2:65" s="12" customFormat="1" ht="13.5">
      <c r="B488" s="210"/>
      <c r="C488" s="211"/>
      <c r="D488" s="201" t="s">
        <v>138</v>
      </c>
      <c r="E488" s="212" t="s">
        <v>21</v>
      </c>
      <c r="F488" s="213" t="s">
        <v>377</v>
      </c>
      <c r="G488" s="211"/>
      <c r="H488" s="214">
        <v>263.3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138</v>
      </c>
      <c r="AU488" s="220" t="s">
        <v>86</v>
      </c>
      <c r="AV488" s="12" t="s">
        <v>86</v>
      </c>
      <c r="AW488" s="12" t="s">
        <v>38</v>
      </c>
      <c r="AX488" s="12" t="s">
        <v>74</v>
      </c>
      <c r="AY488" s="220" t="s">
        <v>128</v>
      </c>
    </row>
    <row r="489" spans="2:65" s="12" customFormat="1" ht="13.5">
      <c r="B489" s="210"/>
      <c r="C489" s="211"/>
      <c r="D489" s="201" t="s">
        <v>138</v>
      </c>
      <c r="E489" s="212" t="s">
        <v>21</v>
      </c>
      <c r="F489" s="213" t="s">
        <v>378</v>
      </c>
      <c r="G489" s="211"/>
      <c r="H489" s="214">
        <v>221.16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138</v>
      </c>
      <c r="AU489" s="220" t="s">
        <v>86</v>
      </c>
      <c r="AV489" s="12" t="s">
        <v>86</v>
      </c>
      <c r="AW489" s="12" t="s">
        <v>38</v>
      </c>
      <c r="AX489" s="12" t="s">
        <v>74</v>
      </c>
      <c r="AY489" s="220" t="s">
        <v>128</v>
      </c>
    </row>
    <row r="490" spans="2:65" s="13" customFormat="1" ht="13.5">
      <c r="B490" s="221"/>
      <c r="C490" s="222"/>
      <c r="D490" s="201" t="s">
        <v>138</v>
      </c>
      <c r="E490" s="223" t="s">
        <v>21</v>
      </c>
      <c r="F490" s="224" t="s">
        <v>141</v>
      </c>
      <c r="G490" s="222"/>
      <c r="H490" s="225">
        <v>817.63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138</v>
      </c>
      <c r="AU490" s="231" t="s">
        <v>86</v>
      </c>
      <c r="AV490" s="13" t="s">
        <v>136</v>
      </c>
      <c r="AW490" s="13" t="s">
        <v>38</v>
      </c>
      <c r="AX490" s="13" t="s">
        <v>79</v>
      </c>
      <c r="AY490" s="231" t="s">
        <v>128</v>
      </c>
    </row>
    <row r="491" spans="2:65" s="1" customFormat="1" ht="38.25" customHeight="1">
      <c r="B491" s="41"/>
      <c r="C491" s="187" t="s">
        <v>9</v>
      </c>
      <c r="D491" s="187" t="s">
        <v>131</v>
      </c>
      <c r="E491" s="188" t="s">
        <v>379</v>
      </c>
      <c r="F491" s="189" t="s">
        <v>380</v>
      </c>
      <c r="G491" s="190" t="s">
        <v>144</v>
      </c>
      <c r="H491" s="191">
        <v>11446.82</v>
      </c>
      <c r="I491" s="192"/>
      <c r="J491" s="193">
        <f>ROUND(I491*H491,2)</f>
        <v>0</v>
      </c>
      <c r="K491" s="189" t="s">
        <v>135</v>
      </c>
      <c r="L491" s="61"/>
      <c r="M491" s="194" t="s">
        <v>21</v>
      </c>
      <c r="N491" s="195" t="s">
        <v>45</v>
      </c>
      <c r="O491" s="42"/>
      <c r="P491" s="196">
        <f>O491*H491</f>
        <v>0</v>
      </c>
      <c r="Q491" s="196">
        <v>0</v>
      </c>
      <c r="R491" s="196">
        <f>Q491*H491</f>
        <v>0</v>
      </c>
      <c r="S491" s="196">
        <v>0</v>
      </c>
      <c r="T491" s="197">
        <f>S491*H491</f>
        <v>0</v>
      </c>
      <c r="AR491" s="24" t="s">
        <v>136</v>
      </c>
      <c r="AT491" s="24" t="s">
        <v>131</v>
      </c>
      <c r="AU491" s="24" t="s">
        <v>86</v>
      </c>
      <c r="AY491" s="24" t="s">
        <v>128</v>
      </c>
      <c r="BE491" s="198">
        <f>IF(N491="základní",J491,0)</f>
        <v>0</v>
      </c>
      <c r="BF491" s="198">
        <f>IF(N491="snížená",J491,0)</f>
        <v>0</v>
      </c>
      <c r="BG491" s="198">
        <f>IF(N491="zákl. přenesená",J491,0)</f>
        <v>0</v>
      </c>
      <c r="BH491" s="198">
        <f>IF(N491="sníž. přenesená",J491,0)</f>
        <v>0</v>
      </c>
      <c r="BI491" s="198">
        <f>IF(N491="nulová",J491,0)</f>
        <v>0</v>
      </c>
      <c r="BJ491" s="24" t="s">
        <v>79</v>
      </c>
      <c r="BK491" s="198">
        <f>ROUND(I491*H491,2)</f>
        <v>0</v>
      </c>
      <c r="BL491" s="24" t="s">
        <v>136</v>
      </c>
      <c r="BM491" s="24" t="s">
        <v>381</v>
      </c>
    </row>
    <row r="492" spans="2:65" s="12" customFormat="1" ht="13.5">
      <c r="B492" s="210"/>
      <c r="C492" s="211"/>
      <c r="D492" s="201" t="s">
        <v>138</v>
      </c>
      <c r="E492" s="212" t="s">
        <v>21</v>
      </c>
      <c r="F492" s="213" t="s">
        <v>382</v>
      </c>
      <c r="G492" s="211"/>
      <c r="H492" s="214">
        <v>11446.82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138</v>
      </c>
      <c r="AU492" s="220" t="s">
        <v>86</v>
      </c>
      <c r="AV492" s="12" t="s">
        <v>86</v>
      </c>
      <c r="AW492" s="12" t="s">
        <v>38</v>
      </c>
      <c r="AX492" s="12" t="s">
        <v>74</v>
      </c>
      <c r="AY492" s="220" t="s">
        <v>128</v>
      </c>
    </row>
    <row r="493" spans="2:65" s="13" customFormat="1" ht="13.5">
      <c r="B493" s="221"/>
      <c r="C493" s="222"/>
      <c r="D493" s="201" t="s">
        <v>138</v>
      </c>
      <c r="E493" s="223" t="s">
        <v>21</v>
      </c>
      <c r="F493" s="224" t="s">
        <v>141</v>
      </c>
      <c r="G493" s="222"/>
      <c r="H493" s="225">
        <v>11446.82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138</v>
      </c>
      <c r="AU493" s="231" t="s">
        <v>86</v>
      </c>
      <c r="AV493" s="13" t="s">
        <v>136</v>
      </c>
      <c r="AW493" s="13" t="s">
        <v>38</v>
      </c>
      <c r="AX493" s="13" t="s">
        <v>79</v>
      </c>
      <c r="AY493" s="231" t="s">
        <v>128</v>
      </c>
    </row>
    <row r="494" spans="2:65" s="1" customFormat="1" ht="38.25" customHeight="1">
      <c r="B494" s="41"/>
      <c r="C494" s="187" t="s">
        <v>383</v>
      </c>
      <c r="D494" s="187" t="s">
        <v>131</v>
      </c>
      <c r="E494" s="188" t="s">
        <v>384</v>
      </c>
      <c r="F494" s="189" t="s">
        <v>385</v>
      </c>
      <c r="G494" s="190" t="s">
        <v>144</v>
      </c>
      <c r="H494" s="191">
        <v>817.63</v>
      </c>
      <c r="I494" s="192"/>
      <c r="J494" s="193">
        <f>ROUND(I494*H494,2)</f>
        <v>0</v>
      </c>
      <c r="K494" s="189" t="s">
        <v>135</v>
      </c>
      <c r="L494" s="61"/>
      <c r="M494" s="194" t="s">
        <v>21</v>
      </c>
      <c r="N494" s="195" t="s">
        <v>45</v>
      </c>
      <c r="O494" s="42"/>
      <c r="P494" s="196">
        <f>O494*H494</f>
        <v>0</v>
      </c>
      <c r="Q494" s="196">
        <v>0</v>
      </c>
      <c r="R494" s="196">
        <f>Q494*H494</f>
        <v>0</v>
      </c>
      <c r="S494" s="196">
        <v>0</v>
      </c>
      <c r="T494" s="197">
        <f>S494*H494</f>
        <v>0</v>
      </c>
      <c r="AR494" s="24" t="s">
        <v>136</v>
      </c>
      <c r="AT494" s="24" t="s">
        <v>131</v>
      </c>
      <c r="AU494" s="24" t="s">
        <v>86</v>
      </c>
      <c r="AY494" s="24" t="s">
        <v>128</v>
      </c>
      <c r="BE494" s="198">
        <f>IF(N494="základní",J494,0)</f>
        <v>0</v>
      </c>
      <c r="BF494" s="198">
        <f>IF(N494="snížená",J494,0)</f>
        <v>0</v>
      </c>
      <c r="BG494" s="198">
        <f>IF(N494="zákl. přenesená",J494,0)</f>
        <v>0</v>
      </c>
      <c r="BH494" s="198">
        <f>IF(N494="sníž. přenesená",J494,0)</f>
        <v>0</v>
      </c>
      <c r="BI494" s="198">
        <f>IF(N494="nulová",J494,0)</f>
        <v>0</v>
      </c>
      <c r="BJ494" s="24" t="s">
        <v>79</v>
      </c>
      <c r="BK494" s="198">
        <f>ROUND(I494*H494,2)</f>
        <v>0</v>
      </c>
      <c r="BL494" s="24" t="s">
        <v>136</v>
      </c>
      <c r="BM494" s="24" t="s">
        <v>386</v>
      </c>
    </row>
    <row r="495" spans="2:65" s="12" customFormat="1" ht="13.5">
      <c r="B495" s="210"/>
      <c r="C495" s="211"/>
      <c r="D495" s="201" t="s">
        <v>138</v>
      </c>
      <c r="E495" s="212" t="s">
        <v>21</v>
      </c>
      <c r="F495" s="213" t="s">
        <v>375</v>
      </c>
      <c r="G495" s="211"/>
      <c r="H495" s="214">
        <v>140.6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138</v>
      </c>
      <c r="AU495" s="220" t="s">
        <v>86</v>
      </c>
      <c r="AV495" s="12" t="s">
        <v>86</v>
      </c>
      <c r="AW495" s="12" t="s">
        <v>38</v>
      </c>
      <c r="AX495" s="12" t="s">
        <v>74</v>
      </c>
      <c r="AY495" s="220" t="s">
        <v>128</v>
      </c>
    </row>
    <row r="496" spans="2:65" s="12" customFormat="1" ht="13.5">
      <c r="B496" s="210"/>
      <c r="C496" s="211"/>
      <c r="D496" s="201" t="s">
        <v>138</v>
      </c>
      <c r="E496" s="212" t="s">
        <v>21</v>
      </c>
      <c r="F496" s="213" t="s">
        <v>376</v>
      </c>
      <c r="G496" s="211"/>
      <c r="H496" s="214">
        <v>192.57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138</v>
      </c>
      <c r="AU496" s="220" t="s">
        <v>86</v>
      </c>
      <c r="AV496" s="12" t="s">
        <v>86</v>
      </c>
      <c r="AW496" s="12" t="s">
        <v>38</v>
      </c>
      <c r="AX496" s="12" t="s">
        <v>74</v>
      </c>
      <c r="AY496" s="220" t="s">
        <v>128</v>
      </c>
    </row>
    <row r="497" spans="2:65" s="12" customFormat="1" ht="13.5">
      <c r="B497" s="210"/>
      <c r="C497" s="211"/>
      <c r="D497" s="201" t="s">
        <v>138</v>
      </c>
      <c r="E497" s="212" t="s">
        <v>21</v>
      </c>
      <c r="F497" s="213" t="s">
        <v>377</v>
      </c>
      <c r="G497" s="211"/>
      <c r="H497" s="214">
        <v>263.3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138</v>
      </c>
      <c r="AU497" s="220" t="s">
        <v>86</v>
      </c>
      <c r="AV497" s="12" t="s">
        <v>86</v>
      </c>
      <c r="AW497" s="12" t="s">
        <v>38</v>
      </c>
      <c r="AX497" s="12" t="s">
        <v>74</v>
      </c>
      <c r="AY497" s="220" t="s">
        <v>128</v>
      </c>
    </row>
    <row r="498" spans="2:65" s="12" customFormat="1" ht="13.5">
      <c r="B498" s="210"/>
      <c r="C498" s="211"/>
      <c r="D498" s="201" t="s">
        <v>138</v>
      </c>
      <c r="E498" s="212" t="s">
        <v>21</v>
      </c>
      <c r="F498" s="213" t="s">
        <v>378</v>
      </c>
      <c r="G498" s="211"/>
      <c r="H498" s="214">
        <v>221.16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138</v>
      </c>
      <c r="AU498" s="220" t="s">
        <v>86</v>
      </c>
      <c r="AV498" s="12" t="s">
        <v>86</v>
      </c>
      <c r="AW498" s="12" t="s">
        <v>38</v>
      </c>
      <c r="AX498" s="12" t="s">
        <v>74</v>
      </c>
      <c r="AY498" s="220" t="s">
        <v>128</v>
      </c>
    </row>
    <row r="499" spans="2:65" s="13" customFormat="1" ht="13.5">
      <c r="B499" s="221"/>
      <c r="C499" s="222"/>
      <c r="D499" s="201" t="s">
        <v>138</v>
      </c>
      <c r="E499" s="223" t="s">
        <v>21</v>
      </c>
      <c r="F499" s="224" t="s">
        <v>141</v>
      </c>
      <c r="G499" s="222"/>
      <c r="H499" s="225">
        <v>817.63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138</v>
      </c>
      <c r="AU499" s="231" t="s">
        <v>86</v>
      </c>
      <c r="AV499" s="13" t="s">
        <v>136</v>
      </c>
      <c r="AW499" s="13" t="s">
        <v>38</v>
      </c>
      <c r="AX499" s="13" t="s">
        <v>79</v>
      </c>
      <c r="AY499" s="231" t="s">
        <v>128</v>
      </c>
    </row>
    <row r="500" spans="2:65" s="1" customFormat="1" ht="25.5" customHeight="1">
      <c r="B500" s="41"/>
      <c r="C500" s="187" t="s">
        <v>387</v>
      </c>
      <c r="D500" s="187" t="s">
        <v>131</v>
      </c>
      <c r="E500" s="188" t="s">
        <v>388</v>
      </c>
      <c r="F500" s="189" t="s">
        <v>389</v>
      </c>
      <c r="G500" s="190" t="s">
        <v>144</v>
      </c>
      <c r="H500" s="191">
        <v>90</v>
      </c>
      <c r="I500" s="192"/>
      <c r="J500" s="193">
        <f>ROUND(I500*H500,2)</f>
        <v>0</v>
      </c>
      <c r="K500" s="189" t="s">
        <v>135</v>
      </c>
      <c r="L500" s="61"/>
      <c r="M500" s="194" t="s">
        <v>21</v>
      </c>
      <c r="N500" s="195" t="s">
        <v>45</v>
      </c>
      <c r="O500" s="42"/>
      <c r="P500" s="196">
        <f>O500*H500</f>
        <v>0</v>
      </c>
      <c r="Q500" s="196">
        <v>1.2999999999999999E-4</v>
      </c>
      <c r="R500" s="196">
        <f>Q500*H500</f>
        <v>1.1699999999999999E-2</v>
      </c>
      <c r="S500" s="196">
        <v>0</v>
      </c>
      <c r="T500" s="197">
        <f>S500*H500</f>
        <v>0</v>
      </c>
      <c r="AR500" s="24" t="s">
        <v>136</v>
      </c>
      <c r="AT500" s="24" t="s">
        <v>131</v>
      </c>
      <c r="AU500" s="24" t="s">
        <v>86</v>
      </c>
      <c r="AY500" s="24" t="s">
        <v>128</v>
      </c>
      <c r="BE500" s="198">
        <f>IF(N500="základní",J500,0)</f>
        <v>0</v>
      </c>
      <c r="BF500" s="198">
        <f>IF(N500="snížená",J500,0)</f>
        <v>0</v>
      </c>
      <c r="BG500" s="198">
        <f>IF(N500="zákl. přenesená",J500,0)</f>
        <v>0</v>
      </c>
      <c r="BH500" s="198">
        <f>IF(N500="sníž. přenesená",J500,0)</f>
        <v>0</v>
      </c>
      <c r="BI500" s="198">
        <f>IF(N500="nulová",J500,0)</f>
        <v>0</v>
      </c>
      <c r="BJ500" s="24" t="s">
        <v>79</v>
      </c>
      <c r="BK500" s="198">
        <f>ROUND(I500*H500,2)</f>
        <v>0</v>
      </c>
      <c r="BL500" s="24" t="s">
        <v>136</v>
      </c>
      <c r="BM500" s="24" t="s">
        <v>390</v>
      </c>
    </row>
    <row r="501" spans="2:65" s="11" customFormat="1" ht="13.5">
      <c r="B501" s="199"/>
      <c r="C501" s="200"/>
      <c r="D501" s="201" t="s">
        <v>138</v>
      </c>
      <c r="E501" s="202" t="s">
        <v>21</v>
      </c>
      <c r="F501" s="203" t="s">
        <v>391</v>
      </c>
      <c r="G501" s="200"/>
      <c r="H501" s="202" t="s">
        <v>21</v>
      </c>
      <c r="I501" s="204"/>
      <c r="J501" s="200"/>
      <c r="K501" s="200"/>
      <c r="L501" s="205"/>
      <c r="M501" s="206"/>
      <c r="N501" s="207"/>
      <c r="O501" s="207"/>
      <c r="P501" s="207"/>
      <c r="Q501" s="207"/>
      <c r="R501" s="207"/>
      <c r="S501" s="207"/>
      <c r="T501" s="208"/>
      <c r="AT501" s="209" t="s">
        <v>138</v>
      </c>
      <c r="AU501" s="209" t="s">
        <v>86</v>
      </c>
      <c r="AV501" s="11" t="s">
        <v>79</v>
      </c>
      <c r="AW501" s="11" t="s">
        <v>38</v>
      </c>
      <c r="AX501" s="11" t="s">
        <v>74</v>
      </c>
      <c r="AY501" s="209" t="s">
        <v>128</v>
      </c>
    </row>
    <row r="502" spans="2:65" s="11" customFormat="1" ht="13.5">
      <c r="B502" s="199"/>
      <c r="C502" s="200"/>
      <c r="D502" s="201" t="s">
        <v>138</v>
      </c>
      <c r="E502" s="202" t="s">
        <v>21</v>
      </c>
      <c r="F502" s="203" t="s">
        <v>315</v>
      </c>
      <c r="G502" s="200"/>
      <c r="H502" s="202" t="s">
        <v>21</v>
      </c>
      <c r="I502" s="204"/>
      <c r="J502" s="200"/>
      <c r="K502" s="200"/>
      <c r="L502" s="205"/>
      <c r="M502" s="206"/>
      <c r="N502" s="207"/>
      <c r="O502" s="207"/>
      <c r="P502" s="207"/>
      <c r="Q502" s="207"/>
      <c r="R502" s="207"/>
      <c r="S502" s="207"/>
      <c r="T502" s="208"/>
      <c r="AT502" s="209" t="s">
        <v>138</v>
      </c>
      <c r="AU502" s="209" t="s">
        <v>86</v>
      </c>
      <c r="AV502" s="11" t="s">
        <v>79</v>
      </c>
      <c r="AW502" s="11" t="s">
        <v>38</v>
      </c>
      <c r="AX502" s="11" t="s">
        <v>74</v>
      </c>
      <c r="AY502" s="209" t="s">
        <v>128</v>
      </c>
    </row>
    <row r="503" spans="2:65" s="12" customFormat="1" ht="13.5">
      <c r="B503" s="210"/>
      <c r="C503" s="211"/>
      <c r="D503" s="201" t="s">
        <v>138</v>
      </c>
      <c r="E503" s="212" t="s">
        <v>21</v>
      </c>
      <c r="F503" s="213" t="s">
        <v>392</v>
      </c>
      <c r="G503" s="211"/>
      <c r="H503" s="214">
        <v>30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138</v>
      </c>
      <c r="AU503" s="220" t="s">
        <v>86</v>
      </c>
      <c r="AV503" s="12" t="s">
        <v>86</v>
      </c>
      <c r="AW503" s="12" t="s">
        <v>38</v>
      </c>
      <c r="AX503" s="12" t="s">
        <v>74</v>
      </c>
      <c r="AY503" s="220" t="s">
        <v>128</v>
      </c>
    </row>
    <row r="504" spans="2:65" s="11" customFormat="1" ht="13.5">
      <c r="B504" s="199"/>
      <c r="C504" s="200"/>
      <c r="D504" s="201" t="s">
        <v>138</v>
      </c>
      <c r="E504" s="202" t="s">
        <v>21</v>
      </c>
      <c r="F504" s="203" t="s">
        <v>307</v>
      </c>
      <c r="G504" s="200"/>
      <c r="H504" s="202" t="s">
        <v>21</v>
      </c>
      <c r="I504" s="204"/>
      <c r="J504" s="200"/>
      <c r="K504" s="200"/>
      <c r="L504" s="205"/>
      <c r="M504" s="206"/>
      <c r="N504" s="207"/>
      <c r="O504" s="207"/>
      <c r="P504" s="207"/>
      <c r="Q504" s="207"/>
      <c r="R504" s="207"/>
      <c r="S504" s="207"/>
      <c r="T504" s="208"/>
      <c r="AT504" s="209" t="s">
        <v>138</v>
      </c>
      <c r="AU504" s="209" t="s">
        <v>86</v>
      </c>
      <c r="AV504" s="11" t="s">
        <v>79</v>
      </c>
      <c r="AW504" s="11" t="s">
        <v>38</v>
      </c>
      <c r="AX504" s="11" t="s">
        <v>74</v>
      </c>
      <c r="AY504" s="209" t="s">
        <v>128</v>
      </c>
    </row>
    <row r="505" spans="2:65" s="12" customFormat="1" ht="13.5">
      <c r="B505" s="210"/>
      <c r="C505" s="211"/>
      <c r="D505" s="201" t="s">
        <v>138</v>
      </c>
      <c r="E505" s="212" t="s">
        <v>21</v>
      </c>
      <c r="F505" s="213" t="s">
        <v>393</v>
      </c>
      <c r="G505" s="211"/>
      <c r="H505" s="214">
        <v>45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138</v>
      </c>
      <c r="AU505" s="220" t="s">
        <v>86</v>
      </c>
      <c r="AV505" s="12" t="s">
        <v>86</v>
      </c>
      <c r="AW505" s="12" t="s">
        <v>38</v>
      </c>
      <c r="AX505" s="12" t="s">
        <v>74</v>
      </c>
      <c r="AY505" s="220" t="s">
        <v>128</v>
      </c>
    </row>
    <row r="506" spans="2:65" s="11" customFormat="1" ht="13.5">
      <c r="B506" s="199"/>
      <c r="C506" s="200"/>
      <c r="D506" s="201" t="s">
        <v>138</v>
      </c>
      <c r="E506" s="202" t="s">
        <v>21</v>
      </c>
      <c r="F506" s="203" t="s">
        <v>304</v>
      </c>
      <c r="G506" s="200"/>
      <c r="H506" s="202" t="s">
        <v>21</v>
      </c>
      <c r="I506" s="204"/>
      <c r="J506" s="200"/>
      <c r="K506" s="200"/>
      <c r="L506" s="205"/>
      <c r="M506" s="206"/>
      <c r="N506" s="207"/>
      <c r="O506" s="207"/>
      <c r="P506" s="207"/>
      <c r="Q506" s="207"/>
      <c r="R506" s="207"/>
      <c r="S506" s="207"/>
      <c r="T506" s="208"/>
      <c r="AT506" s="209" t="s">
        <v>138</v>
      </c>
      <c r="AU506" s="209" t="s">
        <v>86</v>
      </c>
      <c r="AV506" s="11" t="s">
        <v>79</v>
      </c>
      <c r="AW506" s="11" t="s">
        <v>38</v>
      </c>
      <c r="AX506" s="11" t="s">
        <v>74</v>
      </c>
      <c r="AY506" s="209" t="s">
        <v>128</v>
      </c>
    </row>
    <row r="507" spans="2:65" s="12" customFormat="1" ht="13.5">
      <c r="B507" s="210"/>
      <c r="C507" s="211"/>
      <c r="D507" s="201" t="s">
        <v>138</v>
      </c>
      <c r="E507" s="212" t="s">
        <v>21</v>
      </c>
      <c r="F507" s="213" t="s">
        <v>10</v>
      </c>
      <c r="G507" s="211"/>
      <c r="H507" s="214">
        <v>15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138</v>
      </c>
      <c r="AU507" s="220" t="s">
        <v>86</v>
      </c>
      <c r="AV507" s="12" t="s">
        <v>86</v>
      </c>
      <c r="AW507" s="12" t="s">
        <v>38</v>
      </c>
      <c r="AX507" s="12" t="s">
        <v>74</v>
      </c>
      <c r="AY507" s="220" t="s">
        <v>128</v>
      </c>
    </row>
    <row r="508" spans="2:65" s="13" customFormat="1" ht="13.5">
      <c r="B508" s="221"/>
      <c r="C508" s="222"/>
      <c r="D508" s="201" t="s">
        <v>138</v>
      </c>
      <c r="E508" s="223" t="s">
        <v>21</v>
      </c>
      <c r="F508" s="224" t="s">
        <v>141</v>
      </c>
      <c r="G508" s="222"/>
      <c r="H508" s="225">
        <v>90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AT508" s="231" t="s">
        <v>138</v>
      </c>
      <c r="AU508" s="231" t="s">
        <v>86</v>
      </c>
      <c r="AV508" s="13" t="s">
        <v>136</v>
      </c>
      <c r="AW508" s="13" t="s">
        <v>38</v>
      </c>
      <c r="AX508" s="13" t="s">
        <v>79</v>
      </c>
      <c r="AY508" s="231" t="s">
        <v>128</v>
      </c>
    </row>
    <row r="509" spans="2:65" s="1" customFormat="1" ht="25.5" customHeight="1">
      <c r="B509" s="41"/>
      <c r="C509" s="187" t="s">
        <v>394</v>
      </c>
      <c r="D509" s="187" t="s">
        <v>131</v>
      </c>
      <c r="E509" s="188" t="s">
        <v>395</v>
      </c>
      <c r="F509" s="189" t="s">
        <v>396</v>
      </c>
      <c r="G509" s="190" t="s">
        <v>144</v>
      </c>
      <c r="H509" s="191">
        <v>289.45</v>
      </c>
      <c r="I509" s="192"/>
      <c r="J509" s="193">
        <f>ROUND(I509*H509,2)</f>
        <v>0</v>
      </c>
      <c r="K509" s="189" t="s">
        <v>135</v>
      </c>
      <c r="L509" s="61"/>
      <c r="M509" s="194" t="s">
        <v>21</v>
      </c>
      <c r="N509" s="195" t="s">
        <v>45</v>
      </c>
      <c r="O509" s="42"/>
      <c r="P509" s="196">
        <f>O509*H509</f>
        <v>0</v>
      </c>
      <c r="Q509" s="196">
        <v>4.0000000000000003E-5</v>
      </c>
      <c r="R509" s="196">
        <f>Q509*H509</f>
        <v>1.1578E-2</v>
      </c>
      <c r="S509" s="196">
        <v>0</v>
      </c>
      <c r="T509" s="197">
        <f>S509*H509</f>
        <v>0</v>
      </c>
      <c r="AR509" s="24" t="s">
        <v>136</v>
      </c>
      <c r="AT509" s="24" t="s">
        <v>131</v>
      </c>
      <c r="AU509" s="24" t="s">
        <v>86</v>
      </c>
      <c r="AY509" s="24" t="s">
        <v>128</v>
      </c>
      <c r="BE509" s="198">
        <f>IF(N509="základní",J509,0)</f>
        <v>0</v>
      </c>
      <c r="BF509" s="198">
        <f>IF(N509="snížená",J509,0)</f>
        <v>0</v>
      </c>
      <c r="BG509" s="198">
        <f>IF(N509="zákl. přenesená",J509,0)</f>
        <v>0</v>
      </c>
      <c r="BH509" s="198">
        <f>IF(N509="sníž. přenesená",J509,0)</f>
        <v>0</v>
      </c>
      <c r="BI509" s="198">
        <f>IF(N509="nulová",J509,0)</f>
        <v>0</v>
      </c>
      <c r="BJ509" s="24" t="s">
        <v>79</v>
      </c>
      <c r="BK509" s="198">
        <f>ROUND(I509*H509,2)</f>
        <v>0</v>
      </c>
      <c r="BL509" s="24" t="s">
        <v>136</v>
      </c>
      <c r="BM509" s="24" t="s">
        <v>397</v>
      </c>
    </row>
    <row r="510" spans="2:65" s="11" customFormat="1" ht="13.5">
      <c r="B510" s="199"/>
      <c r="C510" s="200"/>
      <c r="D510" s="201" t="s">
        <v>138</v>
      </c>
      <c r="E510" s="202" t="s">
        <v>21</v>
      </c>
      <c r="F510" s="203" t="s">
        <v>315</v>
      </c>
      <c r="G510" s="200"/>
      <c r="H510" s="202" t="s">
        <v>21</v>
      </c>
      <c r="I510" s="204"/>
      <c r="J510" s="200"/>
      <c r="K510" s="200"/>
      <c r="L510" s="205"/>
      <c r="M510" s="206"/>
      <c r="N510" s="207"/>
      <c r="O510" s="207"/>
      <c r="P510" s="207"/>
      <c r="Q510" s="207"/>
      <c r="R510" s="207"/>
      <c r="S510" s="207"/>
      <c r="T510" s="208"/>
      <c r="AT510" s="209" t="s">
        <v>138</v>
      </c>
      <c r="AU510" s="209" t="s">
        <v>86</v>
      </c>
      <c r="AV510" s="11" t="s">
        <v>79</v>
      </c>
      <c r="AW510" s="11" t="s">
        <v>38</v>
      </c>
      <c r="AX510" s="11" t="s">
        <v>74</v>
      </c>
      <c r="AY510" s="209" t="s">
        <v>128</v>
      </c>
    </row>
    <row r="511" spans="2:65" s="12" customFormat="1" ht="13.5">
      <c r="B511" s="210"/>
      <c r="C511" s="211"/>
      <c r="D511" s="201" t="s">
        <v>138</v>
      </c>
      <c r="E511" s="212" t="s">
        <v>21</v>
      </c>
      <c r="F511" s="213" t="s">
        <v>398</v>
      </c>
      <c r="G511" s="211"/>
      <c r="H511" s="214">
        <v>111.81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138</v>
      </c>
      <c r="AU511" s="220" t="s">
        <v>86</v>
      </c>
      <c r="AV511" s="12" t="s">
        <v>86</v>
      </c>
      <c r="AW511" s="12" t="s">
        <v>38</v>
      </c>
      <c r="AX511" s="12" t="s">
        <v>74</v>
      </c>
      <c r="AY511" s="220" t="s">
        <v>128</v>
      </c>
    </row>
    <row r="512" spans="2:65" s="11" customFormat="1" ht="13.5">
      <c r="B512" s="199"/>
      <c r="C512" s="200"/>
      <c r="D512" s="201" t="s">
        <v>138</v>
      </c>
      <c r="E512" s="202" t="s">
        <v>21</v>
      </c>
      <c r="F512" s="203" t="s">
        <v>307</v>
      </c>
      <c r="G512" s="200"/>
      <c r="H512" s="202" t="s">
        <v>21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138</v>
      </c>
      <c r="AU512" s="209" t="s">
        <v>86</v>
      </c>
      <c r="AV512" s="11" t="s">
        <v>79</v>
      </c>
      <c r="AW512" s="11" t="s">
        <v>38</v>
      </c>
      <c r="AX512" s="11" t="s">
        <v>74</v>
      </c>
      <c r="AY512" s="209" t="s">
        <v>128</v>
      </c>
    </row>
    <row r="513" spans="2:65" s="12" customFormat="1" ht="13.5">
      <c r="B513" s="210"/>
      <c r="C513" s="211"/>
      <c r="D513" s="201" t="s">
        <v>138</v>
      </c>
      <c r="E513" s="212" t="s">
        <v>21</v>
      </c>
      <c r="F513" s="213" t="s">
        <v>399</v>
      </c>
      <c r="G513" s="211"/>
      <c r="H513" s="214">
        <v>114.85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138</v>
      </c>
      <c r="AU513" s="220" t="s">
        <v>86</v>
      </c>
      <c r="AV513" s="12" t="s">
        <v>86</v>
      </c>
      <c r="AW513" s="12" t="s">
        <v>38</v>
      </c>
      <c r="AX513" s="12" t="s">
        <v>74</v>
      </c>
      <c r="AY513" s="220" t="s">
        <v>128</v>
      </c>
    </row>
    <row r="514" spans="2:65" s="11" customFormat="1" ht="13.5">
      <c r="B514" s="199"/>
      <c r="C514" s="200"/>
      <c r="D514" s="201" t="s">
        <v>138</v>
      </c>
      <c r="E514" s="202" t="s">
        <v>21</v>
      </c>
      <c r="F514" s="203" t="s">
        <v>304</v>
      </c>
      <c r="G514" s="200"/>
      <c r="H514" s="202" t="s">
        <v>21</v>
      </c>
      <c r="I514" s="204"/>
      <c r="J514" s="200"/>
      <c r="K514" s="200"/>
      <c r="L514" s="205"/>
      <c r="M514" s="206"/>
      <c r="N514" s="207"/>
      <c r="O514" s="207"/>
      <c r="P514" s="207"/>
      <c r="Q514" s="207"/>
      <c r="R514" s="207"/>
      <c r="S514" s="207"/>
      <c r="T514" s="208"/>
      <c r="AT514" s="209" t="s">
        <v>138</v>
      </c>
      <c r="AU514" s="209" t="s">
        <v>86</v>
      </c>
      <c r="AV514" s="11" t="s">
        <v>79</v>
      </c>
      <c r="AW514" s="11" t="s">
        <v>38</v>
      </c>
      <c r="AX514" s="11" t="s">
        <v>74</v>
      </c>
      <c r="AY514" s="209" t="s">
        <v>128</v>
      </c>
    </row>
    <row r="515" spans="2:65" s="12" customFormat="1" ht="13.5">
      <c r="B515" s="210"/>
      <c r="C515" s="211"/>
      <c r="D515" s="201" t="s">
        <v>138</v>
      </c>
      <c r="E515" s="212" t="s">
        <v>21</v>
      </c>
      <c r="F515" s="213" t="s">
        <v>400</v>
      </c>
      <c r="G515" s="211"/>
      <c r="H515" s="214">
        <v>62.79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138</v>
      </c>
      <c r="AU515" s="220" t="s">
        <v>86</v>
      </c>
      <c r="AV515" s="12" t="s">
        <v>86</v>
      </c>
      <c r="AW515" s="12" t="s">
        <v>38</v>
      </c>
      <c r="AX515" s="12" t="s">
        <v>74</v>
      </c>
      <c r="AY515" s="220" t="s">
        <v>128</v>
      </c>
    </row>
    <row r="516" spans="2:65" s="13" customFormat="1" ht="13.5">
      <c r="B516" s="221"/>
      <c r="C516" s="222"/>
      <c r="D516" s="201" t="s">
        <v>138</v>
      </c>
      <c r="E516" s="223" t="s">
        <v>21</v>
      </c>
      <c r="F516" s="224" t="s">
        <v>141</v>
      </c>
      <c r="G516" s="222"/>
      <c r="H516" s="225">
        <v>289.45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138</v>
      </c>
      <c r="AU516" s="231" t="s">
        <v>86</v>
      </c>
      <c r="AV516" s="13" t="s">
        <v>136</v>
      </c>
      <c r="AW516" s="13" t="s">
        <v>38</v>
      </c>
      <c r="AX516" s="13" t="s">
        <v>79</v>
      </c>
      <c r="AY516" s="231" t="s">
        <v>128</v>
      </c>
    </row>
    <row r="517" spans="2:65" s="1" customFormat="1" ht="25.5" customHeight="1">
      <c r="B517" s="41"/>
      <c r="C517" s="187" t="s">
        <v>401</v>
      </c>
      <c r="D517" s="187" t="s">
        <v>131</v>
      </c>
      <c r="E517" s="188" t="s">
        <v>402</v>
      </c>
      <c r="F517" s="189" t="s">
        <v>403</v>
      </c>
      <c r="G517" s="190" t="s">
        <v>144</v>
      </c>
      <c r="H517" s="191">
        <v>5789</v>
      </c>
      <c r="I517" s="192"/>
      <c r="J517" s="193">
        <f>ROUND(I517*H517,2)</f>
        <v>0</v>
      </c>
      <c r="K517" s="189" t="s">
        <v>135</v>
      </c>
      <c r="L517" s="61"/>
      <c r="M517" s="194" t="s">
        <v>21</v>
      </c>
      <c r="N517" s="195" t="s">
        <v>45</v>
      </c>
      <c r="O517" s="42"/>
      <c r="P517" s="196">
        <f>O517*H517</f>
        <v>0</v>
      </c>
      <c r="Q517" s="196">
        <v>0</v>
      </c>
      <c r="R517" s="196">
        <f>Q517*H517</f>
        <v>0</v>
      </c>
      <c r="S517" s="196">
        <v>0</v>
      </c>
      <c r="T517" s="197">
        <f>S517*H517</f>
        <v>0</v>
      </c>
      <c r="AR517" s="24" t="s">
        <v>136</v>
      </c>
      <c r="AT517" s="24" t="s">
        <v>131</v>
      </c>
      <c r="AU517" s="24" t="s">
        <v>86</v>
      </c>
      <c r="AY517" s="24" t="s">
        <v>128</v>
      </c>
      <c r="BE517" s="198">
        <f>IF(N517="základní",J517,0)</f>
        <v>0</v>
      </c>
      <c r="BF517" s="198">
        <f>IF(N517="snížená",J517,0)</f>
        <v>0</v>
      </c>
      <c r="BG517" s="198">
        <f>IF(N517="zákl. přenesená",J517,0)</f>
        <v>0</v>
      </c>
      <c r="BH517" s="198">
        <f>IF(N517="sníž. přenesená",J517,0)</f>
        <v>0</v>
      </c>
      <c r="BI517" s="198">
        <f>IF(N517="nulová",J517,0)</f>
        <v>0</v>
      </c>
      <c r="BJ517" s="24" t="s">
        <v>79</v>
      </c>
      <c r="BK517" s="198">
        <f>ROUND(I517*H517,2)</f>
        <v>0</v>
      </c>
      <c r="BL517" s="24" t="s">
        <v>136</v>
      </c>
      <c r="BM517" s="24" t="s">
        <v>404</v>
      </c>
    </row>
    <row r="518" spans="2:65" s="11" customFormat="1" ht="13.5">
      <c r="B518" s="199"/>
      <c r="C518" s="200"/>
      <c r="D518" s="201" t="s">
        <v>138</v>
      </c>
      <c r="E518" s="202" t="s">
        <v>21</v>
      </c>
      <c r="F518" s="203" t="s">
        <v>315</v>
      </c>
      <c r="G518" s="200"/>
      <c r="H518" s="202" t="s">
        <v>21</v>
      </c>
      <c r="I518" s="204"/>
      <c r="J518" s="200"/>
      <c r="K518" s="200"/>
      <c r="L518" s="205"/>
      <c r="M518" s="206"/>
      <c r="N518" s="207"/>
      <c r="O518" s="207"/>
      <c r="P518" s="207"/>
      <c r="Q518" s="207"/>
      <c r="R518" s="207"/>
      <c r="S518" s="207"/>
      <c r="T518" s="208"/>
      <c r="AT518" s="209" t="s">
        <v>138</v>
      </c>
      <c r="AU518" s="209" t="s">
        <v>86</v>
      </c>
      <c r="AV518" s="11" t="s">
        <v>79</v>
      </c>
      <c r="AW518" s="11" t="s">
        <v>38</v>
      </c>
      <c r="AX518" s="11" t="s">
        <v>74</v>
      </c>
      <c r="AY518" s="209" t="s">
        <v>128</v>
      </c>
    </row>
    <row r="519" spans="2:65" s="12" customFormat="1" ht="13.5">
      <c r="B519" s="210"/>
      <c r="C519" s="211"/>
      <c r="D519" s="201" t="s">
        <v>138</v>
      </c>
      <c r="E519" s="212" t="s">
        <v>21</v>
      </c>
      <c r="F519" s="213" t="s">
        <v>405</v>
      </c>
      <c r="G519" s="211"/>
      <c r="H519" s="214">
        <v>2236.1999999999998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138</v>
      </c>
      <c r="AU519" s="220" t="s">
        <v>86</v>
      </c>
      <c r="AV519" s="12" t="s">
        <v>86</v>
      </c>
      <c r="AW519" s="12" t="s">
        <v>38</v>
      </c>
      <c r="AX519" s="12" t="s">
        <v>74</v>
      </c>
      <c r="AY519" s="220" t="s">
        <v>128</v>
      </c>
    </row>
    <row r="520" spans="2:65" s="11" customFormat="1" ht="13.5">
      <c r="B520" s="199"/>
      <c r="C520" s="200"/>
      <c r="D520" s="201" t="s">
        <v>138</v>
      </c>
      <c r="E520" s="202" t="s">
        <v>21</v>
      </c>
      <c r="F520" s="203" t="s">
        <v>307</v>
      </c>
      <c r="G520" s="200"/>
      <c r="H520" s="202" t="s">
        <v>21</v>
      </c>
      <c r="I520" s="204"/>
      <c r="J520" s="200"/>
      <c r="K520" s="200"/>
      <c r="L520" s="205"/>
      <c r="M520" s="206"/>
      <c r="N520" s="207"/>
      <c r="O520" s="207"/>
      <c r="P520" s="207"/>
      <c r="Q520" s="207"/>
      <c r="R520" s="207"/>
      <c r="S520" s="207"/>
      <c r="T520" s="208"/>
      <c r="AT520" s="209" t="s">
        <v>138</v>
      </c>
      <c r="AU520" s="209" t="s">
        <v>86</v>
      </c>
      <c r="AV520" s="11" t="s">
        <v>79</v>
      </c>
      <c r="AW520" s="11" t="s">
        <v>38</v>
      </c>
      <c r="AX520" s="11" t="s">
        <v>74</v>
      </c>
      <c r="AY520" s="209" t="s">
        <v>128</v>
      </c>
    </row>
    <row r="521" spans="2:65" s="12" customFormat="1" ht="13.5">
      <c r="B521" s="210"/>
      <c r="C521" s="211"/>
      <c r="D521" s="201" t="s">
        <v>138</v>
      </c>
      <c r="E521" s="212" t="s">
        <v>21</v>
      </c>
      <c r="F521" s="213" t="s">
        <v>406</v>
      </c>
      <c r="G521" s="211"/>
      <c r="H521" s="214">
        <v>2297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138</v>
      </c>
      <c r="AU521" s="220" t="s">
        <v>86</v>
      </c>
      <c r="AV521" s="12" t="s">
        <v>86</v>
      </c>
      <c r="AW521" s="12" t="s">
        <v>38</v>
      </c>
      <c r="AX521" s="12" t="s">
        <v>74</v>
      </c>
      <c r="AY521" s="220" t="s">
        <v>128</v>
      </c>
    </row>
    <row r="522" spans="2:65" s="11" customFormat="1" ht="13.5">
      <c r="B522" s="199"/>
      <c r="C522" s="200"/>
      <c r="D522" s="201" t="s">
        <v>138</v>
      </c>
      <c r="E522" s="202" t="s">
        <v>21</v>
      </c>
      <c r="F522" s="203" t="s">
        <v>304</v>
      </c>
      <c r="G522" s="200"/>
      <c r="H522" s="202" t="s">
        <v>21</v>
      </c>
      <c r="I522" s="204"/>
      <c r="J522" s="200"/>
      <c r="K522" s="200"/>
      <c r="L522" s="205"/>
      <c r="M522" s="206"/>
      <c r="N522" s="207"/>
      <c r="O522" s="207"/>
      <c r="P522" s="207"/>
      <c r="Q522" s="207"/>
      <c r="R522" s="207"/>
      <c r="S522" s="207"/>
      <c r="T522" s="208"/>
      <c r="AT522" s="209" t="s">
        <v>138</v>
      </c>
      <c r="AU522" s="209" t="s">
        <v>86</v>
      </c>
      <c r="AV522" s="11" t="s">
        <v>79</v>
      </c>
      <c r="AW522" s="11" t="s">
        <v>38</v>
      </c>
      <c r="AX522" s="11" t="s">
        <v>74</v>
      </c>
      <c r="AY522" s="209" t="s">
        <v>128</v>
      </c>
    </row>
    <row r="523" spans="2:65" s="12" customFormat="1" ht="13.5">
      <c r="B523" s="210"/>
      <c r="C523" s="211"/>
      <c r="D523" s="201" t="s">
        <v>138</v>
      </c>
      <c r="E523" s="212" t="s">
        <v>21</v>
      </c>
      <c r="F523" s="213" t="s">
        <v>407</v>
      </c>
      <c r="G523" s="211"/>
      <c r="H523" s="214">
        <v>1255.8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138</v>
      </c>
      <c r="AU523" s="220" t="s">
        <v>86</v>
      </c>
      <c r="AV523" s="12" t="s">
        <v>86</v>
      </c>
      <c r="AW523" s="12" t="s">
        <v>38</v>
      </c>
      <c r="AX523" s="12" t="s">
        <v>74</v>
      </c>
      <c r="AY523" s="220" t="s">
        <v>128</v>
      </c>
    </row>
    <row r="524" spans="2:65" s="13" customFormat="1" ht="13.5">
      <c r="B524" s="221"/>
      <c r="C524" s="222"/>
      <c r="D524" s="201" t="s">
        <v>138</v>
      </c>
      <c r="E524" s="223" t="s">
        <v>21</v>
      </c>
      <c r="F524" s="224" t="s">
        <v>141</v>
      </c>
      <c r="G524" s="222"/>
      <c r="H524" s="225">
        <v>5789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138</v>
      </c>
      <c r="AU524" s="231" t="s">
        <v>86</v>
      </c>
      <c r="AV524" s="13" t="s">
        <v>136</v>
      </c>
      <c r="AW524" s="13" t="s">
        <v>38</v>
      </c>
      <c r="AX524" s="13" t="s">
        <v>79</v>
      </c>
      <c r="AY524" s="231" t="s">
        <v>128</v>
      </c>
    </row>
    <row r="525" spans="2:65" s="1" customFormat="1" ht="25.5" customHeight="1">
      <c r="B525" s="41"/>
      <c r="C525" s="187" t="s">
        <v>408</v>
      </c>
      <c r="D525" s="187" t="s">
        <v>131</v>
      </c>
      <c r="E525" s="188" t="s">
        <v>409</v>
      </c>
      <c r="F525" s="189" t="s">
        <v>410</v>
      </c>
      <c r="G525" s="190" t="s">
        <v>144</v>
      </c>
      <c r="H525" s="191">
        <v>289.45</v>
      </c>
      <c r="I525" s="192"/>
      <c r="J525" s="193">
        <f>ROUND(I525*H525,2)</f>
        <v>0</v>
      </c>
      <c r="K525" s="189" t="s">
        <v>135</v>
      </c>
      <c r="L525" s="61"/>
      <c r="M525" s="194" t="s">
        <v>21</v>
      </c>
      <c r="N525" s="195" t="s">
        <v>45</v>
      </c>
      <c r="O525" s="42"/>
      <c r="P525" s="196">
        <f>O525*H525</f>
        <v>0</v>
      </c>
      <c r="Q525" s="196">
        <v>1.0000000000000001E-5</v>
      </c>
      <c r="R525" s="196">
        <f>Q525*H525</f>
        <v>2.8944999999999999E-3</v>
      </c>
      <c r="S525" s="196">
        <v>0</v>
      </c>
      <c r="T525" s="197">
        <f>S525*H525</f>
        <v>0</v>
      </c>
      <c r="AR525" s="24" t="s">
        <v>136</v>
      </c>
      <c r="AT525" s="24" t="s">
        <v>131</v>
      </c>
      <c r="AU525" s="24" t="s">
        <v>86</v>
      </c>
      <c r="AY525" s="24" t="s">
        <v>128</v>
      </c>
      <c r="BE525" s="198">
        <f>IF(N525="základní",J525,0)</f>
        <v>0</v>
      </c>
      <c r="BF525" s="198">
        <f>IF(N525="snížená",J525,0)</f>
        <v>0</v>
      </c>
      <c r="BG525" s="198">
        <f>IF(N525="zákl. přenesená",J525,0)</f>
        <v>0</v>
      </c>
      <c r="BH525" s="198">
        <f>IF(N525="sníž. přenesená",J525,0)</f>
        <v>0</v>
      </c>
      <c r="BI525" s="198">
        <f>IF(N525="nulová",J525,0)</f>
        <v>0</v>
      </c>
      <c r="BJ525" s="24" t="s">
        <v>79</v>
      </c>
      <c r="BK525" s="198">
        <f>ROUND(I525*H525,2)</f>
        <v>0</v>
      </c>
      <c r="BL525" s="24" t="s">
        <v>136</v>
      </c>
      <c r="BM525" s="24" t="s">
        <v>411</v>
      </c>
    </row>
    <row r="526" spans="2:65" s="11" customFormat="1" ht="13.5">
      <c r="B526" s="199"/>
      <c r="C526" s="200"/>
      <c r="D526" s="201" t="s">
        <v>138</v>
      </c>
      <c r="E526" s="202" t="s">
        <v>21</v>
      </c>
      <c r="F526" s="203" t="s">
        <v>315</v>
      </c>
      <c r="G526" s="200"/>
      <c r="H526" s="202" t="s">
        <v>21</v>
      </c>
      <c r="I526" s="204"/>
      <c r="J526" s="200"/>
      <c r="K526" s="200"/>
      <c r="L526" s="205"/>
      <c r="M526" s="206"/>
      <c r="N526" s="207"/>
      <c r="O526" s="207"/>
      <c r="P526" s="207"/>
      <c r="Q526" s="207"/>
      <c r="R526" s="207"/>
      <c r="S526" s="207"/>
      <c r="T526" s="208"/>
      <c r="AT526" s="209" t="s">
        <v>138</v>
      </c>
      <c r="AU526" s="209" t="s">
        <v>86</v>
      </c>
      <c r="AV526" s="11" t="s">
        <v>79</v>
      </c>
      <c r="AW526" s="11" t="s">
        <v>38</v>
      </c>
      <c r="AX526" s="11" t="s">
        <v>74</v>
      </c>
      <c r="AY526" s="209" t="s">
        <v>128</v>
      </c>
    </row>
    <row r="527" spans="2:65" s="12" customFormat="1" ht="13.5">
      <c r="B527" s="210"/>
      <c r="C527" s="211"/>
      <c r="D527" s="201" t="s">
        <v>138</v>
      </c>
      <c r="E527" s="212" t="s">
        <v>21</v>
      </c>
      <c r="F527" s="213" t="s">
        <v>412</v>
      </c>
      <c r="G527" s="211"/>
      <c r="H527" s="214">
        <v>111.81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138</v>
      </c>
      <c r="AU527" s="220" t="s">
        <v>86</v>
      </c>
      <c r="AV527" s="12" t="s">
        <v>86</v>
      </c>
      <c r="AW527" s="12" t="s">
        <v>38</v>
      </c>
      <c r="AX527" s="12" t="s">
        <v>74</v>
      </c>
      <c r="AY527" s="220" t="s">
        <v>128</v>
      </c>
    </row>
    <row r="528" spans="2:65" s="11" customFormat="1" ht="13.5">
      <c r="B528" s="199"/>
      <c r="C528" s="200"/>
      <c r="D528" s="201" t="s">
        <v>138</v>
      </c>
      <c r="E528" s="202" t="s">
        <v>21</v>
      </c>
      <c r="F528" s="203" t="s">
        <v>307</v>
      </c>
      <c r="G528" s="200"/>
      <c r="H528" s="202" t="s">
        <v>21</v>
      </c>
      <c r="I528" s="204"/>
      <c r="J528" s="200"/>
      <c r="K528" s="200"/>
      <c r="L528" s="205"/>
      <c r="M528" s="206"/>
      <c r="N528" s="207"/>
      <c r="O528" s="207"/>
      <c r="P528" s="207"/>
      <c r="Q528" s="207"/>
      <c r="R528" s="207"/>
      <c r="S528" s="207"/>
      <c r="T528" s="208"/>
      <c r="AT528" s="209" t="s">
        <v>138</v>
      </c>
      <c r="AU528" s="209" t="s">
        <v>86</v>
      </c>
      <c r="AV528" s="11" t="s">
        <v>79</v>
      </c>
      <c r="AW528" s="11" t="s">
        <v>38</v>
      </c>
      <c r="AX528" s="11" t="s">
        <v>74</v>
      </c>
      <c r="AY528" s="209" t="s">
        <v>128</v>
      </c>
    </row>
    <row r="529" spans="2:65" s="12" customFormat="1" ht="13.5">
      <c r="B529" s="210"/>
      <c r="C529" s="211"/>
      <c r="D529" s="201" t="s">
        <v>138</v>
      </c>
      <c r="E529" s="212" t="s">
        <v>21</v>
      </c>
      <c r="F529" s="213" t="s">
        <v>399</v>
      </c>
      <c r="G529" s="211"/>
      <c r="H529" s="214">
        <v>114.85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138</v>
      </c>
      <c r="AU529" s="220" t="s">
        <v>86</v>
      </c>
      <c r="AV529" s="12" t="s">
        <v>86</v>
      </c>
      <c r="AW529" s="12" t="s">
        <v>38</v>
      </c>
      <c r="AX529" s="12" t="s">
        <v>74</v>
      </c>
      <c r="AY529" s="220" t="s">
        <v>128</v>
      </c>
    </row>
    <row r="530" spans="2:65" s="11" customFormat="1" ht="13.5">
      <c r="B530" s="199"/>
      <c r="C530" s="200"/>
      <c r="D530" s="201" t="s">
        <v>138</v>
      </c>
      <c r="E530" s="202" t="s">
        <v>21</v>
      </c>
      <c r="F530" s="203" t="s">
        <v>304</v>
      </c>
      <c r="G530" s="200"/>
      <c r="H530" s="202" t="s">
        <v>21</v>
      </c>
      <c r="I530" s="204"/>
      <c r="J530" s="200"/>
      <c r="K530" s="200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138</v>
      </c>
      <c r="AU530" s="209" t="s">
        <v>86</v>
      </c>
      <c r="AV530" s="11" t="s">
        <v>79</v>
      </c>
      <c r="AW530" s="11" t="s">
        <v>38</v>
      </c>
      <c r="AX530" s="11" t="s">
        <v>74</v>
      </c>
      <c r="AY530" s="209" t="s">
        <v>128</v>
      </c>
    </row>
    <row r="531" spans="2:65" s="12" customFormat="1" ht="13.5">
      <c r="B531" s="210"/>
      <c r="C531" s="211"/>
      <c r="D531" s="201" t="s">
        <v>138</v>
      </c>
      <c r="E531" s="212" t="s">
        <v>21</v>
      </c>
      <c r="F531" s="213" t="s">
        <v>400</v>
      </c>
      <c r="G531" s="211"/>
      <c r="H531" s="214">
        <v>62.79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138</v>
      </c>
      <c r="AU531" s="220" t="s">
        <v>86</v>
      </c>
      <c r="AV531" s="12" t="s">
        <v>86</v>
      </c>
      <c r="AW531" s="12" t="s">
        <v>38</v>
      </c>
      <c r="AX531" s="12" t="s">
        <v>74</v>
      </c>
      <c r="AY531" s="220" t="s">
        <v>128</v>
      </c>
    </row>
    <row r="532" spans="2:65" s="13" customFormat="1" ht="13.5">
      <c r="B532" s="221"/>
      <c r="C532" s="222"/>
      <c r="D532" s="201" t="s">
        <v>138</v>
      </c>
      <c r="E532" s="223" t="s">
        <v>21</v>
      </c>
      <c r="F532" s="224" t="s">
        <v>141</v>
      </c>
      <c r="G532" s="222"/>
      <c r="H532" s="225">
        <v>289.45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138</v>
      </c>
      <c r="AU532" s="231" t="s">
        <v>86</v>
      </c>
      <c r="AV532" s="13" t="s">
        <v>136</v>
      </c>
      <c r="AW532" s="13" t="s">
        <v>38</v>
      </c>
      <c r="AX532" s="13" t="s">
        <v>79</v>
      </c>
      <c r="AY532" s="231" t="s">
        <v>128</v>
      </c>
    </row>
    <row r="533" spans="2:65" s="1" customFormat="1" ht="25.5" customHeight="1">
      <c r="B533" s="41"/>
      <c r="C533" s="187" t="s">
        <v>413</v>
      </c>
      <c r="D533" s="187" t="s">
        <v>131</v>
      </c>
      <c r="E533" s="188" t="s">
        <v>414</v>
      </c>
      <c r="F533" s="189" t="s">
        <v>415</v>
      </c>
      <c r="G533" s="190" t="s">
        <v>144</v>
      </c>
      <c r="H533" s="191">
        <v>3.0760000000000001</v>
      </c>
      <c r="I533" s="192"/>
      <c r="J533" s="193">
        <f>ROUND(I533*H533,2)</f>
        <v>0</v>
      </c>
      <c r="K533" s="189" t="s">
        <v>135</v>
      </c>
      <c r="L533" s="61"/>
      <c r="M533" s="194" t="s">
        <v>21</v>
      </c>
      <c r="N533" s="195" t="s">
        <v>45</v>
      </c>
      <c r="O533" s="42"/>
      <c r="P533" s="196">
        <f>O533*H533</f>
        <v>0</v>
      </c>
      <c r="Q533" s="196">
        <v>0</v>
      </c>
      <c r="R533" s="196">
        <f>Q533*H533</f>
        <v>0</v>
      </c>
      <c r="S533" s="196">
        <v>7.4999999999999997E-2</v>
      </c>
      <c r="T533" s="197">
        <f>S533*H533</f>
        <v>0.23069999999999999</v>
      </c>
      <c r="AR533" s="24" t="s">
        <v>136</v>
      </c>
      <c r="AT533" s="24" t="s">
        <v>131</v>
      </c>
      <c r="AU533" s="24" t="s">
        <v>86</v>
      </c>
      <c r="AY533" s="24" t="s">
        <v>128</v>
      </c>
      <c r="BE533" s="198">
        <f>IF(N533="základní",J533,0)</f>
        <v>0</v>
      </c>
      <c r="BF533" s="198">
        <f>IF(N533="snížená",J533,0)</f>
        <v>0</v>
      </c>
      <c r="BG533" s="198">
        <f>IF(N533="zákl. přenesená",J533,0)</f>
        <v>0</v>
      </c>
      <c r="BH533" s="198">
        <f>IF(N533="sníž. přenesená",J533,0)</f>
        <v>0</v>
      </c>
      <c r="BI533" s="198">
        <f>IF(N533="nulová",J533,0)</f>
        <v>0</v>
      </c>
      <c r="BJ533" s="24" t="s">
        <v>79</v>
      </c>
      <c r="BK533" s="198">
        <f>ROUND(I533*H533,2)</f>
        <v>0</v>
      </c>
      <c r="BL533" s="24" t="s">
        <v>136</v>
      </c>
      <c r="BM533" s="24" t="s">
        <v>416</v>
      </c>
    </row>
    <row r="534" spans="2:65" s="12" customFormat="1" ht="13.5">
      <c r="B534" s="210"/>
      <c r="C534" s="211"/>
      <c r="D534" s="201" t="s">
        <v>138</v>
      </c>
      <c r="E534" s="212" t="s">
        <v>21</v>
      </c>
      <c r="F534" s="213" t="s">
        <v>417</v>
      </c>
      <c r="G534" s="211"/>
      <c r="H534" s="214">
        <v>2.5760000000000001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138</v>
      </c>
      <c r="AU534" s="220" t="s">
        <v>86</v>
      </c>
      <c r="AV534" s="12" t="s">
        <v>86</v>
      </c>
      <c r="AW534" s="12" t="s">
        <v>38</v>
      </c>
      <c r="AX534" s="12" t="s">
        <v>74</v>
      </c>
      <c r="AY534" s="220" t="s">
        <v>128</v>
      </c>
    </row>
    <row r="535" spans="2:65" s="12" customFormat="1" ht="13.5">
      <c r="B535" s="210"/>
      <c r="C535" s="211"/>
      <c r="D535" s="201" t="s">
        <v>138</v>
      </c>
      <c r="E535" s="212" t="s">
        <v>21</v>
      </c>
      <c r="F535" s="213" t="s">
        <v>418</v>
      </c>
      <c r="G535" s="211"/>
      <c r="H535" s="214">
        <v>0.5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138</v>
      </c>
      <c r="AU535" s="220" t="s">
        <v>86</v>
      </c>
      <c r="AV535" s="12" t="s">
        <v>86</v>
      </c>
      <c r="AW535" s="12" t="s">
        <v>38</v>
      </c>
      <c r="AX535" s="12" t="s">
        <v>74</v>
      </c>
      <c r="AY535" s="220" t="s">
        <v>128</v>
      </c>
    </row>
    <row r="536" spans="2:65" s="13" customFormat="1" ht="13.5">
      <c r="B536" s="221"/>
      <c r="C536" s="222"/>
      <c r="D536" s="201" t="s">
        <v>138</v>
      </c>
      <c r="E536" s="223" t="s">
        <v>21</v>
      </c>
      <c r="F536" s="224" t="s">
        <v>141</v>
      </c>
      <c r="G536" s="222"/>
      <c r="H536" s="225">
        <v>3.0760000000000001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AT536" s="231" t="s">
        <v>138</v>
      </c>
      <c r="AU536" s="231" t="s">
        <v>86</v>
      </c>
      <c r="AV536" s="13" t="s">
        <v>136</v>
      </c>
      <c r="AW536" s="13" t="s">
        <v>38</v>
      </c>
      <c r="AX536" s="13" t="s">
        <v>79</v>
      </c>
      <c r="AY536" s="231" t="s">
        <v>128</v>
      </c>
    </row>
    <row r="537" spans="2:65" s="1" customFormat="1" ht="25.5" customHeight="1">
      <c r="B537" s="41"/>
      <c r="C537" s="187" t="s">
        <v>419</v>
      </c>
      <c r="D537" s="187" t="s">
        <v>131</v>
      </c>
      <c r="E537" s="188" t="s">
        <v>420</v>
      </c>
      <c r="F537" s="189" t="s">
        <v>421</v>
      </c>
      <c r="G537" s="190" t="s">
        <v>144</v>
      </c>
      <c r="H537" s="191">
        <v>14.162000000000001</v>
      </c>
      <c r="I537" s="192"/>
      <c r="J537" s="193">
        <f>ROUND(I537*H537,2)</f>
        <v>0</v>
      </c>
      <c r="K537" s="189" t="s">
        <v>135</v>
      </c>
      <c r="L537" s="61"/>
      <c r="M537" s="194" t="s">
        <v>21</v>
      </c>
      <c r="N537" s="195" t="s">
        <v>45</v>
      </c>
      <c r="O537" s="42"/>
      <c r="P537" s="196">
        <f>O537*H537</f>
        <v>0</v>
      </c>
      <c r="Q537" s="196">
        <v>0</v>
      </c>
      <c r="R537" s="196">
        <f>Q537*H537</f>
        <v>0</v>
      </c>
      <c r="S537" s="196">
        <v>6.2E-2</v>
      </c>
      <c r="T537" s="197">
        <f>S537*H537</f>
        <v>0.87804400000000005</v>
      </c>
      <c r="AR537" s="24" t="s">
        <v>136</v>
      </c>
      <c r="AT537" s="24" t="s">
        <v>131</v>
      </c>
      <c r="AU537" s="24" t="s">
        <v>86</v>
      </c>
      <c r="AY537" s="24" t="s">
        <v>128</v>
      </c>
      <c r="BE537" s="198">
        <f>IF(N537="základní",J537,0)</f>
        <v>0</v>
      </c>
      <c r="BF537" s="198">
        <f>IF(N537="snížená",J537,0)</f>
        <v>0</v>
      </c>
      <c r="BG537" s="198">
        <f>IF(N537="zákl. přenesená",J537,0)</f>
        <v>0</v>
      </c>
      <c r="BH537" s="198">
        <f>IF(N537="sníž. přenesená",J537,0)</f>
        <v>0</v>
      </c>
      <c r="BI537" s="198">
        <f>IF(N537="nulová",J537,0)</f>
        <v>0</v>
      </c>
      <c r="BJ537" s="24" t="s">
        <v>79</v>
      </c>
      <c r="BK537" s="198">
        <f>ROUND(I537*H537,2)</f>
        <v>0</v>
      </c>
      <c r="BL537" s="24" t="s">
        <v>136</v>
      </c>
      <c r="BM537" s="24" t="s">
        <v>422</v>
      </c>
    </row>
    <row r="538" spans="2:65" s="12" customFormat="1" ht="13.5">
      <c r="B538" s="210"/>
      <c r="C538" s="211"/>
      <c r="D538" s="201" t="s">
        <v>138</v>
      </c>
      <c r="E538" s="212" t="s">
        <v>21</v>
      </c>
      <c r="F538" s="213" t="s">
        <v>423</v>
      </c>
      <c r="G538" s="211"/>
      <c r="H538" s="214">
        <v>1.5620000000000001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138</v>
      </c>
      <c r="AU538" s="220" t="s">
        <v>86</v>
      </c>
      <c r="AV538" s="12" t="s">
        <v>86</v>
      </c>
      <c r="AW538" s="12" t="s">
        <v>38</v>
      </c>
      <c r="AX538" s="12" t="s">
        <v>74</v>
      </c>
      <c r="AY538" s="220" t="s">
        <v>128</v>
      </c>
    </row>
    <row r="539" spans="2:65" s="12" customFormat="1" ht="13.5">
      <c r="B539" s="210"/>
      <c r="C539" s="211"/>
      <c r="D539" s="201" t="s">
        <v>138</v>
      </c>
      <c r="E539" s="212" t="s">
        <v>21</v>
      </c>
      <c r="F539" s="213" t="s">
        <v>424</v>
      </c>
      <c r="G539" s="211"/>
      <c r="H539" s="214">
        <v>3.5920000000000001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138</v>
      </c>
      <c r="AU539" s="220" t="s">
        <v>86</v>
      </c>
      <c r="AV539" s="12" t="s">
        <v>86</v>
      </c>
      <c r="AW539" s="12" t="s">
        <v>38</v>
      </c>
      <c r="AX539" s="12" t="s">
        <v>74</v>
      </c>
      <c r="AY539" s="220" t="s">
        <v>128</v>
      </c>
    </row>
    <row r="540" spans="2:65" s="12" customFormat="1" ht="13.5">
      <c r="B540" s="210"/>
      <c r="C540" s="211"/>
      <c r="D540" s="201" t="s">
        <v>138</v>
      </c>
      <c r="E540" s="212" t="s">
        <v>21</v>
      </c>
      <c r="F540" s="213" t="s">
        <v>425</v>
      </c>
      <c r="G540" s="211"/>
      <c r="H540" s="214">
        <v>4.38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138</v>
      </c>
      <c r="AU540" s="220" t="s">
        <v>86</v>
      </c>
      <c r="AV540" s="12" t="s">
        <v>86</v>
      </c>
      <c r="AW540" s="12" t="s">
        <v>38</v>
      </c>
      <c r="AX540" s="12" t="s">
        <v>74</v>
      </c>
      <c r="AY540" s="220" t="s">
        <v>128</v>
      </c>
    </row>
    <row r="541" spans="2:65" s="12" customFormat="1" ht="13.5">
      <c r="B541" s="210"/>
      <c r="C541" s="211"/>
      <c r="D541" s="201" t="s">
        <v>138</v>
      </c>
      <c r="E541" s="212" t="s">
        <v>21</v>
      </c>
      <c r="F541" s="213" t="s">
        <v>426</v>
      </c>
      <c r="G541" s="211"/>
      <c r="H541" s="214">
        <v>2.468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138</v>
      </c>
      <c r="AU541" s="220" t="s">
        <v>86</v>
      </c>
      <c r="AV541" s="12" t="s">
        <v>86</v>
      </c>
      <c r="AW541" s="12" t="s">
        <v>38</v>
      </c>
      <c r="AX541" s="12" t="s">
        <v>74</v>
      </c>
      <c r="AY541" s="220" t="s">
        <v>128</v>
      </c>
    </row>
    <row r="542" spans="2:65" s="12" customFormat="1" ht="13.5">
      <c r="B542" s="210"/>
      <c r="C542" s="211"/>
      <c r="D542" s="201" t="s">
        <v>138</v>
      </c>
      <c r="E542" s="212" t="s">
        <v>21</v>
      </c>
      <c r="F542" s="213" t="s">
        <v>427</v>
      </c>
      <c r="G542" s="211"/>
      <c r="H542" s="214">
        <v>2.16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138</v>
      </c>
      <c r="AU542" s="220" t="s">
        <v>86</v>
      </c>
      <c r="AV542" s="12" t="s">
        <v>86</v>
      </c>
      <c r="AW542" s="12" t="s">
        <v>38</v>
      </c>
      <c r="AX542" s="12" t="s">
        <v>74</v>
      </c>
      <c r="AY542" s="220" t="s">
        <v>128</v>
      </c>
    </row>
    <row r="543" spans="2:65" s="13" customFormat="1" ht="13.5">
      <c r="B543" s="221"/>
      <c r="C543" s="222"/>
      <c r="D543" s="201" t="s">
        <v>138</v>
      </c>
      <c r="E543" s="223" t="s">
        <v>21</v>
      </c>
      <c r="F543" s="224" t="s">
        <v>141</v>
      </c>
      <c r="G543" s="222"/>
      <c r="H543" s="225">
        <v>14.162000000000001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138</v>
      </c>
      <c r="AU543" s="231" t="s">
        <v>86</v>
      </c>
      <c r="AV543" s="13" t="s">
        <v>136</v>
      </c>
      <c r="AW543" s="13" t="s">
        <v>38</v>
      </c>
      <c r="AX543" s="13" t="s">
        <v>79</v>
      </c>
      <c r="AY543" s="231" t="s">
        <v>128</v>
      </c>
    </row>
    <row r="544" spans="2:65" s="1" customFormat="1" ht="25.5" customHeight="1">
      <c r="B544" s="41"/>
      <c r="C544" s="187" t="s">
        <v>428</v>
      </c>
      <c r="D544" s="187" t="s">
        <v>131</v>
      </c>
      <c r="E544" s="188" t="s">
        <v>429</v>
      </c>
      <c r="F544" s="189" t="s">
        <v>430</v>
      </c>
      <c r="G544" s="190" t="s">
        <v>144</v>
      </c>
      <c r="H544" s="191">
        <v>36.036000000000001</v>
      </c>
      <c r="I544" s="192"/>
      <c r="J544" s="193">
        <f>ROUND(I544*H544,2)</f>
        <v>0</v>
      </c>
      <c r="K544" s="189" t="s">
        <v>135</v>
      </c>
      <c r="L544" s="61"/>
      <c r="M544" s="194" t="s">
        <v>21</v>
      </c>
      <c r="N544" s="195" t="s">
        <v>45</v>
      </c>
      <c r="O544" s="42"/>
      <c r="P544" s="196">
        <f>O544*H544</f>
        <v>0</v>
      </c>
      <c r="Q544" s="196">
        <v>0</v>
      </c>
      <c r="R544" s="196">
        <f>Q544*H544</f>
        <v>0</v>
      </c>
      <c r="S544" s="196">
        <v>5.3999999999999999E-2</v>
      </c>
      <c r="T544" s="197">
        <f>S544*H544</f>
        <v>1.9459440000000001</v>
      </c>
      <c r="AR544" s="24" t="s">
        <v>136</v>
      </c>
      <c r="AT544" s="24" t="s">
        <v>131</v>
      </c>
      <c r="AU544" s="24" t="s">
        <v>86</v>
      </c>
      <c r="AY544" s="24" t="s">
        <v>128</v>
      </c>
      <c r="BE544" s="198">
        <f>IF(N544="základní",J544,0)</f>
        <v>0</v>
      </c>
      <c r="BF544" s="198">
        <f>IF(N544="snížená",J544,0)</f>
        <v>0</v>
      </c>
      <c r="BG544" s="198">
        <f>IF(N544="zákl. přenesená",J544,0)</f>
        <v>0</v>
      </c>
      <c r="BH544" s="198">
        <f>IF(N544="sníž. přenesená",J544,0)</f>
        <v>0</v>
      </c>
      <c r="BI544" s="198">
        <f>IF(N544="nulová",J544,0)</f>
        <v>0</v>
      </c>
      <c r="BJ544" s="24" t="s">
        <v>79</v>
      </c>
      <c r="BK544" s="198">
        <f>ROUND(I544*H544,2)</f>
        <v>0</v>
      </c>
      <c r="BL544" s="24" t="s">
        <v>136</v>
      </c>
      <c r="BM544" s="24" t="s">
        <v>431</v>
      </c>
    </row>
    <row r="545" spans="2:65" s="12" customFormat="1" ht="13.5">
      <c r="B545" s="210"/>
      <c r="C545" s="211"/>
      <c r="D545" s="201" t="s">
        <v>138</v>
      </c>
      <c r="E545" s="212" t="s">
        <v>21</v>
      </c>
      <c r="F545" s="213" t="s">
        <v>432</v>
      </c>
      <c r="G545" s="211"/>
      <c r="H545" s="214">
        <v>31.317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138</v>
      </c>
      <c r="AU545" s="220" t="s">
        <v>86</v>
      </c>
      <c r="AV545" s="12" t="s">
        <v>86</v>
      </c>
      <c r="AW545" s="12" t="s">
        <v>38</v>
      </c>
      <c r="AX545" s="12" t="s">
        <v>74</v>
      </c>
      <c r="AY545" s="220" t="s">
        <v>128</v>
      </c>
    </row>
    <row r="546" spans="2:65" s="12" customFormat="1" ht="13.5">
      <c r="B546" s="210"/>
      <c r="C546" s="211"/>
      <c r="D546" s="201" t="s">
        <v>138</v>
      </c>
      <c r="E546" s="212" t="s">
        <v>21</v>
      </c>
      <c r="F546" s="213" t="s">
        <v>433</v>
      </c>
      <c r="G546" s="211"/>
      <c r="H546" s="214">
        <v>2.5739999999999998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138</v>
      </c>
      <c r="AU546" s="220" t="s">
        <v>86</v>
      </c>
      <c r="AV546" s="12" t="s">
        <v>86</v>
      </c>
      <c r="AW546" s="12" t="s">
        <v>38</v>
      </c>
      <c r="AX546" s="12" t="s">
        <v>74</v>
      </c>
      <c r="AY546" s="220" t="s">
        <v>128</v>
      </c>
    </row>
    <row r="547" spans="2:65" s="12" customFormat="1" ht="13.5">
      <c r="B547" s="210"/>
      <c r="C547" s="211"/>
      <c r="D547" s="201" t="s">
        <v>138</v>
      </c>
      <c r="E547" s="212" t="s">
        <v>21</v>
      </c>
      <c r="F547" s="213" t="s">
        <v>434</v>
      </c>
      <c r="G547" s="211"/>
      <c r="H547" s="214">
        <v>2.145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138</v>
      </c>
      <c r="AU547" s="220" t="s">
        <v>86</v>
      </c>
      <c r="AV547" s="12" t="s">
        <v>86</v>
      </c>
      <c r="AW547" s="12" t="s">
        <v>38</v>
      </c>
      <c r="AX547" s="12" t="s">
        <v>74</v>
      </c>
      <c r="AY547" s="220" t="s">
        <v>128</v>
      </c>
    </row>
    <row r="548" spans="2:65" s="13" customFormat="1" ht="13.5">
      <c r="B548" s="221"/>
      <c r="C548" s="222"/>
      <c r="D548" s="201" t="s">
        <v>138</v>
      </c>
      <c r="E548" s="223" t="s">
        <v>21</v>
      </c>
      <c r="F548" s="224" t="s">
        <v>141</v>
      </c>
      <c r="G548" s="222"/>
      <c r="H548" s="225">
        <v>36.036000000000001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AT548" s="231" t="s">
        <v>138</v>
      </c>
      <c r="AU548" s="231" t="s">
        <v>86</v>
      </c>
      <c r="AV548" s="13" t="s">
        <v>136</v>
      </c>
      <c r="AW548" s="13" t="s">
        <v>38</v>
      </c>
      <c r="AX548" s="13" t="s">
        <v>79</v>
      </c>
      <c r="AY548" s="231" t="s">
        <v>128</v>
      </c>
    </row>
    <row r="549" spans="2:65" s="1" customFormat="1" ht="25.5" customHeight="1">
      <c r="B549" s="41"/>
      <c r="C549" s="187" t="s">
        <v>392</v>
      </c>
      <c r="D549" s="187" t="s">
        <v>131</v>
      </c>
      <c r="E549" s="188" t="s">
        <v>435</v>
      </c>
      <c r="F549" s="189" t="s">
        <v>436</v>
      </c>
      <c r="G549" s="190" t="s">
        <v>144</v>
      </c>
      <c r="H549" s="191">
        <v>7.9349999999999996</v>
      </c>
      <c r="I549" s="192"/>
      <c r="J549" s="193">
        <f>ROUND(I549*H549,2)</f>
        <v>0</v>
      </c>
      <c r="K549" s="189" t="s">
        <v>135</v>
      </c>
      <c r="L549" s="61"/>
      <c r="M549" s="194" t="s">
        <v>21</v>
      </c>
      <c r="N549" s="195" t="s">
        <v>45</v>
      </c>
      <c r="O549" s="42"/>
      <c r="P549" s="196">
        <f>O549*H549</f>
        <v>0</v>
      </c>
      <c r="Q549" s="196">
        <v>0</v>
      </c>
      <c r="R549" s="196">
        <f>Q549*H549</f>
        <v>0</v>
      </c>
      <c r="S549" s="196">
        <v>6.7000000000000004E-2</v>
      </c>
      <c r="T549" s="197">
        <f>S549*H549</f>
        <v>0.53164500000000003</v>
      </c>
      <c r="AR549" s="24" t="s">
        <v>136</v>
      </c>
      <c r="AT549" s="24" t="s">
        <v>131</v>
      </c>
      <c r="AU549" s="24" t="s">
        <v>86</v>
      </c>
      <c r="AY549" s="24" t="s">
        <v>128</v>
      </c>
      <c r="BE549" s="198">
        <f>IF(N549="základní",J549,0)</f>
        <v>0</v>
      </c>
      <c r="BF549" s="198">
        <f>IF(N549="snížená",J549,0)</f>
        <v>0</v>
      </c>
      <c r="BG549" s="198">
        <f>IF(N549="zákl. přenesená",J549,0)</f>
        <v>0</v>
      </c>
      <c r="BH549" s="198">
        <f>IF(N549="sníž. přenesená",J549,0)</f>
        <v>0</v>
      </c>
      <c r="BI549" s="198">
        <f>IF(N549="nulová",J549,0)</f>
        <v>0</v>
      </c>
      <c r="BJ549" s="24" t="s">
        <v>79</v>
      </c>
      <c r="BK549" s="198">
        <f>ROUND(I549*H549,2)</f>
        <v>0</v>
      </c>
      <c r="BL549" s="24" t="s">
        <v>136</v>
      </c>
      <c r="BM549" s="24" t="s">
        <v>437</v>
      </c>
    </row>
    <row r="550" spans="2:65" s="12" customFormat="1" ht="13.5">
      <c r="B550" s="210"/>
      <c r="C550" s="211"/>
      <c r="D550" s="201" t="s">
        <v>138</v>
      </c>
      <c r="E550" s="212" t="s">
        <v>21</v>
      </c>
      <c r="F550" s="213" t="s">
        <v>438</v>
      </c>
      <c r="G550" s="211"/>
      <c r="H550" s="214">
        <v>4.68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138</v>
      </c>
      <c r="AU550" s="220" t="s">
        <v>86</v>
      </c>
      <c r="AV550" s="12" t="s">
        <v>86</v>
      </c>
      <c r="AW550" s="12" t="s">
        <v>38</v>
      </c>
      <c r="AX550" s="12" t="s">
        <v>74</v>
      </c>
      <c r="AY550" s="220" t="s">
        <v>128</v>
      </c>
    </row>
    <row r="551" spans="2:65" s="12" customFormat="1" ht="13.5">
      <c r="B551" s="210"/>
      <c r="C551" s="211"/>
      <c r="D551" s="201" t="s">
        <v>138</v>
      </c>
      <c r="E551" s="212" t="s">
        <v>21</v>
      </c>
      <c r="F551" s="213" t="s">
        <v>439</v>
      </c>
      <c r="G551" s="211"/>
      <c r="H551" s="214">
        <v>3.2549999999999999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138</v>
      </c>
      <c r="AU551" s="220" t="s">
        <v>86</v>
      </c>
      <c r="AV551" s="12" t="s">
        <v>86</v>
      </c>
      <c r="AW551" s="12" t="s">
        <v>38</v>
      </c>
      <c r="AX551" s="12" t="s">
        <v>74</v>
      </c>
      <c r="AY551" s="220" t="s">
        <v>128</v>
      </c>
    </row>
    <row r="552" spans="2:65" s="13" customFormat="1" ht="13.5">
      <c r="B552" s="221"/>
      <c r="C552" s="222"/>
      <c r="D552" s="201" t="s">
        <v>138</v>
      </c>
      <c r="E552" s="223" t="s">
        <v>21</v>
      </c>
      <c r="F552" s="224" t="s">
        <v>141</v>
      </c>
      <c r="G552" s="222"/>
      <c r="H552" s="225">
        <v>7.9349999999999996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138</v>
      </c>
      <c r="AU552" s="231" t="s">
        <v>86</v>
      </c>
      <c r="AV552" s="13" t="s">
        <v>136</v>
      </c>
      <c r="AW552" s="13" t="s">
        <v>38</v>
      </c>
      <c r="AX552" s="13" t="s">
        <v>79</v>
      </c>
      <c r="AY552" s="231" t="s">
        <v>128</v>
      </c>
    </row>
    <row r="553" spans="2:65" s="10" customFormat="1" ht="29.85" customHeight="1">
      <c r="B553" s="171"/>
      <c r="C553" s="172"/>
      <c r="D553" s="173" t="s">
        <v>73</v>
      </c>
      <c r="E553" s="185" t="s">
        <v>440</v>
      </c>
      <c r="F553" s="185" t="s">
        <v>441</v>
      </c>
      <c r="G553" s="172"/>
      <c r="H553" s="172"/>
      <c r="I553" s="175"/>
      <c r="J553" s="186">
        <f>BK553</f>
        <v>0</v>
      </c>
      <c r="K553" s="172"/>
      <c r="L553" s="177"/>
      <c r="M553" s="178"/>
      <c r="N553" s="179"/>
      <c r="O553" s="179"/>
      <c r="P553" s="180">
        <f>SUM(P554:P557)</f>
        <v>0</v>
      </c>
      <c r="Q553" s="179"/>
      <c r="R553" s="180">
        <f>SUM(R554:R557)</f>
        <v>0</v>
      </c>
      <c r="S553" s="179"/>
      <c r="T553" s="181">
        <f>SUM(T554:T557)</f>
        <v>0</v>
      </c>
      <c r="AR553" s="182" t="s">
        <v>79</v>
      </c>
      <c r="AT553" s="183" t="s">
        <v>73</v>
      </c>
      <c r="AU553" s="183" t="s">
        <v>79</v>
      </c>
      <c r="AY553" s="182" t="s">
        <v>128</v>
      </c>
      <c r="BK553" s="184">
        <f>SUM(BK554:BK557)</f>
        <v>0</v>
      </c>
    </row>
    <row r="554" spans="2:65" s="1" customFormat="1" ht="25.5" customHeight="1">
      <c r="B554" s="41"/>
      <c r="C554" s="187" t="s">
        <v>442</v>
      </c>
      <c r="D554" s="187" t="s">
        <v>131</v>
      </c>
      <c r="E554" s="188" t="s">
        <v>443</v>
      </c>
      <c r="F554" s="189" t="s">
        <v>444</v>
      </c>
      <c r="G554" s="190" t="s">
        <v>445</v>
      </c>
      <c r="H554" s="191">
        <v>4.1740000000000004</v>
      </c>
      <c r="I554" s="192"/>
      <c r="J554" s="193">
        <f>ROUND(I554*H554,2)</f>
        <v>0</v>
      </c>
      <c r="K554" s="189" t="s">
        <v>135</v>
      </c>
      <c r="L554" s="61"/>
      <c r="M554" s="194" t="s">
        <v>21</v>
      </c>
      <c r="N554" s="195" t="s">
        <v>45</v>
      </c>
      <c r="O554" s="42"/>
      <c r="P554" s="196">
        <f>O554*H554</f>
        <v>0</v>
      </c>
      <c r="Q554" s="196">
        <v>0</v>
      </c>
      <c r="R554" s="196">
        <f>Q554*H554</f>
        <v>0</v>
      </c>
      <c r="S554" s="196">
        <v>0</v>
      </c>
      <c r="T554" s="197">
        <f>S554*H554</f>
        <v>0</v>
      </c>
      <c r="AR554" s="24" t="s">
        <v>136</v>
      </c>
      <c r="AT554" s="24" t="s">
        <v>131</v>
      </c>
      <c r="AU554" s="24" t="s">
        <v>86</v>
      </c>
      <c r="AY554" s="24" t="s">
        <v>128</v>
      </c>
      <c r="BE554" s="198">
        <f>IF(N554="základní",J554,0)</f>
        <v>0</v>
      </c>
      <c r="BF554" s="198">
        <f>IF(N554="snížená",J554,0)</f>
        <v>0</v>
      </c>
      <c r="BG554" s="198">
        <f>IF(N554="zákl. přenesená",J554,0)</f>
        <v>0</v>
      </c>
      <c r="BH554" s="198">
        <f>IF(N554="sníž. přenesená",J554,0)</f>
        <v>0</v>
      </c>
      <c r="BI554" s="198">
        <f>IF(N554="nulová",J554,0)</f>
        <v>0</v>
      </c>
      <c r="BJ554" s="24" t="s">
        <v>79</v>
      </c>
      <c r="BK554" s="198">
        <f>ROUND(I554*H554,2)</f>
        <v>0</v>
      </c>
      <c r="BL554" s="24" t="s">
        <v>136</v>
      </c>
      <c r="BM554" s="24" t="s">
        <v>446</v>
      </c>
    </row>
    <row r="555" spans="2:65" s="1" customFormat="1" ht="25.5" customHeight="1">
      <c r="B555" s="41"/>
      <c r="C555" s="187" t="s">
        <v>447</v>
      </c>
      <c r="D555" s="187" t="s">
        <v>131</v>
      </c>
      <c r="E555" s="188" t="s">
        <v>448</v>
      </c>
      <c r="F555" s="189" t="s">
        <v>449</v>
      </c>
      <c r="G555" s="190" t="s">
        <v>445</v>
      </c>
      <c r="H555" s="191">
        <v>20.87</v>
      </c>
      <c r="I555" s="192"/>
      <c r="J555" s="193">
        <f>ROUND(I555*H555,2)</f>
        <v>0</v>
      </c>
      <c r="K555" s="189" t="s">
        <v>135</v>
      </c>
      <c r="L555" s="61"/>
      <c r="M555" s="194" t="s">
        <v>21</v>
      </c>
      <c r="N555" s="195" t="s">
        <v>45</v>
      </c>
      <c r="O555" s="42"/>
      <c r="P555" s="196">
        <f>O555*H555</f>
        <v>0</v>
      </c>
      <c r="Q555" s="196">
        <v>0</v>
      </c>
      <c r="R555" s="196">
        <f>Q555*H555</f>
        <v>0</v>
      </c>
      <c r="S555" s="196">
        <v>0</v>
      </c>
      <c r="T555" s="197">
        <f>S555*H555</f>
        <v>0</v>
      </c>
      <c r="AR555" s="24" t="s">
        <v>136</v>
      </c>
      <c r="AT555" s="24" t="s">
        <v>131</v>
      </c>
      <c r="AU555" s="24" t="s">
        <v>86</v>
      </c>
      <c r="AY555" s="24" t="s">
        <v>128</v>
      </c>
      <c r="BE555" s="198">
        <f>IF(N555="základní",J555,0)</f>
        <v>0</v>
      </c>
      <c r="BF555" s="198">
        <f>IF(N555="snížená",J555,0)</f>
        <v>0</v>
      </c>
      <c r="BG555" s="198">
        <f>IF(N555="zákl. přenesená",J555,0)</f>
        <v>0</v>
      </c>
      <c r="BH555" s="198">
        <f>IF(N555="sníž. přenesená",J555,0)</f>
        <v>0</v>
      </c>
      <c r="BI555" s="198">
        <f>IF(N555="nulová",J555,0)</f>
        <v>0</v>
      </c>
      <c r="BJ555" s="24" t="s">
        <v>79</v>
      </c>
      <c r="BK555" s="198">
        <f>ROUND(I555*H555,2)</f>
        <v>0</v>
      </c>
      <c r="BL555" s="24" t="s">
        <v>136</v>
      </c>
      <c r="BM555" s="24" t="s">
        <v>450</v>
      </c>
    </row>
    <row r="556" spans="2:65" s="12" customFormat="1" ht="13.5">
      <c r="B556" s="210"/>
      <c r="C556" s="211"/>
      <c r="D556" s="201" t="s">
        <v>138</v>
      </c>
      <c r="E556" s="211"/>
      <c r="F556" s="213" t="s">
        <v>451</v>
      </c>
      <c r="G556" s="211"/>
      <c r="H556" s="214">
        <v>20.87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138</v>
      </c>
      <c r="AU556" s="220" t="s">
        <v>86</v>
      </c>
      <c r="AV556" s="12" t="s">
        <v>86</v>
      </c>
      <c r="AW556" s="12" t="s">
        <v>6</v>
      </c>
      <c r="AX556" s="12" t="s">
        <v>79</v>
      </c>
      <c r="AY556" s="220" t="s">
        <v>128</v>
      </c>
    </row>
    <row r="557" spans="2:65" s="1" customFormat="1" ht="38.25" customHeight="1">
      <c r="B557" s="41"/>
      <c r="C557" s="187" t="s">
        <v>452</v>
      </c>
      <c r="D557" s="187" t="s">
        <v>131</v>
      </c>
      <c r="E557" s="188" t="s">
        <v>453</v>
      </c>
      <c r="F557" s="189" t="s">
        <v>454</v>
      </c>
      <c r="G557" s="190" t="s">
        <v>445</v>
      </c>
      <c r="H557" s="191">
        <v>4.1740000000000004</v>
      </c>
      <c r="I557" s="192"/>
      <c r="J557" s="193">
        <f>ROUND(I557*H557,2)</f>
        <v>0</v>
      </c>
      <c r="K557" s="189" t="s">
        <v>135</v>
      </c>
      <c r="L557" s="61"/>
      <c r="M557" s="194" t="s">
        <v>21</v>
      </c>
      <c r="N557" s="195" t="s">
        <v>45</v>
      </c>
      <c r="O557" s="42"/>
      <c r="P557" s="196">
        <f>O557*H557</f>
        <v>0</v>
      </c>
      <c r="Q557" s="196">
        <v>0</v>
      </c>
      <c r="R557" s="196">
        <f>Q557*H557</f>
        <v>0</v>
      </c>
      <c r="S557" s="196">
        <v>0</v>
      </c>
      <c r="T557" s="197">
        <f>S557*H557</f>
        <v>0</v>
      </c>
      <c r="AR557" s="24" t="s">
        <v>136</v>
      </c>
      <c r="AT557" s="24" t="s">
        <v>131</v>
      </c>
      <c r="AU557" s="24" t="s">
        <v>86</v>
      </c>
      <c r="AY557" s="24" t="s">
        <v>128</v>
      </c>
      <c r="BE557" s="198">
        <f>IF(N557="základní",J557,0)</f>
        <v>0</v>
      </c>
      <c r="BF557" s="198">
        <f>IF(N557="snížená",J557,0)</f>
        <v>0</v>
      </c>
      <c r="BG557" s="198">
        <f>IF(N557="zákl. přenesená",J557,0)</f>
        <v>0</v>
      </c>
      <c r="BH557" s="198">
        <f>IF(N557="sníž. přenesená",J557,0)</f>
        <v>0</v>
      </c>
      <c r="BI557" s="198">
        <f>IF(N557="nulová",J557,0)</f>
        <v>0</v>
      </c>
      <c r="BJ557" s="24" t="s">
        <v>79</v>
      </c>
      <c r="BK557" s="198">
        <f>ROUND(I557*H557,2)</f>
        <v>0</v>
      </c>
      <c r="BL557" s="24" t="s">
        <v>136</v>
      </c>
      <c r="BM557" s="24" t="s">
        <v>455</v>
      </c>
    </row>
    <row r="558" spans="2:65" s="10" customFormat="1" ht="29.85" customHeight="1">
      <c r="B558" s="171"/>
      <c r="C558" s="172"/>
      <c r="D558" s="173" t="s">
        <v>73</v>
      </c>
      <c r="E558" s="185" t="s">
        <v>456</v>
      </c>
      <c r="F558" s="185" t="s">
        <v>457</v>
      </c>
      <c r="G558" s="172"/>
      <c r="H558" s="172"/>
      <c r="I558" s="175"/>
      <c r="J558" s="186">
        <f>BK558</f>
        <v>0</v>
      </c>
      <c r="K558" s="172"/>
      <c r="L558" s="177"/>
      <c r="M558" s="178"/>
      <c r="N558" s="179"/>
      <c r="O558" s="179"/>
      <c r="P558" s="180">
        <f>P559</f>
        <v>0</v>
      </c>
      <c r="Q558" s="179"/>
      <c r="R558" s="180">
        <f>R559</f>
        <v>0</v>
      </c>
      <c r="S558" s="179"/>
      <c r="T558" s="181">
        <f>T559</f>
        <v>0</v>
      </c>
      <c r="AR558" s="182" t="s">
        <v>79</v>
      </c>
      <c r="AT558" s="183" t="s">
        <v>73</v>
      </c>
      <c r="AU558" s="183" t="s">
        <v>79</v>
      </c>
      <c r="AY558" s="182" t="s">
        <v>128</v>
      </c>
      <c r="BK558" s="184">
        <f>BK559</f>
        <v>0</v>
      </c>
    </row>
    <row r="559" spans="2:65" s="1" customFormat="1" ht="38.25" customHeight="1">
      <c r="B559" s="41"/>
      <c r="C559" s="187" t="s">
        <v>458</v>
      </c>
      <c r="D559" s="187" t="s">
        <v>131</v>
      </c>
      <c r="E559" s="188" t="s">
        <v>459</v>
      </c>
      <c r="F559" s="189" t="s">
        <v>460</v>
      </c>
      <c r="G559" s="190" t="s">
        <v>445</v>
      </c>
      <c r="H559" s="191">
        <v>8.9779999999999998</v>
      </c>
      <c r="I559" s="192"/>
      <c r="J559" s="193">
        <f>ROUND(I559*H559,2)</f>
        <v>0</v>
      </c>
      <c r="K559" s="189" t="s">
        <v>135</v>
      </c>
      <c r="L559" s="61"/>
      <c r="M559" s="194" t="s">
        <v>21</v>
      </c>
      <c r="N559" s="195" t="s">
        <v>45</v>
      </c>
      <c r="O559" s="42"/>
      <c r="P559" s="196">
        <f>O559*H559</f>
        <v>0</v>
      </c>
      <c r="Q559" s="196">
        <v>0</v>
      </c>
      <c r="R559" s="196">
        <f>Q559*H559</f>
        <v>0</v>
      </c>
      <c r="S559" s="196">
        <v>0</v>
      </c>
      <c r="T559" s="197">
        <f>S559*H559</f>
        <v>0</v>
      </c>
      <c r="AR559" s="24" t="s">
        <v>136</v>
      </c>
      <c r="AT559" s="24" t="s">
        <v>131</v>
      </c>
      <c r="AU559" s="24" t="s">
        <v>86</v>
      </c>
      <c r="AY559" s="24" t="s">
        <v>128</v>
      </c>
      <c r="BE559" s="198">
        <f>IF(N559="základní",J559,0)</f>
        <v>0</v>
      </c>
      <c r="BF559" s="198">
        <f>IF(N559="snížená",J559,0)</f>
        <v>0</v>
      </c>
      <c r="BG559" s="198">
        <f>IF(N559="zákl. přenesená",J559,0)</f>
        <v>0</v>
      </c>
      <c r="BH559" s="198">
        <f>IF(N559="sníž. přenesená",J559,0)</f>
        <v>0</v>
      </c>
      <c r="BI559" s="198">
        <f>IF(N559="nulová",J559,0)</f>
        <v>0</v>
      </c>
      <c r="BJ559" s="24" t="s">
        <v>79</v>
      </c>
      <c r="BK559" s="198">
        <f>ROUND(I559*H559,2)</f>
        <v>0</v>
      </c>
      <c r="BL559" s="24" t="s">
        <v>136</v>
      </c>
      <c r="BM559" s="24" t="s">
        <v>461</v>
      </c>
    </row>
    <row r="560" spans="2:65" s="10" customFormat="1" ht="37.35" customHeight="1">
      <c r="B560" s="171"/>
      <c r="C560" s="172"/>
      <c r="D560" s="173" t="s">
        <v>73</v>
      </c>
      <c r="E560" s="174" t="s">
        <v>462</v>
      </c>
      <c r="F560" s="174" t="s">
        <v>463</v>
      </c>
      <c r="G560" s="172"/>
      <c r="H560" s="172"/>
      <c r="I560" s="175"/>
      <c r="J560" s="176">
        <f>BK560</f>
        <v>0</v>
      </c>
      <c r="K560" s="172"/>
      <c r="L560" s="177"/>
      <c r="M560" s="178"/>
      <c r="N560" s="179"/>
      <c r="O560" s="179"/>
      <c r="P560" s="180">
        <f>P561+P619+P777+P782+P787+P821+P1102</f>
        <v>0</v>
      </c>
      <c r="Q560" s="179"/>
      <c r="R560" s="180">
        <f>R561+R619+R777+R782+R787+R821+R1102</f>
        <v>1.9685831500000002</v>
      </c>
      <c r="S560" s="179"/>
      <c r="T560" s="181">
        <f>T561+T619+T777+T782+T787+T821+T1102</f>
        <v>0.5878857500000001</v>
      </c>
      <c r="AR560" s="182" t="s">
        <v>86</v>
      </c>
      <c r="AT560" s="183" t="s">
        <v>73</v>
      </c>
      <c r="AU560" s="183" t="s">
        <v>74</v>
      </c>
      <c r="AY560" s="182" t="s">
        <v>128</v>
      </c>
      <c r="BK560" s="184">
        <f>BK561+BK619+BK777+BK782+BK787+BK821+BK1102</f>
        <v>0</v>
      </c>
    </row>
    <row r="561" spans="2:65" s="10" customFormat="1" ht="19.899999999999999" customHeight="1">
      <c r="B561" s="171"/>
      <c r="C561" s="172"/>
      <c r="D561" s="173" t="s">
        <v>73</v>
      </c>
      <c r="E561" s="185" t="s">
        <v>464</v>
      </c>
      <c r="F561" s="185" t="s">
        <v>465</v>
      </c>
      <c r="G561" s="172"/>
      <c r="H561" s="172"/>
      <c r="I561" s="175"/>
      <c r="J561" s="186">
        <f>BK561</f>
        <v>0</v>
      </c>
      <c r="K561" s="172"/>
      <c r="L561" s="177"/>
      <c r="M561" s="178"/>
      <c r="N561" s="179"/>
      <c r="O561" s="179"/>
      <c r="P561" s="180">
        <f>SUM(P562:P618)</f>
        <v>0</v>
      </c>
      <c r="Q561" s="179"/>
      <c r="R561" s="180">
        <f>SUM(R562:R618)</f>
        <v>1.7327699999999998E-2</v>
      </c>
      <c r="S561" s="179"/>
      <c r="T561" s="181">
        <f>SUM(T562:T618)</f>
        <v>7.4198100000000003E-2</v>
      </c>
      <c r="AR561" s="182" t="s">
        <v>86</v>
      </c>
      <c r="AT561" s="183" t="s">
        <v>73</v>
      </c>
      <c r="AU561" s="183" t="s">
        <v>79</v>
      </c>
      <c r="AY561" s="182" t="s">
        <v>128</v>
      </c>
      <c r="BK561" s="184">
        <f>SUM(BK562:BK618)</f>
        <v>0</v>
      </c>
    </row>
    <row r="562" spans="2:65" s="1" customFormat="1" ht="16.5" customHeight="1">
      <c r="B562" s="41"/>
      <c r="C562" s="187" t="s">
        <v>466</v>
      </c>
      <c r="D562" s="187" t="s">
        <v>131</v>
      </c>
      <c r="E562" s="188" t="s">
        <v>467</v>
      </c>
      <c r="F562" s="189" t="s">
        <v>468</v>
      </c>
      <c r="G562" s="190" t="s">
        <v>238</v>
      </c>
      <c r="H562" s="191">
        <v>44.43</v>
      </c>
      <c r="I562" s="192"/>
      <c r="J562" s="193">
        <f>ROUND(I562*H562,2)</f>
        <v>0</v>
      </c>
      <c r="K562" s="189" t="s">
        <v>135</v>
      </c>
      <c r="L562" s="61"/>
      <c r="M562" s="194" t="s">
        <v>21</v>
      </c>
      <c r="N562" s="195" t="s">
        <v>45</v>
      </c>
      <c r="O562" s="42"/>
      <c r="P562" s="196">
        <f>O562*H562</f>
        <v>0</v>
      </c>
      <c r="Q562" s="196">
        <v>0</v>
      </c>
      <c r="R562" s="196">
        <f>Q562*H562</f>
        <v>0</v>
      </c>
      <c r="S562" s="196">
        <v>1.67E-3</v>
      </c>
      <c r="T562" s="197">
        <f>S562*H562</f>
        <v>7.4198100000000003E-2</v>
      </c>
      <c r="AR562" s="24" t="s">
        <v>319</v>
      </c>
      <c r="AT562" s="24" t="s">
        <v>131</v>
      </c>
      <c r="AU562" s="24" t="s">
        <v>86</v>
      </c>
      <c r="AY562" s="24" t="s">
        <v>128</v>
      </c>
      <c r="BE562" s="198">
        <f>IF(N562="základní",J562,0)</f>
        <v>0</v>
      </c>
      <c r="BF562" s="198">
        <f>IF(N562="snížená",J562,0)</f>
        <v>0</v>
      </c>
      <c r="BG562" s="198">
        <f>IF(N562="zákl. přenesená",J562,0)</f>
        <v>0</v>
      </c>
      <c r="BH562" s="198">
        <f>IF(N562="sníž. přenesená",J562,0)</f>
        <v>0</v>
      </c>
      <c r="BI562" s="198">
        <f>IF(N562="nulová",J562,0)</f>
        <v>0</v>
      </c>
      <c r="BJ562" s="24" t="s">
        <v>79</v>
      </c>
      <c r="BK562" s="198">
        <f>ROUND(I562*H562,2)</f>
        <v>0</v>
      </c>
      <c r="BL562" s="24" t="s">
        <v>319</v>
      </c>
      <c r="BM562" s="24" t="s">
        <v>469</v>
      </c>
    </row>
    <row r="563" spans="2:65" s="11" customFormat="1" ht="13.5">
      <c r="B563" s="199"/>
      <c r="C563" s="200"/>
      <c r="D563" s="201" t="s">
        <v>138</v>
      </c>
      <c r="E563" s="202" t="s">
        <v>21</v>
      </c>
      <c r="F563" s="203" t="s">
        <v>304</v>
      </c>
      <c r="G563" s="200"/>
      <c r="H563" s="202" t="s">
        <v>21</v>
      </c>
      <c r="I563" s="204"/>
      <c r="J563" s="200"/>
      <c r="K563" s="200"/>
      <c r="L563" s="205"/>
      <c r="M563" s="206"/>
      <c r="N563" s="207"/>
      <c r="O563" s="207"/>
      <c r="P563" s="207"/>
      <c r="Q563" s="207"/>
      <c r="R563" s="207"/>
      <c r="S563" s="207"/>
      <c r="T563" s="208"/>
      <c r="AT563" s="209" t="s">
        <v>138</v>
      </c>
      <c r="AU563" s="209" t="s">
        <v>86</v>
      </c>
      <c r="AV563" s="11" t="s">
        <v>79</v>
      </c>
      <c r="AW563" s="11" t="s">
        <v>38</v>
      </c>
      <c r="AX563" s="11" t="s">
        <v>74</v>
      </c>
      <c r="AY563" s="209" t="s">
        <v>128</v>
      </c>
    </row>
    <row r="564" spans="2:65" s="11" customFormat="1" ht="13.5">
      <c r="B564" s="199"/>
      <c r="C564" s="200"/>
      <c r="D564" s="201" t="s">
        <v>138</v>
      </c>
      <c r="E564" s="202" t="s">
        <v>21</v>
      </c>
      <c r="F564" s="203" t="s">
        <v>470</v>
      </c>
      <c r="G564" s="200"/>
      <c r="H564" s="202" t="s">
        <v>21</v>
      </c>
      <c r="I564" s="204"/>
      <c r="J564" s="200"/>
      <c r="K564" s="200"/>
      <c r="L564" s="205"/>
      <c r="M564" s="206"/>
      <c r="N564" s="207"/>
      <c r="O564" s="207"/>
      <c r="P564" s="207"/>
      <c r="Q564" s="207"/>
      <c r="R564" s="207"/>
      <c r="S564" s="207"/>
      <c r="T564" s="208"/>
      <c r="AT564" s="209" t="s">
        <v>138</v>
      </c>
      <c r="AU564" s="209" t="s">
        <v>86</v>
      </c>
      <c r="AV564" s="11" t="s">
        <v>79</v>
      </c>
      <c r="AW564" s="11" t="s">
        <v>38</v>
      </c>
      <c r="AX564" s="11" t="s">
        <v>74</v>
      </c>
      <c r="AY564" s="209" t="s">
        <v>128</v>
      </c>
    </row>
    <row r="565" spans="2:65" s="12" customFormat="1" ht="13.5">
      <c r="B565" s="210"/>
      <c r="C565" s="211"/>
      <c r="D565" s="201" t="s">
        <v>138</v>
      </c>
      <c r="E565" s="212" t="s">
        <v>21</v>
      </c>
      <c r="F565" s="213" t="s">
        <v>305</v>
      </c>
      <c r="G565" s="211"/>
      <c r="H565" s="214">
        <v>4.95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138</v>
      </c>
      <c r="AU565" s="220" t="s">
        <v>86</v>
      </c>
      <c r="AV565" s="12" t="s">
        <v>86</v>
      </c>
      <c r="AW565" s="12" t="s">
        <v>38</v>
      </c>
      <c r="AX565" s="12" t="s">
        <v>74</v>
      </c>
      <c r="AY565" s="220" t="s">
        <v>128</v>
      </c>
    </row>
    <row r="566" spans="2:65" s="11" customFormat="1" ht="13.5">
      <c r="B566" s="199"/>
      <c r="C566" s="200"/>
      <c r="D566" s="201" t="s">
        <v>138</v>
      </c>
      <c r="E566" s="202" t="s">
        <v>21</v>
      </c>
      <c r="F566" s="203" t="s">
        <v>471</v>
      </c>
      <c r="G566" s="200"/>
      <c r="H566" s="202" t="s">
        <v>21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138</v>
      </c>
      <c r="AU566" s="209" t="s">
        <v>86</v>
      </c>
      <c r="AV566" s="11" t="s">
        <v>79</v>
      </c>
      <c r="AW566" s="11" t="s">
        <v>38</v>
      </c>
      <c r="AX566" s="11" t="s">
        <v>74</v>
      </c>
      <c r="AY566" s="209" t="s">
        <v>128</v>
      </c>
    </row>
    <row r="567" spans="2:65" s="12" customFormat="1" ht="13.5">
      <c r="B567" s="210"/>
      <c r="C567" s="211"/>
      <c r="D567" s="201" t="s">
        <v>138</v>
      </c>
      <c r="E567" s="212" t="s">
        <v>21</v>
      </c>
      <c r="F567" s="213" t="s">
        <v>306</v>
      </c>
      <c r="G567" s="211"/>
      <c r="H567" s="214">
        <v>2.6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138</v>
      </c>
      <c r="AU567" s="220" t="s">
        <v>86</v>
      </c>
      <c r="AV567" s="12" t="s">
        <v>86</v>
      </c>
      <c r="AW567" s="12" t="s">
        <v>38</v>
      </c>
      <c r="AX567" s="12" t="s">
        <v>74</v>
      </c>
      <c r="AY567" s="220" t="s">
        <v>128</v>
      </c>
    </row>
    <row r="568" spans="2:65" s="14" customFormat="1" ht="13.5">
      <c r="B568" s="232"/>
      <c r="C568" s="233"/>
      <c r="D568" s="201" t="s">
        <v>138</v>
      </c>
      <c r="E568" s="234" t="s">
        <v>21</v>
      </c>
      <c r="F568" s="235" t="s">
        <v>253</v>
      </c>
      <c r="G568" s="233"/>
      <c r="H568" s="236">
        <v>7.55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138</v>
      </c>
      <c r="AU568" s="242" t="s">
        <v>86</v>
      </c>
      <c r="AV568" s="14" t="s">
        <v>129</v>
      </c>
      <c r="AW568" s="14" t="s">
        <v>38</v>
      </c>
      <c r="AX568" s="14" t="s">
        <v>74</v>
      </c>
      <c r="AY568" s="242" t="s">
        <v>128</v>
      </c>
    </row>
    <row r="569" spans="2:65" s="11" customFormat="1" ht="13.5">
      <c r="B569" s="199"/>
      <c r="C569" s="200"/>
      <c r="D569" s="201" t="s">
        <v>138</v>
      </c>
      <c r="E569" s="202" t="s">
        <v>21</v>
      </c>
      <c r="F569" s="203" t="s">
        <v>307</v>
      </c>
      <c r="G569" s="200"/>
      <c r="H569" s="202" t="s">
        <v>21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138</v>
      </c>
      <c r="AU569" s="209" t="s">
        <v>86</v>
      </c>
      <c r="AV569" s="11" t="s">
        <v>79</v>
      </c>
      <c r="AW569" s="11" t="s">
        <v>38</v>
      </c>
      <c r="AX569" s="11" t="s">
        <v>74</v>
      </c>
      <c r="AY569" s="209" t="s">
        <v>128</v>
      </c>
    </row>
    <row r="570" spans="2:65" s="11" customFormat="1" ht="13.5">
      <c r="B570" s="199"/>
      <c r="C570" s="200"/>
      <c r="D570" s="201" t="s">
        <v>138</v>
      </c>
      <c r="E570" s="202" t="s">
        <v>21</v>
      </c>
      <c r="F570" s="203" t="s">
        <v>470</v>
      </c>
      <c r="G570" s="200"/>
      <c r="H570" s="202" t="s">
        <v>21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138</v>
      </c>
      <c r="AU570" s="209" t="s">
        <v>86</v>
      </c>
      <c r="AV570" s="11" t="s">
        <v>79</v>
      </c>
      <c r="AW570" s="11" t="s">
        <v>38</v>
      </c>
      <c r="AX570" s="11" t="s">
        <v>74</v>
      </c>
      <c r="AY570" s="209" t="s">
        <v>128</v>
      </c>
    </row>
    <row r="571" spans="2:65" s="12" customFormat="1" ht="13.5">
      <c r="B571" s="210"/>
      <c r="C571" s="211"/>
      <c r="D571" s="201" t="s">
        <v>138</v>
      </c>
      <c r="E571" s="212" t="s">
        <v>21</v>
      </c>
      <c r="F571" s="213" t="s">
        <v>308</v>
      </c>
      <c r="G571" s="211"/>
      <c r="H571" s="214">
        <v>11.55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138</v>
      </c>
      <c r="AU571" s="220" t="s">
        <v>86</v>
      </c>
      <c r="AV571" s="12" t="s">
        <v>86</v>
      </c>
      <c r="AW571" s="12" t="s">
        <v>38</v>
      </c>
      <c r="AX571" s="12" t="s">
        <v>74</v>
      </c>
      <c r="AY571" s="220" t="s">
        <v>128</v>
      </c>
    </row>
    <row r="572" spans="2:65" s="12" customFormat="1" ht="13.5">
      <c r="B572" s="210"/>
      <c r="C572" s="211"/>
      <c r="D572" s="201" t="s">
        <v>138</v>
      </c>
      <c r="E572" s="212" t="s">
        <v>21</v>
      </c>
      <c r="F572" s="213" t="s">
        <v>309</v>
      </c>
      <c r="G572" s="211"/>
      <c r="H572" s="214">
        <v>1.23</v>
      </c>
      <c r="I572" s="215"/>
      <c r="J572" s="211"/>
      <c r="K572" s="211"/>
      <c r="L572" s="216"/>
      <c r="M572" s="217"/>
      <c r="N572" s="218"/>
      <c r="O572" s="218"/>
      <c r="P572" s="218"/>
      <c r="Q572" s="218"/>
      <c r="R572" s="218"/>
      <c r="S572" s="218"/>
      <c r="T572" s="219"/>
      <c r="AT572" s="220" t="s">
        <v>138</v>
      </c>
      <c r="AU572" s="220" t="s">
        <v>86</v>
      </c>
      <c r="AV572" s="12" t="s">
        <v>86</v>
      </c>
      <c r="AW572" s="12" t="s">
        <v>38</v>
      </c>
      <c r="AX572" s="12" t="s">
        <v>74</v>
      </c>
      <c r="AY572" s="220" t="s">
        <v>128</v>
      </c>
    </row>
    <row r="573" spans="2:65" s="12" customFormat="1" ht="13.5">
      <c r="B573" s="210"/>
      <c r="C573" s="211"/>
      <c r="D573" s="201" t="s">
        <v>138</v>
      </c>
      <c r="E573" s="212" t="s">
        <v>21</v>
      </c>
      <c r="F573" s="213" t="s">
        <v>310</v>
      </c>
      <c r="G573" s="211"/>
      <c r="H573" s="214">
        <v>1.5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138</v>
      </c>
      <c r="AU573" s="220" t="s">
        <v>86</v>
      </c>
      <c r="AV573" s="12" t="s">
        <v>86</v>
      </c>
      <c r="AW573" s="12" t="s">
        <v>38</v>
      </c>
      <c r="AX573" s="12" t="s">
        <v>74</v>
      </c>
      <c r="AY573" s="220" t="s">
        <v>128</v>
      </c>
    </row>
    <row r="574" spans="2:65" s="12" customFormat="1" ht="13.5">
      <c r="B574" s="210"/>
      <c r="C574" s="211"/>
      <c r="D574" s="201" t="s">
        <v>138</v>
      </c>
      <c r="E574" s="212" t="s">
        <v>21</v>
      </c>
      <c r="F574" s="213" t="s">
        <v>311</v>
      </c>
      <c r="G574" s="211"/>
      <c r="H574" s="214">
        <v>0.9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138</v>
      </c>
      <c r="AU574" s="220" t="s">
        <v>86</v>
      </c>
      <c r="AV574" s="12" t="s">
        <v>86</v>
      </c>
      <c r="AW574" s="12" t="s">
        <v>38</v>
      </c>
      <c r="AX574" s="12" t="s">
        <v>74</v>
      </c>
      <c r="AY574" s="220" t="s">
        <v>128</v>
      </c>
    </row>
    <row r="575" spans="2:65" s="12" customFormat="1" ht="13.5">
      <c r="B575" s="210"/>
      <c r="C575" s="211"/>
      <c r="D575" s="201" t="s">
        <v>138</v>
      </c>
      <c r="E575" s="212" t="s">
        <v>21</v>
      </c>
      <c r="F575" s="213" t="s">
        <v>312</v>
      </c>
      <c r="G575" s="211"/>
      <c r="H575" s="214">
        <v>1.02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138</v>
      </c>
      <c r="AU575" s="220" t="s">
        <v>86</v>
      </c>
      <c r="AV575" s="12" t="s">
        <v>86</v>
      </c>
      <c r="AW575" s="12" t="s">
        <v>38</v>
      </c>
      <c r="AX575" s="12" t="s">
        <v>74</v>
      </c>
      <c r="AY575" s="220" t="s">
        <v>128</v>
      </c>
    </row>
    <row r="576" spans="2:65" s="12" customFormat="1" ht="13.5">
      <c r="B576" s="210"/>
      <c r="C576" s="211"/>
      <c r="D576" s="201" t="s">
        <v>138</v>
      </c>
      <c r="E576" s="212" t="s">
        <v>21</v>
      </c>
      <c r="F576" s="213" t="s">
        <v>313</v>
      </c>
      <c r="G576" s="211"/>
      <c r="H576" s="214">
        <v>2.5499999999999998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138</v>
      </c>
      <c r="AU576" s="220" t="s">
        <v>86</v>
      </c>
      <c r="AV576" s="12" t="s">
        <v>86</v>
      </c>
      <c r="AW576" s="12" t="s">
        <v>38</v>
      </c>
      <c r="AX576" s="12" t="s">
        <v>74</v>
      </c>
      <c r="AY576" s="220" t="s">
        <v>128</v>
      </c>
    </row>
    <row r="577" spans="2:65" s="12" customFormat="1" ht="13.5">
      <c r="B577" s="210"/>
      <c r="C577" s="211"/>
      <c r="D577" s="201" t="s">
        <v>138</v>
      </c>
      <c r="E577" s="212" t="s">
        <v>21</v>
      </c>
      <c r="F577" s="213" t="s">
        <v>314</v>
      </c>
      <c r="G577" s="211"/>
      <c r="H577" s="214">
        <v>3.26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138</v>
      </c>
      <c r="AU577" s="220" t="s">
        <v>86</v>
      </c>
      <c r="AV577" s="12" t="s">
        <v>86</v>
      </c>
      <c r="AW577" s="12" t="s">
        <v>38</v>
      </c>
      <c r="AX577" s="12" t="s">
        <v>74</v>
      </c>
      <c r="AY577" s="220" t="s">
        <v>128</v>
      </c>
    </row>
    <row r="578" spans="2:65" s="14" customFormat="1" ht="13.5">
      <c r="B578" s="232"/>
      <c r="C578" s="233"/>
      <c r="D578" s="201" t="s">
        <v>138</v>
      </c>
      <c r="E578" s="234" t="s">
        <v>21</v>
      </c>
      <c r="F578" s="235" t="s">
        <v>253</v>
      </c>
      <c r="G578" s="233"/>
      <c r="H578" s="236">
        <v>22.01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AT578" s="242" t="s">
        <v>138</v>
      </c>
      <c r="AU578" s="242" t="s">
        <v>86</v>
      </c>
      <c r="AV578" s="14" t="s">
        <v>129</v>
      </c>
      <c r="AW578" s="14" t="s">
        <v>38</v>
      </c>
      <c r="AX578" s="14" t="s">
        <v>74</v>
      </c>
      <c r="AY578" s="242" t="s">
        <v>128</v>
      </c>
    </row>
    <row r="579" spans="2:65" s="11" customFormat="1" ht="13.5">
      <c r="B579" s="199"/>
      <c r="C579" s="200"/>
      <c r="D579" s="201" t="s">
        <v>138</v>
      </c>
      <c r="E579" s="202" t="s">
        <v>21</v>
      </c>
      <c r="F579" s="203" t="s">
        <v>315</v>
      </c>
      <c r="G579" s="200"/>
      <c r="H579" s="202" t="s">
        <v>21</v>
      </c>
      <c r="I579" s="204"/>
      <c r="J579" s="200"/>
      <c r="K579" s="200"/>
      <c r="L579" s="205"/>
      <c r="M579" s="206"/>
      <c r="N579" s="207"/>
      <c r="O579" s="207"/>
      <c r="P579" s="207"/>
      <c r="Q579" s="207"/>
      <c r="R579" s="207"/>
      <c r="S579" s="207"/>
      <c r="T579" s="208"/>
      <c r="AT579" s="209" t="s">
        <v>138</v>
      </c>
      <c r="AU579" s="209" t="s">
        <v>86</v>
      </c>
      <c r="AV579" s="11" t="s">
        <v>79</v>
      </c>
      <c r="AW579" s="11" t="s">
        <v>38</v>
      </c>
      <c r="AX579" s="11" t="s">
        <v>74</v>
      </c>
      <c r="AY579" s="209" t="s">
        <v>128</v>
      </c>
    </row>
    <row r="580" spans="2:65" s="11" customFormat="1" ht="13.5">
      <c r="B580" s="199"/>
      <c r="C580" s="200"/>
      <c r="D580" s="201" t="s">
        <v>138</v>
      </c>
      <c r="E580" s="202" t="s">
        <v>21</v>
      </c>
      <c r="F580" s="203" t="s">
        <v>470</v>
      </c>
      <c r="G580" s="200"/>
      <c r="H580" s="202" t="s">
        <v>21</v>
      </c>
      <c r="I580" s="204"/>
      <c r="J580" s="200"/>
      <c r="K580" s="200"/>
      <c r="L580" s="205"/>
      <c r="M580" s="206"/>
      <c r="N580" s="207"/>
      <c r="O580" s="207"/>
      <c r="P580" s="207"/>
      <c r="Q580" s="207"/>
      <c r="R580" s="207"/>
      <c r="S580" s="207"/>
      <c r="T580" s="208"/>
      <c r="AT580" s="209" t="s">
        <v>138</v>
      </c>
      <c r="AU580" s="209" t="s">
        <v>86</v>
      </c>
      <c r="AV580" s="11" t="s">
        <v>79</v>
      </c>
      <c r="AW580" s="11" t="s">
        <v>38</v>
      </c>
      <c r="AX580" s="11" t="s">
        <v>74</v>
      </c>
      <c r="AY580" s="209" t="s">
        <v>128</v>
      </c>
    </row>
    <row r="581" spans="2:65" s="12" customFormat="1" ht="13.5">
      <c r="B581" s="210"/>
      <c r="C581" s="211"/>
      <c r="D581" s="201" t="s">
        <v>138</v>
      </c>
      <c r="E581" s="212" t="s">
        <v>21</v>
      </c>
      <c r="F581" s="213" t="s">
        <v>316</v>
      </c>
      <c r="G581" s="211"/>
      <c r="H581" s="214">
        <v>9.9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138</v>
      </c>
      <c r="AU581" s="220" t="s">
        <v>86</v>
      </c>
      <c r="AV581" s="12" t="s">
        <v>86</v>
      </c>
      <c r="AW581" s="12" t="s">
        <v>38</v>
      </c>
      <c r="AX581" s="12" t="s">
        <v>74</v>
      </c>
      <c r="AY581" s="220" t="s">
        <v>128</v>
      </c>
    </row>
    <row r="582" spans="2:65" s="12" customFormat="1" ht="13.5">
      <c r="B582" s="210"/>
      <c r="C582" s="211"/>
      <c r="D582" s="201" t="s">
        <v>138</v>
      </c>
      <c r="E582" s="212" t="s">
        <v>21</v>
      </c>
      <c r="F582" s="213" t="s">
        <v>309</v>
      </c>
      <c r="G582" s="211"/>
      <c r="H582" s="214">
        <v>1.23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138</v>
      </c>
      <c r="AU582" s="220" t="s">
        <v>86</v>
      </c>
      <c r="AV582" s="12" t="s">
        <v>86</v>
      </c>
      <c r="AW582" s="12" t="s">
        <v>38</v>
      </c>
      <c r="AX582" s="12" t="s">
        <v>74</v>
      </c>
      <c r="AY582" s="220" t="s">
        <v>128</v>
      </c>
    </row>
    <row r="583" spans="2:65" s="12" customFormat="1" ht="13.5">
      <c r="B583" s="210"/>
      <c r="C583" s="211"/>
      <c r="D583" s="201" t="s">
        <v>138</v>
      </c>
      <c r="E583" s="212" t="s">
        <v>21</v>
      </c>
      <c r="F583" s="213" t="s">
        <v>317</v>
      </c>
      <c r="G583" s="211"/>
      <c r="H583" s="214">
        <v>0.75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138</v>
      </c>
      <c r="AU583" s="220" t="s">
        <v>86</v>
      </c>
      <c r="AV583" s="12" t="s">
        <v>86</v>
      </c>
      <c r="AW583" s="12" t="s">
        <v>38</v>
      </c>
      <c r="AX583" s="12" t="s">
        <v>74</v>
      </c>
      <c r="AY583" s="220" t="s">
        <v>128</v>
      </c>
    </row>
    <row r="584" spans="2:65" s="12" customFormat="1" ht="13.5">
      <c r="B584" s="210"/>
      <c r="C584" s="211"/>
      <c r="D584" s="201" t="s">
        <v>138</v>
      </c>
      <c r="E584" s="212" t="s">
        <v>21</v>
      </c>
      <c r="F584" s="213" t="s">
        <v>311</v>
      </c>
      <c r="G584" s="211"/>
      <c r="H584" s="214">
        <v>0.9</v>
      </c>
      <c r="I584" s="215"/>
      <c r="J584" s="211"/>
      <c r="K584" s="211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138</v>
      </c>
      <c r="AU584" s="220" t="s">
        <v>86</v>
      </c>
      <c r="AV584" s="12" t="s">
        <v>86</v>
      </c>
      <c r="AW584" s="12" t="s">
        <v>38</v>
      </c>
      <c r="AX584" s="12" t="s">
        <v>74</v>
      </c>
      <c r="AY584" s="220" t="s">
        <v>128</v>
      </c>
    </row>
    <row r="585" spans="2:65" s="12" customFormat="1" ht="13.5">
      <c r="B585" s="210"/>
      <c r="C585" s="211"/>
      <c r="D585" s="201" t="s">
        <v>138</v>
      </c>
      <c r="E585" s="212" t="s">
        <v>21</v>
      </c>
      <c r="F585" s="213" t="s">
        <v>312</v>
      </c>
      <c r="G585" s="211"/>
      <c r="H585" s="214">
        <v>1.02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138</v>
      </c>
      <c r="AU585" s="220" t="s">
        <v>86</v>
      </c>
      <c r="AV585" s="12" t="s">
        <v>86</v>
      </c>
      <c r="AW585" s="12" t="s">
        <v>38</v>
      </c>
      <c r="AX585" s="12" t="s">
        <v>74</v>
      </c>
      <c r="AY585" s="220" t="s">
        <v>128</v>
      </c>
    </row>
    <row r="586" spans="2:65" s="12" customFormat="1" ht="13.5">
      <c r="B586" s="210"/>
      <c r="C586" s="211"/>
      <c r="D586" s="201" t="s">
        <v>138</v>
      </c>
      <c r="E586" s="212" t="s">
        <v>21</v>
      </c>
      <c r="F586" s="213" t="s">
        <v>318</v>
      </c>
      <c r="G586" s="211"/>
      <c r="H586" s="214">
        <v>1.07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138</v>
      </c>
      <c r="AU586" s="220" t="s">
        <v>86</v>
      </c>
      <c r="AV586" s="12" t="s">
        <v>86</v>
      </c>
      <c r="AW586" s="12" t="s">
        <v>38</v>
      </c>
      <c r="AX586" s="12" t="s">
        <v>74</v>
      </c>
      <c r="AY586" s="220" t="s">
        <v>128</v>
      </c>
    </row>
    <row r="587" spans="2:65" s="14" customFormat="1" ht="13.5">
      <c r="B587" s="232"/>
      <c r="C587" s="233"/>
      <c r="D587" s="201" t="s">
        <v>138</v>
      </c>
      <c r="E587" s="234" t="s">
        <v>21</v>
      </c>
      <c r="F587" s="235" t="s">
        <v>253</v>
      </c>
      <c r="G587" s="233"/>
      <c r="H587" s="236">
        <v>14.87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AT587" s="242" t="s">
        <v>138</v>
      </c>
      <c r="AU587" s="242" t="s">
        <v>86</v>
      </c>
      <c r="AV587" s="14" t="s">
        <v>129</v>
      </c>
      <c r="AW587" s="14" t="s">
        <v>38</v>
      </c>
      <c r="AX587" s="14" t="s">
        <v>74</v>
      </c>
      <c r="AY587" s="242" t="s">
        <v>128</v>
      </c>
    </row>
    <row r="588" spans="2:65" s="13" customFormat="1" ht="13.5">
      <c r="B588" s="221"/>
      <c r="C588" s="222"/>
      <c r="D588" s="201" t="s">
        <v>138</v>
      </c>
      <c r="E588" s="223" t="s">
        <v>21</v>
      </c>
      <c r="F588" s="224" t="s">
        <v>141</v>
      </c>
      <c r="G588" s="222"/>
      <c r="H588" s="225">
        <v>44.43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138</v>
      </c>
      <c r="AU588" s="231" t="s">
        <v>86</v>
      </c>
      <c r="AV588" s="13" t="s">
        <v>136</v>
      </c>
      <c r="AW588" s="13" t="s">
        <v>38</v>
      </c>
      <c r="AX588" s="13" t="s">
        <v>79</v>
      </c>
      <c r="AY588" s="231" t="s">
        <v>128</v>
      </c>
    </row>
    <row r="589" spans="2:65" s="1" customFormat="1" ht="25.5" customHeight="1">
      <c r="B589" s="41"/>
      <c r="C589" s="187" t="s">
        <v>472</v>
      </c>
      <c r="D589" s="187" t="s">
        <v>131</v>
      </c>
      <c r="E589" s="188" t="s">
        <v>473</v>
      </c>
      <c r="F589" s="189" t="s">
        <v>474</v>
      </c>
      <c r="G589" s="190" t="s">
        <v>238</v>
      </c>
      <c r="H589" s="191">
        <v>44.43</v>
      </c>
      <c r="I589" s="192"/>
      <c r="J589" s="193">
        <f>ROUND(I589*H589,2)</f>
        <v>0</v>
      </c>
      <c r="K589" s="189" t="s">
        <v>21</v>
      </c>
      <c r="L589" s="61"/>
      <c r="M589" s="194" t="s">
        <v>21</v>
      </c>
      <c r="N589" s="195" t="s">
        <v>45</v>
      </c>
      <c r="O589" s="42"/>
      <c r="P589" s="196">
        <f>O589*H589</f>
        <v>0</v>
      </c>
      <c r="Q589" s="196">
        <v>3.8999999999999999E-4</v>
      </c>
      <c r="R589" s="196">
        <f>Q589*H589</f>
        <v>1.7327699999999998E-2</v>
      </c>
      <c r="S589" s="196">
        <v>0</v>
      </c>
      <c r="T589" s="197">
        <f>S589*H589</f>
        <v>0</v>
      </c>
      <c r="AR589" s="24" t="s">
        <v>319</v>
      </c>
      <c r="AT589" s="24" t="s">
        <v>131</v>
      </c>
      <c r="AU589" s="24" t="s">
        <v>86</v>
      </c>
      <c r="AY589" s="24" t="s">
        <v>128</v>
      </c>
      <c r="BE589" s="198">
        <f>IF(N589="základní",J589,0)</f>
        <v>0</v>
      </c>
      <c r="BF589" s="198">
        <f>IF(N589="snížená",J589,0)</f>
        <v>0</v>
      </c>
      <c r="BG589" s="198">
        <f>IF(N589="zákl. přenesená",J589,0)</f>
        <v>0</v>
      </c>
      <c r="BH589" s="198">
        <f>IF(N589="sníž. přenesená",J589,0)</f>
        <v>0</v>
      </c>
      <c r="BI589" s="198">
        <f>IF(N589="nulová",J589,0)</f>
        <v>0</v>
      </c>
      <c r="BJ589" s="24" t="s">
        <v>79</v>
      </c>
      <c r="BK589" s="198">
        <f>ROUND(I589*H589,2)</f>
        <v>0</v>
      </c>
      <c r="BL589" s="24" t="s">
        <v>319</v>
      </c>
      <c r="BM589" s="24" t="s">
        <v>475</v>
      </c>
    </row>
    <row r="590" spans="2:65" s="11" customFormat="1" ht="13.5">
      <c r="B590" s="199"/>
      <c r="C590" s="200"/>
      <c r="D590" s="201" t="s">
        <v>138</v>
      </c>
      <c r="E590" s="202" t="s">
        <v>21</v>
      </c>
      <c r="F590" s="203" t="s">
        <v>476</v>
      </c>
      <c r="G590" s="200"/>
      <c r="H590" s="202" t="s">
        <v>21</v>
      </c>
      <c r="I590" s="204"/>
      <c r="J590" s="200"/>
      <c r="K590" s="200"/>
      <c r="L590" s="205"/>
      <c r="M590" s="206"/>
      <c r="N590" s="207"/>
      <c r="O590" s="207"/>
      <c r="P590" s="207"/>
      <c r="Q590" s="207"/>
      <c r="R590" s="207"/>
      <c r="S590" s="207"/>
      <c r="T590" s="208"/>
      <c r="AT590" s="209" t="s">
        <v>138</v>
      </c>
      <c r="AU590" s="209" t="s">
        <v>86</v>
      </c>
      <c r="AV590" s="11" t="s">
        <v>79</v>
      </c>
      <c r="AW590" s="11" t="s">
        <v>38</v>
      </c>
      <c r="AX590" s="11" t="s">
        <v>74</v>
      </c>
      <c r="AY590" s="209" t="s">
        <v>128</v>
      </c>
    </row>
    <row r="591" spans="2:65" s="11" customFormat="1" ht="13.5">
      <c r="B591" s="199"/>
      <c r="C591" s="200"/>
      <c r="D591" s="201" t="s">
        <v>138</v>
      </c>
      <c r="E591" s="202" t="s">
        <v>21</v>
      </c>
      <c r="F591" s="203" t="s">
        <v>477</v>
      </c>
      <c r="G591" s="200"/>
      <c r="H591" s="202" t="s">
        <v>21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138</v>
      </c>
      <c r="AU591" s="209" t="s">
        <v>86</v>
      </c>
      <c r="AV591" s="11" t="s">
        <v>79</v>
      </c>
      <c r="AW591" s="11" t="s">
        <v>38</v>
      </c>
      <c r="AX591" s="11" t="s">
        <v>74</v>
      </c>
      <c r="AY591" s="209" t="s">
        <v>128</v>
      </c>
    </row>
    <row r="592" spans="2:65" s="11" customFormat="1" ht="13.5">
      <c r="B592" s="199"/>
      <c r="C592" s="200"/>
      <c r="D592" s="201" t="s">
        <v>138</v>
      </c>
      <c r="E592" s="202" t="s">
        <v>21</v>
      </c>
      <c r="F592" s="203" t="s">
        <v>304</v>
      </c>
      <c r="G592" s="200"/>
      <c r="H592" s="202" t="s">
        <v>21</v>
      </c>
      <c r="I592" s="204"/>
      <c r="J592" s="200"/>
      <c r="K592" s="200"/>
      <c r="L592" s="205"/>
      <c r="M592" s="206"/>
      <c r="N592" s="207"/>
      <c r="O592" s="207"/>
      <c r="P592" s="207"/>
      <c r="Q592" s="207"/>
      <c r="R592" s="207"/>
      <c r="S592" s="207"/>
      <c r="T592" s="208"/>
      <c r="AT592" s="209" t="s">
        <v>138</v>
      </c>
      <c r="AU592" s="209" t="s">
        <v>86</v>
      </c>
      <c r="AV592" s="11" t="s">
        <v>79</v>
      </c>
      <c r="AW592" s="11" t="s">
        <v>38</v>
      </c>
      <c r="AX592" s="11" t="s">
        <v>74</v>
      </c>
      <c r="AY592" s="209" t="s">
        <v>128</v>
      </c>
    </row>
    <row r="593" spans="2:51" s="11" customFormat="1" ht="13.5">
      <c r="B593" s="199"/>
      <c r="C593" s="200"/>
      <c r="D593" s="201" t="s">
        <v>138</v>
      </c>
      <c r="E593" s="202" t="s">
        <v>21</v>
      </c>
      <c r="F593" s="203" t="s">
        <v>470</v>
      </c>
      <c r="G593" s="200"/>
      <c r="H593" s="202" t="s">
        <v>21</v>
      </c>
      <c r="I593" s="204"/>
      <c r="J593" s="200"/>
      <c r="K593" s="200"/>
      <c r="L593" s="205"/>
      <c r="M593" s="206"/>
      <c r="N593" s="207"/>
      <c r="O593" s="207"/>
      <c r="P593" s="207"/>
      <c r="Q593" s="207"/>
      <c r="R593" s="207"/>
      <c r="S593" s="207"/>
      <c r="T593" s="208"/>
      <c r="AT593" s="209" t="s">
        <v>138</v>
      </c>
      <c r="AU593" s="209" t="s">
        <v>86</v>
      </c>
      <c r="AV593" s="11" t="s">
        <v>79</v>
      </c>
      <c r="AW593" s="11" t="s">
        <v>38</v>
      </c>
      <c r="AX593" s="11" t="s">
        <v>74</v>
      </c>
      <c r="AY593" s="209" t="s">
        <v>128</v>
      </c>
    </row>
    <row r="594" spans="2:51" s="12" customFormat="1" ht="13.5">
      <c r="B594" s="210"/>
      <c r="C594" s="211"/>
      <c r="D594" s="201" t="s">
        <v>138</v>
      </c>
      <c r="E594" s="212" t="s">
        <v>21</v>
      </c>
      <c r="F594" s="213" t="s">
        <v>305</v>
      </c>
      <c r="G594" s="211"/>
      <c r="H594" s="214">
        <v>4.95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138</v>
      </c>
      <c r="AU594" s="220" t="s">
        <v>86</v>
      </c>
      <c r="AV594" s="12" t="s">
        <v>86</v>
      </c>
      <c r="AW594" s="12" t="s">
        <v>38</v>
      </c>
      <c r="AX594" s="12" t="s">
        <v>74</v>
      </c>
      <c r="AY594" s="220" t="s">
        <v>128</v>
      </c>
    </row>
    <row r="595" spans="2:51" s="11" customFormat="1" ht="13.5">
      <c r="B595" s="199"/>
      <c r="C595" s="200"/>
      <c r="D595" s="201" t="s">
        <v>138</v>
      </c>
      <c r="E595" s="202" t="s">
        <v>21</v>
      </c>
      <c r="F595" s="203" t="s">
        <v>471</v>
      </c>
      <c r="G595" s="200"/>
      <c r="H595" s="202" t="s">
        <v>21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138</v>
      </c>
      <c r="AU595" s="209" t="s">
        <v>86</v>
      </c>
      <c r="AV595" s="11" t="s">
        <v>79</v>
      </c>
      <c r="AW595" s="11" t="s">
        <v>38</v>
      </c>
      <c r="AX595" s="11" t="s">
        <v>74</v>
      </c>
      <c r="AY595" s="209" t="s">
        <v>128</v>
      </c>
    </row>
    <row r="596" spans="2:51" s="12" customFormat="1" ht="13.5">
      <c r="B596" s="210"/>
      <c r="C596" s="211"/>
      <c r="D596" s="201" t="s">
        <v>138</v>
      </c>
      <c r="E596" s="212" t="s">
        <v>21</v>
      </c>
      <c r="F596" s="213" t="s">
        <v>306</v>
      </c>
      <c r="G596" s="211"/>
      <c r="H596" s="214">
        <v>2.6</v>
      </c>
      <c r="I596" s="215"/>
      <c r="J596" s="211"/>
      <c r="K596" s="211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138</v>
      </c>
      <c r="AU596" s="220" t="s">
        <v>86</v>
      </c>
      <c r="AV596" s="12" t="s">
        <v>86</v>
      </c>
      <c r="AW596" s="12" t="s">
        <v>38</v>
      </c>
      <c r="AX596" s="12" t="s">
        <v>74</v>
      </c>
      <c r="AY596" s="220" t="s">
        <v>128</v>
      </c>
    </row>
    <row r="597" spans="2:51" s="14" customFormat="1" ht="13.5">
      <c r="B597" s="232"/>
      <c r="C597" s="233"/>
      <c r="D597" s="201" t="s">
        <v>138</v>
      </c>
      <c r="E597" s="234" t="s">
        <v>21</v>
      </c>
      <c r="F597" s="235" t="s">
        <v>253</v>
      </c>
      <c r="G597" s="233"/>
      <c r="H597" s="236">
        <v>7.55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AT597" s="242" t="s">
        <v>138</v>
      </c>
      <c r="AU597" s="242" t="s">
        <v>86</v>
      </c>
      <c r="AV597" s="14" t="s">
        <v>129</v>
      </c>
      <c r="AW597" s="14" t="s">
        <v>38</v>
      </c>
      <c r="AX597" s="14" t="s">
        <v>74</v>
      </c>
      <c r="AY597" s="242" t="s">
        <v>128</v>
      </c>
    </row>
    <row r="598" spans="2:51" s="11" customFormat="1" ht="13.5">
      <c r="B598" s="199"/>
      <c r="C598" s="200"/>
      <c r="D598" s="201" t="s">
        <v>138</v>
      </c>
      <c r="E598" s="202" t="s">
        <v>21</v>
      </c>
      <c r="F598" s="203" t="s">
        <v>307</v>
      </c>
      <c r="G598" s="200"/>
      <c r="H598" s="202" t="s">
        <v>21</v>
      </c>
      <c r="I598" s="204"/>
      <c r="J598" s="200"/>
      <c r="K598" s="200"/>
      <c r="L598" s="205"/>
      <c r="M598" s="206"/>
      <c r="N598" s="207"/>
      <c r="O598" s="207"/>
      <c r="P598" s="207"/>
      <c r="Q598" s="207"/>
      <c r="R598" s="207"/>
      <c r="S598" s="207"/>
      <c r="T598" s="208"/>
      <c r="AT598" s="209" t="s">
        <v>138</v>
      </c>
      <c r="AU598" s="209" t="s">
        <v>86</v>
      </c>
      <c r="AV598" s="11" t="s">
        <v>79</v>
      </c>
      <c r="AW598" s="11" t="s">
        <v>38</v>
      </c>
      <c r="AX598" s="11" t="s">
        <v>74</v>
      </c>
      <c r="AY598" s="209" t="s">
        <v>128</v>
      </c>
    </row>
    <row r="599" spans="2:51" s="11" customFormat="1" ht="13.5">
      <c r="B599" s="199"/>
      <c r="C599" s="200"/>
      <c r="D599" s="201" t="s">
        <v>138</v>
      </c>
      <c r="E599" s="202" t="s">
        <v>21</v>
      </c>
      <c r="F599" s="203" t="s">
        <v>470</v>
      </c>
      <c r="G599" s="200"/>
      <c r="H599" s="202" t="s">
        <v>21</v>
      </c>
      <c r="I599" s="204"/>
      <c r="J599" s="200"/>
      <c r="K599" s="200"/>
      <c r="L599" s="205"/>
      <c r="M599" s="206"/>
      <c r="N599" s="207"/>
      <c r="O599" s="207"/>
      <c r="P599" s="207"/>
      <c r="Q599" s="207"/>
      <c r="R599" s="207"/>
      <c r="S599" s="207"/>
      <c r="T599" s="208"/>
      <c r="AT599" s="209" t="s">
        <v>138</v>
      </c>
      <c r="AU599" s="209" t="s">
        <v>86</v>
      </c>
      <c r="AV599" s="11" t="s">
        <v>79</v>
      </c>
      <c r="AW599" s="11" t="s">
        <v>38</v>
      </c>
      <c r="AX599" s="11" t="s">
        <v>74</v>
      </c>
      <c r="AY599" s="209" t="s">
        <v>128</v>
      </c>
    </row>
    <row r="600" spans="2:51" s="12" customFormat="1" ht="13.5">
      <c r="B600" s="210"/>
      <c r="C600" s="211"/>
      <c r="D600" s="201" t="s">
        <v>138</v>
      </c>
      <c r="E600" s="212" t="s">
        <v>21</v>
      </c>
      <c r="F600" s="213" t="s">
        <v>308</v>
      </c>
      <c r="G600" s="211"/>
      <c r="H600" s="214">
        <v>11.55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138</v>
      </c>
      <c r="AU600" s="220" t="s">
        <v>86</v>
      </c>
      <c r="AV600" s="12" t="s">
        <v>86</v>
      </c>
      <c r="AW600" s="12" t="s">
        <v>38</v>
      </c>
      <c r="AX600" s="12" t="s">
        <v>74</v>
      </c>
      <c r="AY600" s="220" t="s">
        <v>128</v>
      </c>
    </row>
    <row r="601" spans="2:51" s="12" customFormat="1" ht="13.5">
      <c r="B601" s="210"/>
      <c r="C601" s="211"/>
      <c r="D601" s="201" t="s">
        <v>138</v>
      </c>
      <c r="E601" s="212" t="s">
        <v>21</v>
      </c>
      <c r="F601" s="213" t="s">
        <v>309</v>
      </c>
      <c r="G601" s="211"/>
      <c r="H601" s="214">
        <v>1.23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138</v>
      </c>
      <c r="AU601" s="220" t="s">
        <v>86</v>
      </c>
      <c r="AV601" s="12" t="s">
        <v>86</v>
      </c>
      <c r="AW601" s="12" t="s">
        <v>38</v>
      </c>
      <c r="AX601" s="12" t="s">
        <v>74</v>
      </c>
      <c r="AY601" s="220" t="s">
        <v>128</v>
      </c>
    </row>
    <row r="602" spans="2:51" s="12" customFormat="1" ht="13.5">
      <c r="B602" s="210"/>
      <c r="C602" s="211"/>
      <c r="D602" s="201" t="s">
        <v>138</v>
      </c>
      <c r="E602" s="212" t="s">
        <v>21</v>
      </c>
      <c r="F602" s="213" t="s">
        <v>310</v>
      </c>
      <c r="G602" s="211"/>
      <c r="H602" s="214">
        <v>1.5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138</v>
      </c>
      <c r="AU602" s="220" t="s">
        <v>86</v>
      </c>
      <c r="AV602" s="12" t="s">
        <v>86</v>
      </c>
      <c r="AW602" s="12" t="s">
        <v>38</v>
      </c>
      <c r="AX602" s="12" t="s">
        <v>74</v>
      </c>
      <c r="AY602" s="220" t="s">
        <v>128</v>
      </c>
    </row>
    <row r="603" spans="2:51" s="12" customFormat="1" ht="13.5">
      <c r="B603" s="210"/>
      <c r="C603" s="211"/>
      <c r="D603" s="201" t="s">
        <v>138</v>
      </c>
      <c r="E603" s="212" t="s">
        <v>21</v>
      </c>
      <c r="F603" s="213" t="s">
        <v>311</v>
      </c>
      <c r="G603" s="211"/>
      <c r="H603" s="214">
        <v>0.9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138</v>
      </c>
      <c r="AU603" s="220" t="s">
        <v>86</v>
      </c>
      <c r="AV603" s="12" t="s">
        <v>86</v>
      </c>
      <c r="AW603" s="12" t="s">
        <v>38</v>
      </c>
      <c r="AX603" s="12" t="s">
        <v>74</v>
      </c>
      <c r="AY603" s="220" t="s">
        <v>128</v>
      </c>
    </row>
    <row r="604" spans="2:51" s="12" customFormat="1" ht="13.5">
      <c r="B604" s="210"/>
      <c r="C604" s="211"/>
      <c r="D604" s="201" t="s">
        <v>138</v>
      </c>
      <c r="E604" s="212" t="s">
        <v>21</v>
      </c>
      <c r="F604" s="213" t="s">
        <v>312</v>
      </c>
      <c r="G604" s="211"/>
      <c r="H604" s="214">
        <v>1.02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138</v>
      </c>
      <c r="AU604" s="220" t="s">
        <v>86</v>
      </c>
      <c r="AV604" s="12" t="s">
        <v>86</v>
      </c>
      <c r="AW604" s="12" t="s">
        <v>38</v>
      </c>
      <c r="AX604" s="12" t="s">
        <v>74</v>
      </c>
      <c r="AY604" s="220" t="s">
        <v>128</v>
      </c>
    </row>
    <row r="605" spans="2:51" s="12" customFormat="1" ht="13.5">
      <c r="B605" s="210"/>
      <c r="C605" s="211"/>
      <c r="D605" s="201" t="s">
        <v>138</v>
      </c>
      <c r="E605" s="212" t="s">
        <v>21</v>
      </c>
      <c r="F605" s="213" t="s">
        <v>313</v>
      </c>
      <c r="G605" s="211"/>
      <c r="H605" s="214">
        <v>2.5499999999999998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138</v>
      </c>
      <c r="AU605" s="220" t="s">
        <v>86</v>
      </c>
      <c r="AV605" s="12" t="s">
        <v>86</v>
      </c>
      <c r="AW605" s="12" t="s">
        <v>38</v>
      </c>
      <c r="AX605" s="12" t="s">
        <v>74</v>
      </c>
      <c r="AY605" s="220" t="s">
        <v>128</v>
      </c>
    </row>
    <row r="606" spans="2:51" s="12" customFormat="1" ht="13.5">
      <c r="B606" s="210"/>
      <c r="C606" s="211"/>
      <c r="D606" s="201" t="s">
        <v>138</v>
      </c>
      <c r="E606" s="212" t="s">
        <v>21</v>
      </c>
      <c r="F606" s="213" t="s">
        <v>314</v>
      </c>
      <c r="G606" s="211"/>
      <c r="H606" s="214">
        <v>3.26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138</v>
      </c>
      <c r="AU606" s="220" t="s">
        <v>86</v>
      </c>
      <c r="AV606" s="12" t="s">
        <v>86</v>
      </c>
      <c r="AW606" s="12" t="s">
        <v>38</v>
      </c>
      <c r="AX606" s="12" t="s">
        <v>74</v>
      </c>
      <c r="AY606" s="220" t="s">
        <v>128</v>
      </c>
    </row>
    <row r="607" spans="2:51" s="14" customFormat="1" ht="13.5">
      <c r="B607" s="232"/>
      <c r="C607" s="233"/>
      <c r="D607" s="201" t="s">
        <v>138</v>
      </c>
      <c r="E607" s="234" t="s">
        <v>21</v>
      </c>
      <c r="F607" s="235" t="s">
        <v>253</v>
      </c>
      <c r="G607" s="233"/>
      <c r="H607" s="236">
        <v>22.01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AT607" s="242" t="s">
        <v>138</v>
      </c>
      <c r="AU607" s="242" t="s">
        <v>86</v>
      </c>
      <c r="AV607" s="14" t="s">
        <v>129</v>
      </c>
      <c r="AW607" s="14" t="s">
        <v>38</v>
      </c>
      <c r="AX607" s="14" t="s">
        <v>74</v>
      </c>
      <c r="AY607" s="242" t="s">
        <v>128</v>
      </c>
    </row>
    <row r="608" spans="2:51" s="11" customFormat="1" ht="13.5">
      <c r="B608" s="199"/>
      <c r="C608" s="200"/>
      <c r="D608" s="201" t="s">
        <v>138</v>
      </c>
      <c r="E608" s="202" t="s">
        <v>21</v>
      </c>
      <c r="F608" s="203" t="s">
        <v>315</v>
      </c>
      <c r="G608" s="200"/>
      <c r="H608" s="202" t="s">
        <v>21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138</v>
      </c>
      <c r="AU608" s="209" t="s">
        <v>86</v>
      </c>
      <c r="AV608" s="11" t="s">
        <v>79</v>
      </c>
      <c r="AW608" s="11" t="s">
        <v>38</v>
      </c>
      <c r="AX608" s="11" t="s">
        <v>74</v>
      </c>
      <c r="AY608" s="209" t="s">
        <v>128</v>
      </c>
    </row>
    <row r="609" spans="2:65" s="11" customFormat="1" ht="13.5">
      <c r="B609" s="199"/>
      <c r="C609" s="200"/>
      <c r="D609" s="201" t="s">
        <v>138</v>
      </c>
      <c r="E609" s="202" t="s">
        <v>21</v>
      </c>
      <c r="F609" s="203" t="s">
        <v>470</v>
      </c>
      <c r="G609" s="200"/>
      <c r="H609" s="202" t="s">
        <v>21</v>
      </c>
      <c r="I609" s="204"/>
      <c r="J609" s="200"/>
      <c r="K609" s="200"/>
      <c r="L609" s="205"/>
      <c r="M609" s="206"/>
      <c r="N609" s="207"/>
      <c r="O609" s="207"/>
      <c r="P609" s="207"/>
      <c r="Q609" s="207"/>
      <c r="R609" s="207"/>
      <c r="S609" s="207"/>
      <c r="T609" s="208"/>
      <c r="AT609" s="209" t="s">
        <v>138</v>
      </c>
      <c r="AU609" s="209" t="s">
        <v>86</v>
      </c>
      <c r="AV609" s="11" t="s">
        <v>79</v>
      </c>
      <c r="AW609" s="11" t="s">
        <v>38</v>
      </c>
      <c r="AX609" s="11" t="s">
        <v>74</v>
      </c>
      <c r="AY609" s="209" t="s">
        <v>128</v>
      </c>
    </row>
    <row r="610" spans="2:65" s="12" customFormat="1" ht="13.5">
      <c r="B610" s="210"/>
      <c r="C610" s="211"/>
      <c r="D610" s="201" t="s">
        <v>138</v>
      </c>
      <c r="E610" s="212" t="s">
        <v>21</v>
      </c>
      <c r="F610" s="213" t="s">
        <v>316</v>
      </c>
      <c r="G610" s="211"/>
      <c r="H610" s="214">
        <v>9.9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138</v>
      </c>
      <c r="AU610" s="220" t="s">
        <v>86</v>
      </c>
      <c r="AV610" s="12" t="s">
        <v>86</v>
      </c>
      <c r="AW610" s="12" t="s">
        <v>38</v>
      </c>
      <c r="AX610" s="12" t="s">
        <v>74</v>
      </c>
      <c r="AY610" s="220" t="s">
        <v>128</v>
      </c>
    </row>
    <row r="611" spans="2:65" s="12" customFormat="1" ht="13.5">
      <c r="B611" s="210"/>
      <c r="C611" s="211"/>
      <c r="D611" s="201" t="s">
        <v>138</v>
      </c>
      <c r="E611" s="212" t="s">
        <v>21</v>
      </c>
      <c r="F611" s="213" t="s">
        <v>309</v>
      </c>
      <c r="G611" s="211"/>
      <c r="H611" s="214">
        <v>1.23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138</v>
      </c>
      <c r="AU611" s="220" t="s">
        <v>86</v>
      </c>
      <c r="AV611" s="12" t="s">
        <v>86</v>
      </c>
      <c r="AW611" s="12" t="s">
        <v>38</v>
      </c>
      <c r="AX611" s="12" t="s">
        <v>74</v>
      </c>
      <c r="AY611" s="220" t="s">
        <v>128</v>
      </c>
    </row>
    <row r="612" spans="2:65" s="12" customFormat="1" ht="13.5">
      <c r="B612" s="210"/>
      <c r="C612" s="211"/>
      <c r="D612" s="201" t="s">
        <v>138</v>
      </c>
      <c r="E612" s="212" t="s">
        <v>21</v>
      </c>
      <c r="F612" s="213" t="s">
        <v>317</v>
      </c>
      <c r="G612" s="211"/>
      <c r="H612" s="214">
        <v>0.75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138</v>
      </c>
      <c r="AU612" s="220" t="s">
        <v>86</v>
      </c>
      <c r="AV612" s="12" t="s">
        <v>86</v>
      </c>
      <c r="AW612" s="12" t="s">
        <v>38</v>
      </c>
      <c r="AX612" s="12" t="s">
        <v>74</v>
      </c>
      <c r="AY612" s="220" t="s">
        <v>128</v>
      </c>
    </row>
    <row r="613" spans="2:65" s="12" customFormat="1" ht="13.5">
      <c r="B613" s="210"/>
      <c r="C613" s="211"/>
      <c r="D613" s="201" t="s">
        <v>138</v>
      </c>
      <c r="E613" s="212" t="s">
        <v>21</v>
      </c>
      <c r="F613" s="213" t="s">
        <v>311</v>
      </c>
      <c r="G613" s="211"/>
      <c r="H613" s="214">
        <v>0.9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138</v>
      </c>
      <c r="AU613" s="220" t="s">
        <v>86</v>
      </c>
      <c r="AV613" s="12" t="s">
        <v>86</v>
      </c>
      <c r="AW613" s="12" t="s">
        <v>38</v>
      </c>
      <c r="AX613" s="12" t="s">
        <v>74</v>
      </c>
      <c r="AY613" s="220" t="s">
        <v>128</v>
      </c>
    </row>
    <row r="614" spans="2:65" s="12" customFormat="1" ht="13.5">
      <c r="B614" s="210"/>
      <c r="C614" s="211"/>
      <c r="D614" s="201" t="s">
        <v>138</v>
      </c>
      <c r="E614" s="212" t="s">
        <v>21</v>
      </c>
      <c r="F614" s="213" t="s">
        <v>312</v>
      </c>
      <c r="G614" s="211"/>
      <c r="H614" s="214">
        <v>1.02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138</v>
      </c>
      <c r="AU614" s="220" t="s">
        <v>86</v>
      </c>
      <c r="AV614" s="12" t="s">
        <v>86</v>
      </c>
      <c r="AW614" s="12" t="s">
        <v>38</v>
      </c>
      <c r="AX614" s="12" t="s">
        <v>74</v>
      </c>
      <c r="AY614" s="220" t="s">
        <v>128</v>
      </c>
    </row>
    <row r="615" spans="2:65" s="12" customFormat="1" ht="13.5">
      <c r="B615" s="210"/>
      <c r="C615" s="211"/>
      <c r="D615" s="201" t="s">
        <v>138</v>
      </c>
      <c r="E615" s="212" t="s">
        <v>21</v>
      </c>
      <c r="F615" s="213" t="s">
        <v>318</v>
      </c>
      <c r="G615" s="211"/>
      <c r="H615" s="214">
        <v>1.07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138</v>
      </c>
      <c r="AU615" s="220" t="s">
        <v>86</v>
      </c>
      <c r="AV615" s="12" t="s">
        <v>86</v>
      </c>
      <c r="AW615" s="12" t="s">
        <v>38</v>
      </c>
      <c r="AX615" s="12" t="s">
        <v>74</v>
      </c>
      <c r="AY615" s="220" t="s">
        <v>128</v>
      </c>
    </row>
    <row r="616" spans="2:65" s="14" customFormat="1" ht="13.5">
      <c r="B616" s="232"/>
      <c r="C616" s="233"/>
      <c r="D616" s="201" t="s">
        <v>138</v>
      </c>
      <c r="E616" s="234" t="s">
        <v>21</v>
      </c>
      <c r="F616" s="235" t="s">
        <v>253</v>
      </c>
      <c r="G616" s="233"/>
      <c r="H616" s="236">
        <v>14.87</v>
      </c>
      <c r="I616" s="237"/>
      <c r="J616" s="233"/>
      <c r="K616" s="233"/>
      <c r="L616" s="238"/>
      <c r="M616" s="239"/>
      <c r="N616" s="240"/>
      <c r="O616" s="240"/>
      <c r="P616" s="240"/>
      <c r="Q616" s="240"/>
      <c r="R616" s="240"/>
      <c r="S616" s="240"/>
      <c r="T616" s="241"/>
      <c r="AT616" s="242" t="s">
        <v>138</v>
      </c>
      <c r="AU616" s="242" t="s">
        <v>86</v>
      </c>
      <c r="AV616" s="14" t="s">
        <v>129</v>
      </c>
      <c r="AW616" s="14" t="s">
        <v>38</v>
      </c>
      <c r="AX616" s="14" t="s">
        <v>74</v>
      </c>
      <c r="AY616" s="242" t="s">
        <v>128</v>
      </c>
    </row>
    <row r="617" spans="2:65" s="13" customFormat="1" ht="13.5">
      <c r="B617" s="221"/>
      <c r="C617" s="222"/>
      <c r="D617" s="201" t="s">
        <v>138</v>
      </c>
      <c r="E617" s="223" t="s">
        <v>21</v>
      </c>
      <c r="F617" s="224" t="s">
        <v>141</v>
      </c>
      <c r="G617" s="222"/>
      <c r="H617" s="225">
        <v>44.43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138</v>
      </c>
      <c r="AU617" s="231" t="s">
        <v>86</v>
      </c>
      <c r="AV617" s="13" t="s">
        <v>136</v>
      </c>
      <c r="AW617" s="13" t="s">
        <v>38</v>
      </c>
      <c r="AX617" s="13" t="s">
        <v>79</v>
      </c>
      <c r="AY617" s="231" t="s">
        <v>128</v>
      </c>
    </row>
    <row r="618" spans="2:65" s="1" customFormat="1" ht="38.25" customHeight="1">
      <c r="B618" s="41"/>
      <c r="C618" s="187" t="s">
        <v>478</v>
      </c>
      <c r="D618" s="187" t="s">
        <v>131</v>
      </c>
      <c r="E618" s="188" t="s">
        <v>479</v>
      </c>
      <c r="F618" s="189" t="s">
        <v>480</v>
      </c>
      <c r="G618" s="190" t="s">
        <v>481</v>
      </c>
      <c r="H618" s="253"/>
      <c r="I618" s="192"/>
      <c r="J618" s="193">
        <f>ROUND(I618*H618,2)</f>
        <v>0</v>
      </c>
      <c r="K618" s="189" t="s">
        <v>135</v>
      </c>
      <c r="L618" s="61"/>
      <c r="M618" s="194" t="s">
        <v>21</v>
      </c>
      <c r="N618" s="195" t="s">
        <v>45</v>
      </c>
      <c r="O618" s="42"/>
      <c r="P618" s="196">
        <f>O618*H618</f>
        <v>0</v>
      </c>
      <c r="Q618" s="196">
        <v>0</v>
      </c>
      <c r="R618" s="196">
        <f>Q618*H618</f>
        <v>0</v>
      </c>
      <c r="S618" s="196">
        <v>0</v>
      </c>
      <c r="T618" s="197">
        <f>S618*H618</f>
        <v>0</v>
      </c>
      <c r="AR618" s="24" t="s">
        <v>319</v>
      </c>
      <c r="AT618" s="24" t="s">
        <v>131</v>
      </c>
      <c r="AU618" s="24" t="s">
        <v>86</v>
      </c>
      <c r="AY618" s="24" t="s">
        <v>128</v>
      </c>
      <c r="BE618" s="198">
        <f>IF(N618="základní",J618,0)</f>
        <v>0</v>
      </c>
      <c r="BF618" s="198">
        <f>IF(N618="snížená",J618,0)</f>
        <v>0</v>
      </c>
      <c r="BG618" s="198">
        <f>IF(N618="zákl. přenesená",J618,0)</f>
        <v>0</v>
      </c>
      <c r="BH618" s="198">
        <f>IF(N618="sníž. přenesená",J618,0)</f>
        <v>0</v>
      </c>
      <c r="BI618" s="198">
        <f>IF(N618="nulová",J618,0)</f>
        <v>0</v>
      </c>
      <c r="BJ618" s="24" t="s">
        <v>79</v>
      </c>
      <c r="BK618" s="198">
        <f>ROUND(I618*H618,2)</f>
        <v>0</v>
      </c>
      <c r="BL618" s="24" t="s">
        <v>319</v>
      </c>
      <c r="BM618" s="24" t="s">
        <v>482</v>
      </c>
    </row>
    <row r="619" spans="2:65" s="10" customFormat="1" ht="29.85" customHeight="1">
      <c r="B619" s="171"/>
      <c r="C619" s="172"/>
      <c r="D619" s="173" t="s">
        <v>73</v>
      </c>
      <c r="E619" s="185" t="s">
        <v>483</v>
      </c>
      <c r="F619" s="185" t="s">
        <v>484</v>
      </c>
      <c r="G619" s="172"/>
      <c r="H619" s="172"/>
      <c r="I619" s="175"/>
      <c r="J619" s="186">
        <f>BK619</f>
        <v>0</v>
      </c>
      <c r="K619" s="172"/>
      <c r="L619" s="177"/>
      <c r="M619" s="178"/>
      <c r="N619" s="179"/>
      <c r="O619" s="179"/>
      <c r="P619" s="180">
        <f>SUM(P620:P776)</f>
        <v>0</v>
      </c>
      <c r="Q619" s="179"/>
      <c r="R619" s="180">
        <f>SUM(R620:R776)</f>
        <v>0.1214142</v>
      </c>
      <c r="S619" s="179"/>
      <c r="T619" s="181">
        <f>SUM(T620:T776)</f>
        <v>0.14500000000000002</v>
      </c>
      <c r="AR619" s="182" t="s">
        <v>86</v>
      </c>
      <c r="AT619" s="183" t="s">
        <v>73</v>
      </c>
      <c r="AU619" s="183" t="s">
        <v>79</v>
      </c>
      <c r="AY619" s="182" t="s">
        <v>128</v>
      </c>
      <c r="BK619" s="184">
        <f>SUM(BK620:BK776)</f>
        <v>0</v>
      </c>
    </row>
    <row r="620" spans="2:65" s="1" customFormat="1" ht="25.5" customHeight="1">
      <c r="B620" s="41"/>
      <c r="C620" s="187" t="s">
        <v>485</v>
      </c>
      <c r="D620" s="187" t="s">
        <v>131</v>
      </c>
      <c r="E620" s="188" t="s">
        <v>486</v>
      </c>
      <c r="F620" s="189" t="s">
        <v>487</v>
      </c>
      <c r="G620" s="190" t="s">
        <v>180</v>
      </c>
      <c r="H620" s="191">
        <v>13</v>
      </c>
      <c r="I620" s="192"/>
      <c r="J620" s="193">
        <f>ROUND(I620*H620,2)</f>
        <v>0</v>
      </c>
      <c r="K620" s="189" t="s">
        <v>21</v>
      </c>
      <c r="L620" s="61"/>
      <c r="M620" s="194" t="s">
        <v>21</v>
      </c>
      <c r="N620" s="195" t="s">
        <v>45</v>
      </c>
      <c r="O620" s="42"/>
      <c r="P620" s="196">
        <f>O620*H620</f>
        <v>0</v>
      </c>
      <c r="Q620" s="196">
        <v>0</v>
      </c>
      <c r="R620" s="196">
        <f>Q620*H620</f>
        <v>0</v>
      </c>
      <c r="S620" s="196">
        <v>0</v>
      </c>
      <c r="T620" s="197">
        <f>S620*H620</f>
        <v>0</v>
      </c>
      <c r="AR620" s="24" t="s">
        <v>319</v>
      </c>
      <c r="AT620" s="24" t="s">
        <v>131</v>
      </c>
      <c r="AU620" s="24" t="s">
        <v>86</v>
      </c>
      <c r="AY620" s="24" t="s">
        <v>128</v>
      </c>
      <c r="BE620" s="198">
        <f>IF(N620="základní",J620,0)</f>
        <v>0</v>
      </c>
      <c r="BF620" s="198">
        <f>IF(N620="snížená",J620,0)</f>
        <v>0</v>
      </c>
      <c r="BG620" s="198">
        <f>IF(N620="zákl. přenesená",J620,0)</f>
        <v>0</v>
      </c>
      <c r="BH620" s="198">
        <f>IF(N620="sníž. přenesená",J620,0)</f>
        <v>0</v>
      </c>
      <c r="BI620" s="198">
        <f>IF(N620="nulová",J620,0)</f>
        <v>0</v>
      </c>
      <c r="BJ620" s="24" t="s">
        <v>79</v>
      </c>
      <c r="BK620" s="198">
        <f>ROUND(I620*H620,2)</f>
        <v>0</v>
      </c>
      <c r="BL620" s="24" t="s">
        <v>319</v>
      </c>
      <c r="BM620" s="24" t="s">
        <v>488</v>
      </c>
    </row>
    <row r="621" spans="2:65" s="12" customFormat="1" ht="13.5">
      <c r="B621" s="210"/>
      <c r="C621" s="211"/>
      <c r="D621" s="201" t="s">
        <v>138</v>
      </c>
      <c r="E621" s="212" t="s">
        <v>21</v>
      </c>
      <c r="F621" s="213" t="s">
        <v>489</v>
      </c>
      <c r="G621" s="211"/>
      <c r="H621" s="214">
        <v>13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138</v>
      </c>
      <c r="AU621" s="220" t="s">
        <v>86</v>
      </c>
      <c r="AV621" s="12" t="s">
        <v>86</v>
      </c>
      <c r="AW621" s="12" t="s">
        <v>38</v>
      </c>
      <c r="AX621" s="12" t="s">
        <v>74</v>
      </c>
      <c r="AY621" s="220" t="s">
        <v>128</v>
      </c>
    </row>
    <row r="622" spans="2:65" s="13" customFormat="1" ht="13.5">
      <c r="B622" s="221"/>
      <c r="C622" s="222"/>
      <c r="D622" s="201" t="s">
        <v>138</v>
      </c>
      <c r="E622" s="223" t="s">
        <v>21</v>
      </c>
      <c r="F622" s="224" t="s">
        <v>141</v>
      </c>
      <c r="G622" s="222"/>
      <c r="H622" s="225">
        <v>13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138</v>
      </c>
      <c r="AU622" s="231" t="s">
        <v>86</v>
      </c>
      <c r="AV622" s="13" t="s">
        <v>136</v>
      </c>
      <c r="AW622" s="13" t="s">
        <v>38</v>
      </c>
      <c r="AX622" s="13" t="s">
        <v>79</v>
      </c>
      <c r="AY622" s="231" t="s">
        <v>128</v>
      </c>
    </row>
    <row r="623" spans="2:65" s="1" customFormat="1" ht="25.5" customHeight="1">
      <c r="B623" s="41"/>
      <c r="C623" s="187" t="s">
        <v>490</v>
      </c>
      <c r="D623" s="187" t="s">
        <v>131</v>
      </c>
      <c r="E623" s="188" t="s">
        <v>491</v>
      </c>
      <c r="F623" s="189" t="s">
        <v>492</v>
      </c>
      <c r="G623" s="190" t="s">
        <v>180</v>
      </c>
      <c r="H623" s="191">
        <v>1</v>
      </c>
      <c r="I623" s="192"/>
      <c r="J623" s="193">
        <f>ROUND(I623*H623,2)</f>
        <v>0</v>
      </c>
      <c r="K623" s="189" t="s">
        <v>21</v>
      </c>
      <c r="L623" s="61"/>
      <c r="M623" s="194" t="s">
        <v>21</v>
      </c>
      <c r="N623" s="195" t="s">
        <v>45</v>
      </c>
      <c r="O623" s="42"/>
      <c r="P623" s="196">
        <f>O623*H623</f>
        <v>0</v>
      </c>
      <c r="Q623" s="196">
        <v>0</v>
      </c>
      <c r="R623" s="196">
        <f>Q623*H623</f>
        <v>0</v>
      </c>
      <c r="S623" s="196">
        <v>0</v>
      </c>
      <c r="T623" s="197">
        <f>S623*H623</f>
        <v>0</v>
      </c>
      <c r="AR623" s="24" t="s">
        <v>319</v>
      </c>
      <c r="AT623" s="24" t="s">
        <v>131</v>
      </c>
      <c r="AU623" s="24" t="s">
        <v>86</v>
      </c>
      <c r="AY623" s="24" t="s">
        <v>128</v>
      </c>
      <c r="BE623" s="198">
        <f>IF(N623="základní",J623,0)</f>
        <v>0</v>
      </c>
      <c r="BF623" s="198">
        <f>IF(N623="snížená",J623,0)</f>
        <v>0</v>
      </c>
      <c r="BG623" s="198">
        <f>IF(N623="zákl. přenesená",J623,0)</f>
        <v>0</v>
      </c>
      <c r="BH623" s="198">
        <f>IF(N623="sníž. přenesená",J623,0)</f>
        <v>0</v>
      </c>
      <c r="BI623" s="198">
        <f>IF(N623="nulová",J623,0)</f>
        <v>0</v>
      </c>
      <c r="BJ623" s="24" t="s">
        <v>79</v>
      </c>
      <c r="BK623" s="198">
        <f>ROUND(I623*H623,2)</f>
        <v>0</v>
      </c>
      <c r="BL623" s="24" t="s">
        <v>319</v>
      </c>
      <c r="BM623" s="24" t="s">
        <v>493</v>
      </c>
    </row>
    <row r="624" spans="2:65" s="12" customFormat="1" ht="13.5">
      <c r="B624" s="210"/>
      <c r="C624" s="211"/>
      <c r="D624" s="201" t="s">
        <v>138</v>
      </c>
      <c r="E624" s="212" t="s">
        <v>21</v>
      </c>
      <c r="F624" s="213" t="s">
        <v>79</v>
      </c>
      <c r="G624" s="211"/>
      <c r="H624" s="214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138</v>
      </c>
      <c r="AU624" s="220" t="s">
        <v>86</v>
      </c>
      <c r="AV624" s="12" t="s">
        <v>86</v>
      </c>
      <c r="AW624" s="12" t="s">
        <v>38</v>
      </c>
      <c r="AX624" s="12" t="s">
        <v>74</v>
      </c>
      <c r="AY624" s="220" t="s">
        <v>128</v>
      </c>
    </row>
    <row r="625" spans="2:65" s="13" customFormat="1" ht="13.5">
      <c r="B625" s="221"/>
      <c r="C625" s="222"/>
      <c r="D625" s="201" t="s">
        <v>138</v>
      </c>
      <c r="E625" s="223" t="s">
        <v>21</v>
      </c>
      <c r="F625" s="224" t="s">
        <v>141</v>
      </c>
      <c r="G625" s="222"/>
      <c r="H625" s="225">
        <v>1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AT625" s="231" t="s">
        <v>138</v>
      </c>
      <c r="AU625" s="231" t="s">
        <v>86</v>
      </c>
      <c r="AV625" s="13" t="s">
        <v>136</v>
      </c>
      <c r="AW625" s="13" t="s">
        <v>38</v>
      </c>
      <c r="AX625" s="13" t="s">
        <v>79</v>
      </c>
      <c r="AY625" s="231" t="s">
        <v>128</v>
      </c>
    </row>
    <row r="626" spans="2:65" s="1" customFormat="1" ht="25.5" customHeight="1">
      <c r="B626" s="41"/>
      <c r="C626" s="187" t="s">
        <v>494</v>
      </c>
      <c r="D626" s="187" t="s">
        <v>131</v>
      </c>
      <c r="E626" s="188" t="s">
        <v>495</v>
      </c>
      <c r="F626" s="189" t="s">
        <v>496</v>
      </c>
      <c r="G626" s="190" t="s">
        <v>180</v>
      </c>
      <c r="H626" s="191">
        <v>1</v>
      </c>
      <c r="I626" s="192"/>
      <c r="J626" s="193">
        <f>ROUND(I626*H626,2)</f>
        <v>0</v>
      </c>
      <c r="K626" s="189" t="s">
        <v>21</v>
      </c>
      <c r="L626" s="61"/>
      <c r="M626" s="194" t="s">
        <v>21</v>
      </c>
      <c r="N626" s="195" t="s">
        <v>45</v>
      </c>
      <c r="O626" s="42"/>
      <c r="P626" s="196">
        <f>O626*H626</f>
        <v>0</v>
      </c>
      <c r="Q626" s="196">
        <v>0</v>
      </c>
      <c r="R626" s="196">
        <f>Q626*H626</f>
        <v>0</v>
      </c>
      <c r="S626" s="196">
        <v>0</v>
      </c>
      <c r="T626" s="197">
        <f>S626*H626</f>
        <v>0</v>
      </c>
      <c r="AR626" s="24" t="s">
        <v>319</v>
      </c>
      <c r="AT626" s="24" t="s">
        <v>131</v>
      </c>
      <c r="AU626" s="24" t="s">
        <v>86</v>
      </c>
      <c r="AY626" s="24" t="s">
        <v>128</v>
      </c>
      <c r="BE626" s="198">
        <f>IF(N626="základní",J626,0)</f>
        <v>0</v>
      </c>
      <c r="BF626" s="198">
        <f>IF(N626="snížená",J626,0)</f>
        <v>0</v>
      </c>
      <c r="BG626" s="198">
        <f>IF(N626="zákl. přenesená",J626,0)</f>
        <v>0</v>
      </c>
      <c r="BH626" s="198">
        <f>IF(N626="sníž. přenesená",J626,0)</f>
        <v>0</v>
      </c>
      <c r="BI626" s="198">
        <f>IF(N626="nulová",J626,0)</f>
        <v>0</v>
      </c>
      <c r="BJ626" s="24" t="s">
        <v>79</v>
      </c>
      <c r="BK626" s="198">
        <f>ROUND(I626*H626,2)</f>
        <v>0</v>
      </c>
      <c r="BL626" s="24" t="s">
        <v>319</v>
      </c>
      <c r="BM626" s="24" t="s">
        <v>497</v>
      </c>
    </row>
    <row r="627" spans="2:65" s="12" customFormat="1" ht="13.5">
      <c r="B627" s="210"/>
      <c r="C627" s="211"/>
      <c r="D627" s="201" t="s">
        <v>138</v>
      </c>
      <c r="E627" s="212" t="s">
        <v>21</v>
      </c>
      <c r="F627" s="213" t="s">
        <v>79</v>
      </c>
      <c r="G627" s="211"/>
      <c r="H627" s="214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138</v>
      </c>
      <c r="AU627" s="220" t="s">
        <v>86</v>
      </c>
      <c r="AV627" s="12" t="s">
        <v>86</v>
      </c>
      <c r="AW627" s="12" t="s">
        <v>38</v>
      </c>
      <c r="AX627" s="12" t="s">
        <v>74</v>
      </c>
      <c r="AY627" s="220" t="s">
        <v>128</v>
      </c>
    </row>
    <row r="628" spans="2:65" s="13" customFormat="1" ht="13.5">
      <c r="B628" s="221"/>
      <c r="C628" s="222"/>
      <c r="D628" s="201" t="s">
        <v>138</v>
      </c>
      <c r="E628" s="223" t="s">
        <v>21</v>
      </c>
      <c r="F628" s="224" t="s">
        <v>141</v>
      </c>
      <c r="G628" s="222"/>
      <c r="H628" s="225">
        <v>1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138</v>
      </c>
      <c r="AU628" s="231" t="s">
        <v>86</v>
      </c>
      <c r="AV628" s="13" t="s">
        <v>136</v>
      </c>
      <c r="AW628" s="13" t="s">
        <v>38</v>
      </c>
      <c r="AX628" s="13" t="s">
        <v>79</v>
      </c>
      <c r="AY628" s="231" t="s">
        <v>128</v>
      </c>
    </row>
    <row r="629" spans="2:65" s="1" customFormat="1" ht="25.5" customHeight="1">
      <c r="B629" s="41"/>
      <c r="C629" s="187" t="s">
        <v>498</v>
      </c>
      <c r="D629" s="187" t="s">
        <v>131</v>
      </c>
      <c r="E629" s="188" t="s">
        <v>499</v>
      </c>
      <c r="F629" s="189" t="s">
        <v>500</v>
      </c>
      <c r="G629" s="190" t="s">
        <v>180</v>
      </c>
      <c r="H629" s="191">
        <v>1</v>
      </c>
      <c r="I629" s="192"/>
      <c r="J629" s="193">
        <f>ROUND(I629*H629,2)</f>
        <v>0</v>
      </c>
      <c r="K629" s="189" t="s">
        <v>21</v>
      </c>
      <c r="L629" s="61"/>
      <c r="M629" s="194" t="s">
        <v>21</v>
      </c>
      <c r="N629" s="195" t="s">
        <v>45</v>
      </c>
      <c r="O629" s="42"/>
      <c r="P629" s="196">
        <f>O629*H629</f>
        <v>0</v>
      </c>
      <c r="Q629" s="196">
        <v>0</v>
      </c>
      <c r="R629" s="196">
        <f>Q629*H629</f>
        <v>0</v>
      </c>
      <c r="S629" s="196">
        <v>0</v>
      </c>
      <c r="T629" s="197">
        <f>S629*H629</f>
        <v>0</v>
      </c>
      <c r="AR629" s="24" t="s">
        <v>319</v>
      </c>
      <c r="AT629" s="24" t="s">
        <v>131</v>
      </c>
      <c r="AU629" s="24" t="s">
        <v>86</v>
      </c>
      <c r="AY629" s="24" t="s">
        <v>128</v>
      </c>
      <c r="BE629" s="198">
        <f>IF(N629="základní",J629,0)</f>
        <v>0</v>
      </c>
      <c r="BF629" s="198">
        <f>IF(N629="snížená",J629,0)</f>
        <v>0</v>
      </c>
      <c r="BG629" s="198">
        <f>IF(N629="zákl. přenesená",J629,0)</f>
        <v>0</v>
      </c>
      <c r="BH629" s="198">
        <f>IF(N629="sníž. přenesená",J629,0)</f>
        <v>0</v>
      </c>
      <c r="BI629" s="198">
        <f>IF(N629="nulová",J629,0)</f>
        <v>0</v>
      </c>
      <c r="BJ629" s="24" t="s">
        <v>79</v>
      </c>
      <c r="BK629" s="198">
        <f>ROUND(I629*H629,2)</f>
        <v>0</v>
      </c>
      <c r="BL629" s="24" t="s">
        <v>319</v>
      </c>
      <c r="BM629" s="24" t="s">
        <v>501</v>
      </c>
    </row>
    <row r="630" spans="2:65" s="12" customFormat="1" ht="13.5">
      <c r="B630" s="210"/>
      <c r="C630" s="211"/>
      <c r="D630" s="201" t="s">
        <v>138</v>
      </c>
      <c r="E630" s="212" t="s">
        <v>21</v>
      </c>
      <c r="F630" s="213" t="s">
        <v>79</v>
      </c>
      <c r="G630" s="211"/>
      <c r="H630" s="214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138</v>
      </c>
      <c r="AU630" s="220" t="s">
        <v>86</v>
      </c>
      <c r="AV630" s="12" t="s">
        <v>86</v>
      </c>
      <c r="AW630" s="12" t="s">
        <v>38</v>
      </c>
      <c r="AX630" s="12" t="s">
        <v>74</v>
      </c>
      <c r="AY630" s="220" t="s">
        <v>128</v>
      </c>
    </row>
    <row r="631" spans="2:65" s="13" customFormat="1" ht="13.5">
      <c r="B631" s="221"/>
      <c r="C631" s="222"/>
      <c r="D631" s="201" t="s">
        <v>138</v>
      </c>
      <c r="E631" s="223" t="s">
        <v>21</v>
      </c>
      <c r="F631" s="224" t="s">
        <v>141</v>
      </c>
      <c r="G631" s="222"/>
      <c r="H631" s="225">
        <v>1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138</v>
      </c>
      <c r="AU631" s="231" t="s">
        <v>86</v>
      </c>
      <c r="AV631" s="13" t="s">
        <v>136</v>
      </c>
      <c r="AW631" s="13" t="s">
        <v>38</v>
      </c>
      <c r="AX631" s="13" t="s">
        <v>79</v>
      </c>
      <c r="AY631" s="231" t="s">
        <v>128</v>
      </c>
    </row>
    <row r="632" spans="2:65" s="1" customFormat="1" ht="25.5" customHeight="1">
      <c r="B632" s="41"/>
      <c r="C632" s="187" t="s">
        <v>502</v>
      </c>
      <c r="D632" s="187" t="s">
        <v>131</v>
      </c>
      <c r="E632" s="188" t="s">
        <v>503</v>
      </c>
      <c r="F632" s="189" t="s">
        <v>504</v>
      </c>
      <c r="G632" s="190" t="s">
        <v>180</v>
      </c>
      <c r="H632" s="191">
        <v>2</v>
      </c>
      <c r="I632" s="192"/>
      <c r="J632" s="193">
        <f>ROUND(I632*H632,2)</f>
        <v>0</v>
      </c>
      <c r="K632" s="189" t="s">
        <v>21</v>
      </c>
      <c r="L632" s="61"/>
      <c r="M632" s="194" t="s">
        <v>21</v>
      </c>
      <c r="N632" s="195" t="s">
        <v>45</v>
      </c>
      <c r="O632" s="42"/>
      <c r="P632" s="196">
        <f>O632*H632</f>
        <v>0</v>
      </c>
      <c r="Q632" s="196">
        <v>0</v>
      </c>
      <c r="R632" s="196">
        <f>Q632*H632</f>
        <v>0</v>
      </c>
      <c r="S632" s="196">
        <v>0</v>
      </c>
      <c r="T632" s="197">
        <f>S632*H632</f>
        <v>0</v>
      </c>
      <c r="AR632" s="24" t="s">
        <v>319</v>
      </c>
      <c r="AT632" s="24" t="s">
        <v>131</v>
      </c>
      <c r="AU632" s="24" t="s">
        <v>86</v>
      </c>
      <c r="AY632" s="24" t="s">
        <v>128</v>
      </c>
      <c r="BE632" s="198">
        <f>IF(N632="základní",J632,0)</f>
        <v>0</v>
      </c>
      <c r="BF632" s="198">
        <f>IF(N632="snížená",J632,0)</f>
        <v>0</v>
      </c>
      <c r="BG632" s="198">
        <f>IF(N632="zákl. přenesená",J632,0)</f>
        <v>0</v>
      </c>
      <c r="BH632" s="198">
        <f>IF(N632="sníž. přenesená",J632,0)</f>
        <v>0</v>
      </c>
      <c r="BI632" s="198">
        <f>IF(N632="nulová",J632,0)</f>
        <v>0</v>
      </c>
      <c r="BJ632" s="24" t="s">
        <v>79</v>
      </c>
      <c r="BK632" s="198">
        <f>ROUND(I632*H632,2)</f>
        <v>0</v>
      </c>
      <c r="BL632" s="24" t="s">
        <v>319</v>
      </c>
      <c r="BM632" s="24" t="s">
        <v>505</v>
      </c>
    </row>
    <row r="633" spans="2:65" s="12" customFormat="1" ht="13.5">
      <c r="B633" s="210"/>
      <c r="C633" s="211"/>
      <c r="D633" s="201" t="s">
        <v>138</v>
      </c>
      <c r="E633" s="212" t="s">
        <v>21</v>
      </c>
      <c r="F633" s="213" t="s">
        <v>506</v>
      </c>
      <c r="G633" s="211"/>
      <c r="H633" s="214">
        <v>2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138</v>
      </c>
      <c r="AU633" s="220" t="s">
        <v>86</v>
      </c>
      <c r="AV633" s="12" t="s">
        <v>86</v>
      </c>
      <c r="AW633" s="12" t="s">
        <v>38</v>
      </c>
      <c r="AX633" s="12" t="s">
        <v>74</v>
      </c>
      <c r="AY633" s="220" t="s">
        <v>128</v>
      </c>
    </row>
    <row r="634" spans="2:65" s="13" customFormat="1" ht="13.5">
      <c r="B634" s="221"/>
      <c r="C634" s="222"/>
      <c r="D634" s="201" t="s">
        <v>138</v>
      </c>
      <c r="E634" s="223" t="s">
        <v>21</v>
      </c>
      <c r="F634" s="224" t="s">
        <v>141</v>
      </c>
      <c r="G634" s="222"/>
      <c r="H634" s="225">
        <v>2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138</v>
      </c>
      <c r="AU634" s="231" t="s">
        <v>86</v>
      </c>
      <c r="AV634" s="13" t="s">
        <v>136</v>
      </c>
      <c r="AW634" s="13" t="s">
        <v>38</v>
      </c>
      <c r="AX634" s="13" t="s">
        <v>79</v>
      </c>
      <c r="AY634" s="231" t="s">
        <v>128</v>
      </c>
    </row>
    <row r="635" spans="2:65" s="1" customFormat="1" ht="25.5" customHeight="1">
      <c r="B635" s="41"/>
      <c r="C635" s="187" t="s">
        <v>507</v>
      </c>
      <c r="D635" s="187" t="s">
        <v>131</v>
      </c>
      <c r="E635" s="188" t="s">
        <v>508</v>
      </c>
      <c r="F635" s="189" t="s">
        <v>509</v>
      </c>
      <c r="G635" s="190" t="s">
        <v>180</v>
      </c>
      <c r="H635" s="191">
        <v>4</v>
      </c>
      <c r="I635" s="192"/>
      <c r="J635" s="193">
        <f>ROUND(I635*H635,2)</f>
        <v>0</v>
      </c>
      <c r="K635" s="189" t="s">
        <v>21</v>
      </c>
      <c r="L635" s="61"/>
      <c r="M635" s="194" t="s">
        <v>21</v>
      </c>
      <c r="N635" s="195" t="s">
        <v>45</v>
      </c>
      <c r="O635" s="42"/>
      <c r="P635" s="196">
        <f>O635*H635</f>
        <v>0</v>
      </c>
      <c r="Q635" s="196">
        <v>0</v>
      </c>
      <c r="R635" s="196">
        <f>Q635*H635</f>
        <v>0</v>
      </c>
      <c r="S635" s="196">
        <v>0</v>
      </c>
      <c r="T635" s="197">
        <f>S635*H635</f>
        <v>0</v>
      </c>
      <c r="AR635" s="24" t="s">
        <v>319</v>
      </c>
      <c r="AT635" s="24" t="s">
        <v>131</v>
      </c>
      <c r="AU635" s="24" t="s">
        <v>86</v>
      </c>
      <c r="AY635" s="24" t="s">
        <v>128</v>
      </c>
      <c r="BE635" s="198">
        <f>IF(N635="základní",J635,0)</f>
        <v>0</v>
      </c>
      <c r="BF635" s="198">
        <f>IF(N635="snížená",J635,0)</f>
        <v>0</v>
      </c>
      <c r="BG635" s="198">
        <f>IF(N635="zákl. přenesená",J635,0)</f>
        <v>0</v>
      </c>
      <c r="BH635" s="198">
        <f>IF(N635="sníž. přenesená",J635,0)</f>
        <v>0</v>
      </c>
      <c r="BI635" s="198">
        <f>IF(N635="nulová",J635,0)</f>
        <v>0</v>
      </c>
      <c r="BJ635" s="24" t="s">
        <v>79</v>
      </c>
      <c r="BK635" s="198">
        <f>ROUND(I635*H635,2)</f>
        <v>0</v>
      </c>
      <c r="BL635" s="24" t="s">
        <v>319</v>
      </c>
      <c r="BM635" s="24" t="s">
        <v>510</v>
      </c>
    </row>
    <row r="636" spans="2:65" s="12" customFormat="1" ht="13.5">
      <c r="B636" s="210"/>
      <c r="C636" s="211"/>
      <c r="D636" s="201" t="s">
        <v>138</v>
      </c>
      <c r="E636" s="212" t="s">
        <v>21</v>
      </c>
      <c r="F636" s="213" t="s">
        <v>363</v>
      </c>
      <c r="G636" s="211"/>
      <c r="H636" s="214">
        <v>4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138</v>
      </c>
      <c r="AU636" s="220" t="s">
        <v>86</v>
      </c>
      <c r="AV636" s="12" t="s">
        <v>86</v>
      </c>
      <c r="AW636" s="12" t="s">
        <v>38</v>
      </c>
      <c r="AX636" s="12" t="s">
        <v>74</v>
      </c>
      <c r="AY636" s="220" t="s">
        <v>128</v>
      </c>
    </row>
    <row r="637" spans="2:65" s="13" customFormat="1" ht="13.5">
      <c r="B637" s="221"/>
      <c r="C637" s="222"/>
      <c r="D637" s="201" t="s">
        <v>138</v>
      </c>
      <c r="E637" s="223" t="s">
        <v>21</v>
      </c>
      <c r="F637" s="224" t="s">
        <v>141</v>
      </c>
      <c r="G637" s="222"/>
      <c r="H637" s="225">
        <v>4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138</v>
      </c>
      <c r="AU637" s="231" t="s">
        <v>86</v>
      </c>
      <c r="AV637" s="13" t="s">
        <v>136</v>
      </c>
      <c r="AW637" s="13" t="s">
        <v>38</v>
      </c>
      <c r="AX637" s="13" t="s">
        <v>79</v>
      </c>
      <c r="AY637" s="231" t="s">
        <v>128</v>
      </c>
    </row>
    <row r="638" spans="2:65" s="1" customFormat="1" ht="25.5" customHeight="1">
      <c r="B638" s="41"/>
      <c r="C638" s="187" t="s">
        <v>511</v>
      </c>
      <c r="D638" s="187" t="s">
        <v>131</v>
      </c>
      <c r="E638" s="188" t="s">
        <v>512</v>
      </c>
      <c r="F638" s="189" t="s">
        <v>513</v>
      </c>
      <c r="G638" s="190" t="s">
        <v>180</v>
      </c>
      <c r="H638" s="191">
        <v>2</v>
      </c>
      <c r="I638" s="192"/>
      <c r="J638" s="193">
        <f>ROUND(I638*H638,2)</f>
        <v>0</v>
      </c>
      <c r="K638" s="189" t="s">
        <v>21</v>
      </c>
      <c r="L638" s="61"/>
      <c r="M638" s="194" t="s">
        <v>21</v>
      </c>
      <c r="N638" s="195" t="s">
        <v>45</v>
      </c>
      <c r="O638" s="42"/>
      <c r="P638" s="196">
        <f>O638*H638</f>
        <v>0</v>
      </c>
      <c r="Q638" s="196">
        <v>0</v>
      </c>
      <c r="R638" s="196">
        <f>Q638*H638</f>
        <v>0</v>
      </c>
      <c r="S638" s="196">
        <v>0</v>
      </c>
      <c r="T638" s="197">
        <f>S638*H638</f>
        <v>0</v>
      </c>
      <c r="AR638" s="24" t="s">
        <v>319</v>
      </c>
      <c r="AT638" s="24" t="s">
        <v>131</v>
      </c>
      <c r="AU638" s="24" t="s">
        <v>86</v>
      </c>
      <c r="AY638" s="24" t="s">
        <v>128</v>
      </c>
      <c r="BE638" s="198">
        <f>IF(N638="základní",J638,0)</f>
        <v>0</v>
      </c>
      <c r="BF638" s="198">
        <f>IF(N638="snížená",J638,0)</f>
        <v>0</v>
      </c>
      <c r="BG638" s="198">
        <f>IF(N638="zákl. přenesená",J638,0)</f>
        <v>0</v>
      </c>
      <c r="BH638" s="198">
        <f>IF(N638="sníž. přenesená",J638,0)</f>
        <v>0</v>
      </c>
      <c r="BI638" s="198">
        <f>IF(N638="nulová",J638,0)</f>
        <v>0</v>
      </c>
      <c r="BJ638" s="24" t="s">
        <v>79</v>
      </c>
      <c r="BK638" s="198">
        <f>ROUND(I638*H638,2)</f>
        <v>0</v>
      </c>
      <c r="BL638" s="24" t="s">
        <v>319</v>
      </c>
      <c r="BM638" s="24" t="s">
        <v>514</v>
      </c>
    </row>
    <row r="639" spans="2:65" s="12" customFormat="1" ht="13.5">
      <c r="B639" s="210"/>
      <c r="C639" s="211"/>
      <c r="D639" s="201" t="s">
        <v>138</v>
      </c>
      <c r="E639" s="212" t="s">
        <v>21</v>
      </c>
      <c r="F639" s="213" t="s">
        <v>506</v>
      </c>
      <c r="G639" s="211"/>
      <c r="H639" s="214">
        <v>2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138</v>
      </c>
      <c r="AU639" s="220" t="s">
        <v>86</v>
      </c>
      <c r="AV639" s="12" t="s">
        <v>86</v>
      </c>
      <c r="AW639" s="12" t="s">
        <v>38</v>
      </c>
      <c r="AX639" s="12" t="s">
        <v>74</v>
      </c>
      <c r="AY639" s="220" t="s">
        <v>128</v>
      </c>
    </row>
    <row r="640" spans="2:65" s="13" customFormat="1" ht="13.5">
      <c r="B640" s="221"/>
      <c r="C640" s="222"/>
      <c r="D640" s="201" t="s">
        <v>138</v>
      </c>
      <c r="E640" s="223" t="s">
        <v>21</v>
      </c>
      <c r="F640" s="224" t="s">
        <v>141</v>
      </c>
      <c r="G640" s="222"/>
      <c r="H640" s="225">
        <v>2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138</v>
      </c>
      <c r="AU640" s="231" t="s">
        <v>86</v>
      </c>
      <c r="AV640" s="13" t="s">
        <v>136</v>
      </c>
      <c r="AW640" s="13" t="s">
        <v>38</v>
      </c>
      <c r="AX640" s="13" t="s">
        <v>79</v>
      </c>
      <c r="AY640" s="231" t="s">
        <v>128</v>
      </c>
    </row>
    <row r="641" spans="2:65" s="1" customFormat="1" ht="25.5" customHeight="1">
      <c r="B641" s="41"/>
      <c r="C641" s="187" t="s">
        <v>393</v>
      </c>
      <c r="D641" s="187" t="s">
        <v>131</v>
      </c>
      <c r="E641" s="188" t="s">
        <v>515</v>
      </c>
      <c r="F641" s="189" t="s">
        <v>516</v>
      </c>
      <c r="G641" s="190" t="s">
        <v>180</v>
      </c>
      <c r="H641" s="191">
        <v>2</v>
      </c>
      <c r="I641" s="192"/>
      <c r="J641" s="193">
        <f>ROUND(I641*H641,2)</f>
        <v>0</v>
      </c>
      <c r="K641" s="189" t="s">
        <v>21</v>
      </c>
      <c r="L641" s="61"/>
      <c r="M641" s="194" t="s">
        <v>21</v>
      </c>
      <c r="N641" s="195" t="s">
        <v>45</v>
      </c>
      <c r="O641" s="42"/>
      <c r="P641" s="196">
        <f>O641*H641</f>
        <v>0</v>
      </c>
      <c r="Q641" s="196">
        <v>0</v>
      </c>
      <c r="R641" s="196">
        <f>Q641*H641</f>
        <v>0</v>
      </c>
      <c r="S641" s="196">
        <v>0</v>
      </c>
      <c r="T641" s="197">
        <f>S641*H641</f>
        <v>0</v>
      </c>
      <c r="AR641" s="24" t="s">
        <v>319</v>
      </c>
      <c r="AT641" s="24" t="s">
        <v>131</v>
      </c>
      <c r="AU641" s="24" t="s">
        <v>86</v>
      </c>
      <c r="AY641" s="24" t="s">
        <v>128</v>
      </c>
      <c r="BE641" s="198">
        <f>IF(N641="základní",J641,0)</f>
        <v>0</v>
      </c>
      <c r="BF641" s="198">
        <f>IF(N641="snížená",J641,0)</f>
        <v>0</v>
      </c>
      <c r="BG641" s="198">
        <f>IF(N641="zákl. přenesená",J641,0)</f>
        <v>0</v>
      </c>
      <c r="BH641" s="198">
        <f>IF(N641="sníž. přenesená",J641,0)</f>
        <v>0</v>
      </c>
      <c r="BI641" s="198">
        <f>IF(N641="nulová",J641,0)</f>
        <v>0</v>
      </c>
      <c r="BJ641" s="24" t="s">
        <v>79</v>
      </c>
      <c r="BK641" s="198">
        <f>ROUND(I641*H641,2)</f>
        <v>0</v>
      </c>
      <c r="BL641" s="24" t="s">
        <v>319</v>
      </c>
      <c r="BM641" s="24" t="s">
        <v>517</v>
      </c>
    </row>
    <row r="642" spans="2:65" s="12" customFormat="1" ht="13.5">
      <c r="B642" s="210"/>
      <c r="C642" s="211"/>
      <c r="D642" s="201" t="s">
        <v>138</v>
      </c>
      <c r="E642" s="212" t="s">
        <v>21</v>
      </c>
      <c r="F642" s="213" t="s">
        <v>506</v>
      </c>
      <c r="G642" s="211"/>
      <c r="H642" s="214">
        <v>2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138</v>
      </c>
      <c r="AU642" s="220" t="s">
        <v>86</v>
      </c>
      <c r="AV642" s="12" t="s">
        <v>86</v>
      </c>
      <c r="AW642" s="12" t="s">
        <v>38</v>
      </c>
      <c r="AX642" s="12" t="s">
        <v>74</v>
      </c>
      <c r="AY642" s="220" t="s">
        <v>128</v>
      </c>
    </row>
    <row r="643" spans="2:65" s="13" customFormat="1" ht="13.5">
      <c r="B643" s="221"/>
      <c r="C643" s="222"/>
      <c r="D643" s="201" t="s">
        <v>138</v>
      </c>
      <c r="E643" s="223" t="s">
        <v>21</v>
      </c>
      <c r="F643" s="224" t="s">
        <v>141</v>
      </c>
      <c r="G643" s="222"/>
      <c r="H643" s="225">
        <v>2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138</v>
      </c>
      <c r="AU643" s="231" t="s">
        <v>86</v>
      </c>
      <c r="AV643" s="13" t="s">
        <v>136</v>
      </c>
      <c r="AW643" s="13" t="s">
        <v>38</v>
      </c>
      <c r="AX643" s="13" t="s">
        <v>79</v>
      </c>
      <c r="AY643" s="231" t="s">
        <v>128</v>
      </c>
    </row>
    <row r="644" spans="2:65" s="1" customFormat="1" ht="25.5" customHeight="1">
      <c r="B644" s="41"/>
      <c r="C644" s="187" t="s">
        <v>518</v>
      </c>
      <c r="D644" s="187" t="s">
        <v>131</v>
      </c>
      <c r="E644" s="188" t="s">
        <v>519</v>
      </c>
      <c r="F644" s="189" t="s">
        <v>520</v>
      </c>
      <c r="G644" s="190" t="s">
        <v>180</v>
      </c>
      <c r="H644" s="191">
        <v>3</v>
      </c>
      <c r="I644" s="192"/>
      <c r="J644" s="193">
        <f>ROUND(I644*H644,2)</f>
        <v>0</v>
      </c>
      <c r="K644" s="189" t="s">
        <v>21</v>
      </c>
      <c r="L644" s="61"/>
      <c r="M644" s="194" t="s">
        <v>21</v>
      </c>
      <c r="N644" s="195" t="s">
        <v>45</v>
      </c>
      <c r="O644" s="42"/>
      <c r="P644" s="196">
        <f>O644*H644</f>
        <v>0</v>
      </c>
      <c r="Q644" s="196">
        <v>0</v>
      </c>
      <c r="R644" s="196">
        <f>Q644*H644</f>
        <v>0</v>
      </c>
      <c r="S644" s="196">
        <v>0</v>
      </c>
      <c r="T644" s="197">
        <f>S644*H644</f>
        <v>0</v>
      </c>
      <c r="AR644" s="24" t="s">
        <v>319</v>
      </c>
      <c r="AT644" s="24" t="s">
        <v>131</v>
      </c>
      <c r="AU644" s="24" t="s">
        <v>86</v>
      </c>
      <c r="AY644" s="24" t="s">
        <v>128</v>
      </c>
      <c r="BE644" s="198">
        <f>IF(N644="základní",J644,0)</f>
        <v>0</v>
      </c>
      <c r="BF644" s="198">
        <f>IF(N644="snížená",J644,0)</f>
        <v>0</v>
      </c>
      <c r="BG644" s="198">
        <f>IF(N644="zákl. přenesená",J644,0)</f>
        <v>0</v>
      </c>
      <c r="BH644" s="198">
        <f>IF(N644="sníž. přenesená",J644,0)</f>
        <v>0</v>
      </c>
      <c r="BI644" s="198">
        <f>IF(N644="nulová",J644,0)</f>
        <v>0</v>
      </c>
      <c r="BJ644" s="24" t="s">
        <v>79</v>
      </c>
      <c r="BK644" s="198">
        <f>ROUND(I644*H644,2)</f>
        <v>0</v>
      </c>
      <c r="BL644" s="24" t="s">
        <v>319</v>
      </c>
      <c r="BM644" s="24" t="s">
        <v>521</v>
      </c>
    </row>
    <row r="645" spans="2:65" s="12" customFormat="1" ht="13.5">
      <c r="B645" s="210"/>
      <c r="C645" s="211"/>
      <c r="D645" s="201" t="s">
        <v>138</v>
      </c>
      <c r="E645" s="212" t="s">
        <v>21</v>
      </c>
      <c r="F645" s="213" t="s">
        <v>129</v>
      </c>
      <c r="G645" s="211"/>
      <c r="H645" s="214">
        <v>3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138</v>
      </c>
      <c r="AU645" s="220" t="s">
        <v>86</v>
      </c>
      <c r="AV645" s="12" t="s">
        <v>86</v>
      </c>
      <c r="AW645" s="12" t="s">
        <v>38</v>
      </c>
      <c r="AX645" s="12" t="s">
        <v>74</v>
      </c>
      <c r="AY645" s="220" t="s">
        <v>128</v>
      </c>
    </row>
    <row r="646" spans="2:65" s="13" customFormat="1" ht="13.5">
      <c r="B646" s="221"/>
      <c r="C646" s="222"/>
      <c r="D646" s="201" t="s">
        <v>138</v>
      </c>
      <c r="E646" s="223" t="s">
        <v>21</v>
      </c>
      <c r="F646" s="224" t="s">
        <v>141</v>
      </c>
      <c r="G646" s="222"/>
      <c r="H646" s="225">
        <v>3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138</v>
      </c>
      <c r="AU646" s="231" t="s">
        <v>86</v>
      </c>
      <c r="AV646" s="13" t="s">
        <v>136</v>
      </c>
      <c r="AW646" s="13" t="s">
        <v>38</v>
      </c>
      <c r="AX646" s="13" t="s">
        <v>79</v>
      </c>
      <c r="AY646" s="231" t="s">
        <v>128</v>
      </c>
    </row>
    <row r="647" spans="2:65" s="1" customFormat="1" ht="25.5" customHeight="1">
      <c r="B647" s="41"/>
      <c r="C647" s="187" t="s">
        <v>522</v>
      </c>
      <c r="D647" s="187" t="s">
        <v>131</v>
      </c>
      <c r="E647" s="188" t="s">
        <v>523</v>
      </c>
      <c r="F647" s="189" t="s">
        <v>524</v>
      </c>
      <c r="G647" s="190" t="s">
        <v>180</v>
      </c>
      <c r="H647" s="191">
        <v>2</v>
      </c>
      <c r="I647" s="192"/>
      <c r="J647" s="193">
        <f>ROUND(I647*H647,2)</f>
        <v>0</v>
      </c>
      <c r="K647" s="189" t="s">
        <v>21</v>
      </c>
      <c r="L647" s="61"/>
      <c r="M647" s="194" t="s">
        <v>21</v>
      </c>
      <c r="N647" s="195" t="s">
        <v>45</v>
      </c>
      <c r="O647" s="42"/>
      <c r="P647" s="196">
        <f>O647*H647</f>
        <v>0</v>
      </c>
      <c r="Q647" s="196">
        <v>0</v>
      </c>
      <c r="R647" s="196">
        <f>Q647*H647</f>
        <v>0</v>
      </c>
      <c r="S647" s="196">
        <v>0</v>
      </c>
      <c r="T647" s="197">
        <f>S647*H647</f>
        <v>0</v>
      </c>
      <c r="AR647" s="24" t="s">
        <v>319</v>
      </c>
      <c r="AT647" s="24" t="s">
        <v>131</v>
      </c>
      <c r="AU647" s="24" t="s">
        <v>86</v>
      </c>
      <c r="AY647" s="24" t="s">
        <v>128</v>
      </c>
      <c r="BE647" s="198">
        <f>IF(N647="základní",J647,0)</f>
        <v>0</v>
      </c>
      <c r="BF647" s="198">
        <f>IF(N647="snížená",J647,0)</f>
        <v>0</v>
      </c>
      <c r="BG647" s="198">
        <f>IF(N647="zákl. přenesená",J647,0)</f>
        <v>0</v>
      </c>
      <c r="BH647" s="198">
        <f>IF(N647="sníž. přenesená",J647,0)</f>
        <v>0</v>
      </c>
      <c r="BI647" s="198">
        <f>IF(N647="nulová",J647,0)</f>
        <v>0</v>
      </c>
      <c r="BJ647" s="24" t="s">
        <v>79</v>
      </c>
      <c r="BK647" s="198">
        <f>ROUND(I647*H647,2)</f>
        <v>0</v>
      </c>
      <c r="BL647" s="24" t="s">
        <v>319</v>
      </c>
      <c r="BM647" s="24" t="s">
        <v>525</v>
      </c>
    </row>
    <row r="648" spans="2:65" s="12" customFormat="1" ht="13.5">
      <c r="B648" s="210"/>
      <c r="C648" s="211"/>
      <c r="D648" s="201" t="s">
        <v>138</v>
      </c>
      <c r="E648" s="212" t="s">
        <v>21</v>
      </c>
      <c r="F648" s="213" t="s">
        <v>86</v>
      </c>
      <c r="G648" s="211"/>
      <c r="H648" s="214">
        <v>2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138</v>
      </c>
      <c r="AU648" s="220" t="s">
        <v>86</v>
      </c>
      <c r="AV648" s="12" t="s">
        <v>86</v>
      </c>
      <c r="AW648" s="12" t="s">
        <v>38</v>
      </c>
      <c r="AX648" s="12" t="s">
        <v>74</v>
      </c>
      <c r="AY648" s="220" t="s">
        <v>128</v>
      </c>
    </row>
    <row r="649" spans="2:65" s="13" customFormat="1" ht="13.5">
      <c r="B649" s="221"/>
      <c r="C649" s="222"/>
      <c r="D649" s="201" t="s">
        <v>138</v>
      </c>
      <c r="E649" s="223" t="s">
        <v>21</v>
      </c>
      <c r="F649" s="224" t="s">
        <v>141</v>
      </c>
      <c r="G649" s="222"/>
      <c r="H649" s="225">
        <v>2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AT649" s="231" t="s">
        <v>138</v>
      </c>
      <c r="AU649" s="231" t="s">
        <v>86</v>
      </c>
      <c r="AV649" s="13" t="s">
        <v>136</v>
      </c>
      <c r="AW649" s="13" t="s">
        <v>38</v>
      </c>
      <c r="AX649" s="13" t="s">
        <v>79</v>
      </c>
      <c r="AY649" s="231" t="s">
        <v>128</v>
      </c>
    </row>
    <row r="650" spans="2:65" s="1" customFormat="1" ht="25.5" customHeight="1">
      <c r="B650" s="41"/>
      <c r="C650" s="187" t="s">
        <v>526</v>
      </c>
      <c r="D650" s="187" t="s">
        <v>131</v>
      </c>
      <c r="E650" s="188" t="s">
        <v>527</v>
      </c>
      <c r="F650" s="189" t="s">
        <v>528</v>
      </c>
      <c r="G650" s="190" t="s">
        <v>180</v>
      </c>
      <c r="H650" s="191">
        <v>1</v>
      </c>
      <c r="I650" s="192"/>
      <c r="J650" s="193">
        <f>ROUND(I650*H650,2)</f>
        <v>0</v>
      </c>
      <c r="K650" s="189" t="s">
        <v>21</v>
      </c>
      <c r="L650" s="61"/>
      <c r="M650" s="194" t="s">
        <v>21</v>
      </c>
      <c r="N650" s="195" t="s">
        <v>45</v>
      </c>
      <c r="O650" s="42"/>
      <c r="P650" s="196">
        <f>O650*H650</f>
        <v>0</v>
      </c>
      <c r="Q650" s="196">
        <v>0</v>
      </c>
      <c r="R650" s="196">
        <f>Q650*H650</f>
        <v>0</v>
      </c>
      <c r="S650" s="196">
        <v>0</v>
      </c>
      <c r="T650" s="197">
        <f>S650*H650</f>
        <v>0</v>
      </c>
      <c r="AR650" s="24" t="s">
        <v>319</v>
      </c>
      <c r="AT650" s="24" t="s">
        <v>131</v>
      </c>
      <c r="AU650" s="24" t="s">
        <v>86</v>
      </c>
      <c r="AY650" s="24" t="s">
        <v>128</v>
      </c>
      <c r="BE650" s="198">
        <f>IF(N650="základní",J650,0)</f>
        <v>0</v>
      </c>
      <c r="BF650" s="198">
        <f>IF(N650="snížená",J650,0)</f>
        <v>0</v>
      </c>
      <c r="BG650" s="198">
        <f>IF(N650="zákl. přenesená",J650,0)</f>
        <v>0</v>
      </c>
      <c r="BH650" s="198">
        <f>IF(N650="sníž. přenesená",J650,0)</f>
        <v>0</v>
      </c>
      <c r="BI650" s="198">
        <f>IF(N650="nulová",J650,0)</f>
        <v>0</v>
      </c>
      <c r="BJ650" s="24" t="s">
        <v>79</v>
      </c>
      <c r="BK650" s="198">
        <f>ROUND(I650*H650,2)</f>
        <v>0</v>
      </c>
      <c r="BL650" s="24" t="s">
        <v>319</v>
      </c>
      <c r="BM650" s="24" t="s">
        <v>529</v>
      </c>
    </row>
    <row r="651" spans="2:65" s="12" customFormat="1" ht="13.5">
      <c r="B651" s="210"/>
      <c r="C651" s="211"/>
      <c r="D651" s="201" t="s">
        <v>138</v>
      </c>
      <c r="E651" s="212" t="s">
        <v>21</v>
      </c>
      <c r="F651" s="213" t="s">
        <v>79</v>
      </c>
      <c r="G651" s="211"/>
      <c r="H651" s="214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138</v>
      </c>
      <c r="AU651" s="220" t="s">
        <v>86</v>
      </c>
      <c r="AV651" s="12" t="s">
        <v>86</v>
      </c>
      <c r="AW651" s="12" t="s">
        <v>38</v>
      </c>
      <c r="AX651" s="12" t="s">
        <v>74</v>
      </c>
      <c r="AY651" s="220" t="s">
        <v>128</v>
      </c>
    </row>
    <row r="652" spans="2:65" s="13" customFormat="1" ht="13.5">
      <c r="B652" s="221"/>
      <c r="C652" s="222"/>
      <c r="D652" s="201" t="s">
        <v>138</v>
      </c>
      <c r="E652" s="223" t="s">
        <v>21</v>
      </c>
      <c r="F652" s="224" t="s">
        <v>141</v>
      </c>
      <c r="G652" s="222"/>
      <c r="H652" s="225">
        <v>1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138</v>
      </c>
      <c r="AU652" s="231" t="s">
        <v>86</v>
      </c>
      <c r="AV652" s="13" t="s">
        <v>136</v>
      </c>
      <c r="AW652" s="13" t="s">
        <v>38</v>
      </c>
      <c r="AX652" s="13" t="s">
        <v>79</v>
      </c>
      <c r="AY652" s="231" t="s">
        <v>128</v>
      </c>
    </row>
    <row r="653" spans="2:65" s="1" customFormat="1" ht="25.5" customHeight="1">
      <c r="B653" s="41"/>
      <c r="C653" s="187" t="s">
        <v>530</v>
      </c>
      <c r="D653" s="187" t="s">
        <v>131</v>
      </c>
      <c r="E653" s="188" t="s">
        <v>531</v>
      </c>
      <c r="F653" s="189" t="s">
        <v>532</v>
      </c>
      <c r="G653" s="190" t="s">
        <v>180</v>
      </c>
      <c r="H653" s="191">
        <v>1</v>
      </c>
      <c r="I653" s="192"/>
      <c r="J653" s="193">
        <f>ROUND(I653*H653,2)</f>
        <v>0</v>
      </c>
      <c r="K653" s="189" t="s">
        <v>21</v>
      </c>
      <c r="L653" s="61"/>
      <c r="M653" s="194" t="s">
        <v>21</v>
      </c>
      <c r="N653" s="195" t="s">
        <v>45</v>
      </c>
      <c r="O653" s="42"/>
      <c r="P653" s="196">
        <f>O653*H653</f>
        <v>0</v>
      </c>
      <c r="Q653" s="196">
        <v>0</v>
      </c>
      <c r="R653" s="196">
        <f>Q653*H653</f>
        <v>0</v>
      </c>
      <c r="S653" s="196">
        <v>0</v>
      </c>
      <c r="T653" s="197">
        <f>S653*H653</f>
        <v>0</v>
      </c>
      <c r="AR653" s="24" t="s">
        <v>319</v>
      </c>
      <c r="AT653" s="24" t="s">
        <v>131</v>
      </c>
      <c r="AU653" s="24" t="s">
        <v>86</v>
      </c>
      <c r="AY653" s="24" t="s">
        <v>128</v>
      </c>
      <c r="BE653" s="198">
        <f>IF(N653="základní",J653,0)</f>
        <v>0</v>
      </c>
      <c r="BF653" s="198">
        <f>IF(N653="snížená",J653,0)</f>
        <v>0</v>
      </c>
      <c r="BG653" s="198">
        <f>IF(N653="zákl. přenesená",J653,0)</f>
        <v>0</v>
      </c>
      <c r="BH653" s="198">
        <f>IF(N653="sníž. přenesená",J653,0)</f>
        <v>0</v>
      </c>
      <c r="BI653" s="198">
        <f>IF(N653="nulová",J653,0)</f>
        <v>0</v>
      </c>
      <c r="BJ653" s="24" t="s">
        <v>79</v>
      </c>
      <c r="BK653" s="198">
        <f>ROUND(I653*H653,2)</f>
        <v>0</v>
      </c>
      <c r="BL653" s="24" t="s">
        <v>319</v>
      </c>
      <c r="BM653" s="24" t="s">
        <v>533</v>
      </c>
    </row>
    <row r="654" spans="2:65" s="12" customFormat="1" ht="13.5">
      <c r="B654" s="210"/>
      <c r="C654" s="211"/>
      <c r="D654" s="201" t="s">
        <v>138</v>
      </c>
      <c r="E654" s="212" t="s">
        <v>21</v>
      </c>
      <c r="F654" s="213" t="s">
        <v>79</v>
      </c>
      <c r="G654" s="211"/>
      <c r="H654" s="214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138</v>
      </c>
      <c r="AU654" s="220" t="s">
        <v>86</v>
      </c>
      <c r="AV654" s="12" t="s">
        <v>86</v>
      </c>
      <c r="AW654" s="12" t="s">
        <v>38</v>
      </c>
      <c r="AX654" s="12" t="s">
        <v>74</v>
      </c>
      <c r="AY654" s="220" t="s">
        <v>128</v>
      </c>
    </row>
    <row r="655" spans="2:65" s="13" customFormat="1" ht="13.5">
      <c r="B655" s="221"/>
      <c r="C655" s="222"/>
      <c r="D655" s="201" t="s">
        <v>138</v>
      </c>
      <c r="E655" s="223" t="s">
        <v>21</v>
      </c>
      <c r="F655" s="224" t="s">
        <v>141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138</v>
      </c>
      <c r="AU655" s="231" t="s">
        <v>86</v>
      </c>
      <c r="AV655" s="13" t="s">
        <v>136</v>
      </c>
      <c r="AW655" s="13" t="s">
        <v>38</v>
      </c>
      <c r="AX655" s="13" t="s">
        <v>79</v>
      </c>
      <c r="AY655" s="231" t="s">
        <v>128</v>
      </c>
    </row>
    <row r="656" spans="2:65" s="1" customFormat="1" ht="25.5" customHeight="1">
      <c r="B656" s="41"/>
      <c r="C656" s="187" t="s">
        <v>534</v>
      </c>
      <c r="D656" s="187" t="s">
        <v>131</v>
      </c>
      <c r="E656" s="188" t="s">
        <v>535</v>
      </c>
      <c r="F656" s="189" t="s">
        <v>536</v>
      </c>
      <c r="G656" s="190" t="s">
        <v>180</v>
      </c>
      <c r="H656" s="191">
        <v>9</v>
      </c>
      <c r="I656" s="192"/>
      <c r="J656" s="193">
        <f>ROUND(I656*H656,2)</f>
        <v>0</v>
      </c>
      <c r="K656" s="189" t="s">
        <v>135</v>
      </c>
      <c r="L656" s="61"/>
      <c r="M656" s="194" t="s">
        <v>21</v>
      </c>
      <c r="N656" s="195" t="s">
        <v>45</v>
      </c>
      <c r="O656" s="42"/>
      <c r="P656" s="196">
        <f>O656*H656</f>
        <v>0</v>
      </c>
      <c r="Q656" s="196">
        <v>0</v>
      </c>
      <c r="R656" s="196">
        <f>Q656*H656</f>
        <v>0</v>
      </c>
      <c r="S656" s="196">
        <v>3.0000000000000001E-3</v>
      </c>
      <c r="T656" s="197">
        <f>S656*H656</f>
        <v>2.7E-2</v>
      </c>
      <c r="AR656" s="24" t="s">
        <v>319</v>
      </c>
      <c r="AT656" s="24" t="s">
        <v>131</v>
      </c>
      <c r="AU656" s="24" t="s">
        <v>86</v>
      </c>
      <c r="AY656" s="24" t="s">
        <v>128</v>
      </c>
      <c r="BE656" s="198">
        <f>IF(N656="základní",J656,0)</f>
        <v>0</v>
      </c>
      <c r="BF656" s="198">
        <f>IF(N656="snížená",J656,0)</f>
        <v>0</v>
      </c>
      <c r="BG656" s="198">
        <f>IF(N656="zákl. přenesená",J656,0)</f>
        <v>0</v>
      </c>
      <c r="BH656" s="198">
        <f>IF(N656="sníž. přenesená",J656,0)</f>
        <v>0</v>
      </c>
      <c r="BI656" s="198">
        <f>IF(N656="nulová",J656,0)</f>
        <v>0</v>
      </c>
      <c r="BJ656" s="24" t="s">
        <v>79</v>
      </c>
      <c r="BK656" s="198">
        <f>ROUND(I656*H656,2)</f>
        <v>0</v>
      </c>
      <c r="BL656" s="24" t="s">
        <v>319</v>
      </c>
      <c r="BM656" s="24" t="s">
        <v>537</v>
      </c>
    </row>
    <row r="657" spans="2:65" s="11" customFormat="1" ht="13.5">
      <c r="B657" s="199"/>
      <c r="C657" s="200"/>
      <c r="D657" s="201" t="s">
        <v>138</v>
      </c>
      <c r="E657" s="202" t="s">
        <v>21</v>
      </c>
      <c r="F657" s="203" t="s">
        <v>304</v>
      </c>
      <c r="G657" s="200"/>
      <c r="H657" s="202" t="s">
        <v>21</v>
      </c>
      <c r="I657" s="204"/>
      <c r="J657" s="200"/>
      <c r="K657" s="200"/>
      <c r="L657" s="205"/>
      <c r="M657" s="206"/>
      <c r="N657" s="207"/>
      <c r="O657" s="207"/>
      <c r="P657" s="207"/>
      <c r="Q657" s="207"/>
      <c r="R657" s="207"/>
      <c r="S657" s="207"/>
      <c r="T657" s="208"/>
      <c r="AT657" s="209" t="s">
        <v>138</v>
      </c>
      <c r="AU657" s="209" t="s">
        <v>86</v>
      </c>
      <c r="AV657" s="11" t="s">
        <v>79</v>
      </c>
      <c r="AW657" s="11" t="s">
        <v>38</v>
      </c>
      <c r="AX657" s="11" t="s">
        <v>74</v>
      </c>
      <c r="AY657" s="209" t="s">
        <v>128</v>
      </c>
    </row>
    <row r="658" spans="2:65" s="12" customFormat="1" ht="13.5">
      <c r="B658" s="210"/>
      <c r="C658" s="211"/>
      <c r="D658" s="201" t="s">
        <v>138</v>
      </c>
      <c r="E658" s="212" t="s">
        <v>21</v>
      </c>
      <c r="F658" s="213" t="s">
        <v>74</v>
      </c>
      <c r="G658" s="211"/>
      <c r="H658" s="214">
        <v>0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138</v>
      </c>
      <c r="AU658" s="220" t="s">
        <v>86</v>
      </c>
      <c r="AV658" s="12" t="s">
        <v>86</v>
      </c>
      <c r="AW658" s="12" t="s">
        <v>38</v>
      </c>
      <c r="AX658" s="12" t="s">
        <v>74</v>
      </c>
      <c r="AY658" s="220" t="s">
        <v>128</v>
      </c>
    </row>
    <row r="659" spans="2:65" s="11" customFormat="1" ht="13.5">
      <c r="B659" s="199"/>
      <c r="C659" s="200"/>
      <c r="D659" s="201" t="s">
        <v>138</v>
      </c>
      <c r="E659" s="202" t="s">
        <v>21</v>
      </c>
      <c r="F659" s="203" t="s">
        <v>307</v>
      </c>
      <c r="G659" s="200"/>
      <c r="H659" s="202" t="s">
        <v>21</v>
      </c>
      <c r="I659" s="204"/>
      <c r="J659" s="200"/>
      <c r="K659" s="200"/>
      <c r="L659" s="205"/>
      <c r="M659" s="206"/>
      <c r="N659" s="207"/>
      <c r="O659" s="207"/>
      <c r="P659" s="207"/>
      <c r="Q659" s="207"/>
      <c r="R659" s="207"/>
      <c r="S659" s="207"/>
      <c r="T659" s="208"/>
      <c r="AT659" s="209" t="s">
        <v>138</v>
      </c>
      <c r="AU659" s="209" t="s">
        <v>86</v>
      </c>
      <c r="AV659" s="11" t="s">
        <v>79</v>
      </c>
      <c r="AW659" s="11" t="s">
        <v>38</v>
      </c>
      <c r="AX659" s="11" t="s">
        <v>74</v>
      </c>
      <c r="AY659" s="209" t="s">
        <v>128</v>
      </c>
    </row>
    <row r="660" spans="2:65" s="12" customFormat="1" ht="13.5">
      <c r="B660" s="210"/>
      <c r="C660" s="211"/>
      <c r="D660" s="201" t="s">
        <v>138</v>
      </c>
      <c r="E660" s="212" t="s">
        <v>21</v>
      </c>
      <c r="F660" s="213" t="s">
        <v>538</v>
      </c>
      <c r="G660" s="211"/>
      <c r="H660" s="214">
        <v>6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138</v>
      </c>
      <c r="AU660" s="220" t="s">
        <v>86</v>
      </c>
      <c r="AV660" s="12" t="s">
        <v>86</v>
      </c>
      <c r="AW660" s="12" t="s">
        <v>38</v>
      </c>
      <c r="AX660" s="12" t="s">
        <v>74</v>
      </c>
      <c r="AY660" s="220" t="s">
        <v>128</v>
      </c>
    </row>
    <row r="661" spans="2:65" s="11" customFormat="1" ht="13.5">
      <c r="B661" s="199"/>
      <c r="C661" s="200"/>
      <c r="D661" s="201" t="s">
        <v>138</v>
      </c>
      <c r="E661" s="202" t="s">
        <v>21</v>
      </c>
      <c r="F661" s="203" t="s">
        <v>315</v>
      </c>
      <c r="G661" s="200"/>
      <c r="H661" s="202" t="s">
        <v>21</v>
      </c>
      <c r="I661" s="204"/>
      <c r="J661" s="200"/>
      <c r="K661" s="200"/>
      <c r="L661" s="205"/>
      <c r="M661" s="206"/>
      <c r="N661" s="207"/>
      <c r="O661" s="207"/>
      <c r="P661" s="207"/>
      <c r="Q661" s="207"/>
      <c r="R661" s="207"/>
      <c r="S661" s="207"/>
      <c r="T661" s="208"/>
      <c r="AT661" s="209" t="s">
        <v>138</v>
      </c>
      <c r="AU661" s="209" t="s">
        <v>86</v>
      </c>
      <c r="AV661" s="11" t="s">
        <v>79</v>
      </c>
      <c r="AW661" s="11" t="s">
        <v>38</v>
      </c>
      <c r="AX661" s="11" t="s">
        <v>74</v>
      </c>
      <c r="AY661" s="209" t="s">
        <v>128</v>
      </c>
    </row>
    <row r="662" spans="2:65" s="12" customFormat="1" ht="13.5">
      <c r="B662" s="210"/>
      <c r="C662" s="211"/>
      <c r="D662" s="201" t="s">
        <v>138</v>
      </c>
      <c r="E662" s="212" t="s">
        <v>21</v>
      </c>
      <c r="F662" s="213" t="s">
        <v>539</v>
      </c>
      <c r="G662" s="211"/>
      <c r="H662" s="214">
        <v>3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138</v>
      </c>
      <c r="AU662" s="220" t="s">
        <v>86</v>
      </c>
      <c r="AV662" s="12" t="s">
        <v>86</v>
      </c>
      <c r="AW662" s="12" t="s">
        <v>38</v>
      </c>
      <c r="AX662" s="12" t="s">
        <v>74</v>
      </c>
      <c r="AY662" s="220" t="s">
        <v>128</v>
      </c>
    </row>
    <row r="663" spans="2:65" s="13" customFormat="1" ht="13.5">
      <c r="B663" s="221"/>
      <c r="C663" s="222"/>
      <c r="D663" s="201" t="s">
        <v>138</v>
      </c>
      <c r="E663" s="223" t="s">
        <v>21</v>
      </c>
      <c r="F663" s="224" t="s">
        <v>141</v>
      </c>
      <c r="G663" s="222"/>
      <c r="H663" s="225">
        <v>9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138</v>
      </c>
      <c r="AU663" s="231" t="s">
        <v>86</v>
      </c>
      <c r="AV663" s="13" t="s">
        <v>136</v>
      </c>
      <c r="AW663" s="13" t="s">
        <v>38</v>
      </c>
      <c r="AX663" s="13" t="s">
        <v>79</v>
      </c>
      <c r="AY663" s="231" t="s">
        <v>128</v>
      </c>
    </row>
    <row r="664" spans="2:65" s="1" customFormat="1" ht="25.5" customHeight="1">
      <c r="B664" s="41"/>
      <c r="C664" s="187" t="s">
        <v>540</v>
      </c>
      <c r="D664" s="187" t="s">
        <v>131</v>
      </c>
      <c r="E664" s="188" t="s">
        <v>541</v>
      </c>
      <c r="F664" s="189" t="s">
        <v>542</v>
      </c>
      <c r="G664" s="190" t="s">
        <v>180</v>
      </c>
      <c r="H664" s="191">
        <v>8</v>
      </c>
      <c r="I664" s="192"/>
      <c r="J664" s="193">
        <f>ROUND(I664*H664,2)</f>
        <v>0</v>
      </c>
      <c r="K664" s="189" t="s">
        <v>135</v>
      </c>
      <c r="L664" s="61"/>
      <c r="M664" s="194" t="s">
        <v>21</v>
      </c>
      <c r="N664" s="195" t="s">
        <v>45</v>
      </c>
      <c r="O664" s="42"/>
      <c r="P664" s="196">
        <f>O664*H664</f>
        <v>0</v>
      </c>
      <c r="Q664" s="196">
        <v>0</v>
      </c>
      <c r="R664" s="196">
        <f>Q664*H664</f>
        <v>0</v>
      </c>
      <c r="S664" s="196">
        <v>5.0000000000000001E-3</v>
      </c>
      <c r="T664" s="197">
        <f>S664*H664</f>
        <v>0.04</v>
      </c>
      <c r="AR664" s="24" t="s">
        <v>319</v>
      </c>
      <c r="AT664" s="24" t="s">
        <v>131</v>
      </c>
      <c r="AU664" s="24" t="s">
        <v>86</v>
      </c>
      <c r="AY664" s="24" t="s">
        <v>128</v>
      </c>
      <c r="BE664" s="198">
        <f>IF(N664="základní",J664,0)</f>
        <v>0</v>
      </c>
      <c r="BF664" s="198">
        <f>IF(N664="snížená",J664,0)</f>
        <v>0</v>
      </c>
      <c r="BG664" s="198">
        <f>IF(N664="zákl. přenesená",J664,0)</f>
        <v>0</v>
      </c>
      <c r="BH664" s="198">
        <f>IF(N664="sníž. přenesená",J664,0)</f>
        <v>0</v>
      </c>
      <c r="BI664" s="198">
        <f>IF(N664="nulová",J664,0)</f>
        <v>0</v>
      </c>
      <c r="BJ664" s="24" t="s">
        <v>79</v>
      </c>
      <c r="BK664" s="198">
        <f>ROUND(I664*H664,2)</f>
        <v>0</v>
      </c>
      <c r="BL664" s="24" t="s">
        <v>319</v>
      </c>
      <c r="BM664" s="24" t="s">
        <v>543</v>
      </c>
    </row>
    <row r="665" spans="2:65" s="11" customFormat="1" ht="13.5">
      <c r="B665" s="199"/>
      <c r="C665" s="200"/>
      <c r="D665" s="201" t="s">
        <v>138</v>
      </c>
      <c r="E665" s="202" t="s">
        <v>21</v>
      </c>
      <c r="F665" s="203" t="s">
        <v>304</v>
      </c>
      <c r="G665" s="200"/>
      <c r="H665" s="202" t="s">
        <v>21</v>
      </c>
      <c r="I665" s="204"/>
      <c r="J665" s="200"/>
      <c r="K665" s="200"/>
      <c r="L665" s="205"/>
      <c r="M665" s="206"/>
      <c r="N665" s="207"/>
      <c r="O665" s="207"/>
      <c r="P665" s="207"/>
      <c r="Q665" s="207"/>
      <c r="R665" s="207"/>
      <c r="S665" s="207"/>
      <c r="T665" s="208"/>
      <c r="AT665" s="209" t="s">
        <v>138</v>
      </c>
      <c r="AU665" s="209" t="s">
        <v>86</v>
      </c>
      <c r="AV665" s="11" t="s">
        <v>79</v>
      </c>
      <c r="AW665" s="11" t="s">
        <v>38</v>
      </c>
      <c r="AX665" s="11" t="s">
        <v>74</v>
      </c>
      <c r="AY665" s="209" t="s">
        <v>128</v>
      </c>
    </row>
    <row r="666" spans="2:65" s="12" customFormat="1" ht="13.5">
      <c r="B666" s="210"/>
      <c r="C666" s="211"/>
      <c r="D666" s="201" t="s">
        <v>138</v>
      </c>
      <c r="E666" s="212" t="s">
        <v>21</v>
      </c>
      <c r="F666" s="213" t="s">
        <v>79</v>
      </c>
      <c r="G666" s="211"/>
      <c r="H666" s="214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138</v>
      </c>
      <c r="AU666" s="220" t="s">
        <v>86</v>
      </c>
      <c r="AV666" s="12" t="s">
        <v>86</v>
      </c>
      <c r="AW666" s="12" t="s">
        <v>38</v>
      </c>
      <c r="AX666" s="12" t="s">
        <v>74</v>
      </c>
      <c r="AY666" s="220" t="s">
        <v>128</v>
      </c>
    </row>
    <row r="667" spans="2:65" s="11" customFormat="1" ht="13.5">
      <c r="B667" s="199"/>
      <c r="C667" s="200"/>
      <c r="D667" s="201" t="s">
        <v>138</v>
      </c>
      <c r="E667" s="202" t="s">
        <v>21</v>
      </c>
      <c r="F667" s="203" t="s">
        <v>307</v>
      </c>
      <c r="G667" s="200"/>
      <c r="H667" s="202" t="s">
        <v>21</v>
      </c>
      <c r="I667" s="204"/>
      <c r="J667" s="200"/>
      <c r="K667" s="200"/>
      <c r="L667" s="205"/>
      <c r="M667" s="206"/>
      <c r="N667" s="207"/>
      <c r="O667" s="207"/>
      <c r="P667" s="207"/>
      <c r="Q667" s="207"/>
      <c r="R667" s="207"/>
      <c r="S667" s="207"/>
      <c r="T667" s="208"/>
      <c r="AT667" s="209" t="s">
        <v>138</v>
      </c>
      <c r="AU667" s="209" t="s">
        <v>86</v>
      </c>
      <c r="AV667" s="11" t="s">
        <v>79</v>
      </c>
      <c r="AW667" s="11" t="s">
        <v>38</v>
      </c>
      <c r="AX667" s="11" t="s">
        <v>74</v>
      </c>
      <c r="AY667" s="209" t="s">
        <v>128</v>
      </c>
    </row>
    <row r="668" spans="2:65" s="12" customFormat="1" ht="13.5">
      <c r="B668" s="210"/>
      <c r="C668" s="211"/>
      <c r="D668" s="201" t="s">
        <v>138</v>
      </c>
      <c r="E668" s="212" t="s">
        <v>21</v>
      </c>
      <c r="F668" s="213" t="s">
        <v>544</v>
      </c>
      <c r="G668" s="211"/>
      <c r="H668" s="214">
        <v>4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138</v>
      </c>
      <c r="AU668" s="220" t="s">
        <v>86</v>
      </c>
      <c r="AV668" s="12" t="s">
        <v>86</v>
      </c>
      <c r="AW668" s="12" t="s">
        <v>38</v>
      </c>
      <c r="AX668" s="12" t="s">
        <v>74</v>
      </c>
      <c r="AY668" s="220" t="s">
        <v>128</v>
      </c>
    </row>
    <row r="669" spans="2:65" s="11" customFormat="1" ht="13.5">
      <c r="B669" s="199"/>
      <c r="C669" s="200"/>
      <c r="D669" s="201" t="s">
        <v>138</v>
      </c>
      <c r="E669" s="202" t="s">
        <v>21</v>
      </c>
      <c r="F669" s="203" t="s">
        <v>315</v>
      </c>
      <c r="G669" s="200"/>
      <c r="H669" s="202" t="s">
        <v>21</v>
      </c>
      <c r="I669" s="204"/>
      <c r="J669" s="200"/>
      <c r="K669" s="200"/>
      <c r="L669" s="205"/>
      <c r="M669" s="206"/>
      <c r="N669" s="207"/>
      <c r="O669" s="207"/>
      <c r="P669" s="207"/>
      <c r="Q669" s="207"/>
      <c r="R669" s="207"/>
      <c r="S669" s="207"/>
      <c r="T669" s="208"/>
      <c r="AT669" s="209" t="s">
        <v>138</v>
      </c>
      <c r="AU669" s="209" t="s">
        <v>86</v>
      </c>
      <c r="AV669" s="11" t="s">
        <v>79</v>
      </c>
      <c r="AW669" s="11" t="s">
        <v>38</v>
      </c>
      <c r="AX669" s="11" t="s">
        <v>74</v>
      </c>
      <c r="AY669" s="209" t="s">
        <v>128</v>
      </c>
    </row>
    <row r="670" spans="2:65" s="12" customFormat="1" ht="13.5">
      <c r="B670" s="210"/>
      <c r="C670" s="211"/>
      <c r="D670" s="201" t="s">
        <v>138</v>
      </c>
      <c r="E670" s="212" t="s">
        <v>21</v>
      </c>
      <c r="F670" s="213" t="s">
        <v>188</v>
      </c>
      <c r="G670" s="211"/>
      <c r="H670" s="214">
        <v>3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138</v>
      </c>
      <c r="AU670" s="220" t="s">
        <v>86</v>
      </c>
      <c r="AV670" s="12" t="s">
        <v>86</v>
      </c>
      <c r="AW670" s="12" t="s">
        <v>38</v>
      </c>
      <c r="AX670" s="12" t="s">
        <v>74</v>
      </c>
      <c r="AY670" s="220" t="s">
        <v>128</v>
      </c>
    </row>
    <row r="671" spans="2:65" s="13" customFormat="1" ht="13.5">
      <c r="B671" s="221"/>
      <c r="C671" s="222"/>
      <c r="D671" s="201" t="s">
        <v>138</v>
      </c>
      <c r="E671" s="223" t="s">
        <v>21</v>
      </c>
      <c r="F671" s="224" t="s">
        <v>141</v>
      </c>
      <c r="G671" s="222"/>
      <c r="H671" s="225">
        <v>8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138</v>
      </c>
      <c r="AU671" s="231" t="s">
        <v>86</v>
      </c>
      <c r="AV671" s="13" t="s">
        <v>136</v>
      </c>
      <c r="AW671" s="13" t="s">
        <v>38</v>
      </c>
      <c r="AX671" s="13" t="s">
        <v>79</v>
      </c>
      <c r="AY671" s="231" t="s">
        <v>128</v>
      </c>
    </row>
    <row r="672" spans="2:65" s="1" customFormat="1" ht="25.5" customHeight="1">
      <c r="B672" s="41"/>
      <c r="C672" s="187" t="s">
        <v>545</v>
      </c>
      <c r="D672" s="187" t="s">
        <v>131</v>
      </c>
      <c r="E672" s="188" t="s">
        <v>546</v>
      </c>
      <c r="F672" s="189" t="s">
        <v>547</v>
      </c>
      <c r="G672" s="190" t="s">
        <v>180</v>
      </c>
      <c r="H672" s="191">
        <v>13</v>
      </c>
      <c r="I672" s="192"/>
      <c r="J672" s="193">
        <f>ROUND(I672*H672,2)</f>
        <v>0</v>
      </c>
      <c r="K672" s="189" t="s">
        <v>135</v>
      </c>
      <c r="L672" s="61"/>
      <c r="M672" s="194" t="s">
        <v>21</v>
      </c>
      <c r="N672" s="195" t="s">
        <v>45</v>
      </c>
      <c r="O672" s="42"/>
      <c r="P672" s="196">
        <f>O672*H672</f>
        <v>0</v>
      </c>
      <c r="Q672" s="196">
        <v>0</v>
      </c>
      <c r="R672" s="196">
        <f>Q672*H672</f>
        <v>0</v>
      </c>
      <c r="S672" s="196">
        <v>6.0000000000000001E-3</v>
      </c>
      <c r="T672" s="197">
        <f>S672*H672</f>
        <v>7.8E-2</v>
      </c>
      <c r="AR672" s="24" t="s">
        <v>319</v>
      </c>
      <c r="AT672" s="24" t="s">
        <v>131</v>
      </c>
      <c r="AU672" s="24" t="s">
        <v>86</v>
      </c>
      <c r="AY672" s="24" t="s">
        <v>128</v>
      </c>
      <c r="BE672" s="198">
        <f>IF(N672="základní",J672,0)</f>
        <v>0</v>
      </c>
      <c r="BF672" s="198">
        <f>IF(N672="snížená",J672,0)</f>
        <v>0</v>
      </c>
      <c r="BG672" s="198">
        <f>IF(N672="zákl. přenesená",J672,0)</f>
        <v>0</v>
      </c>
      <c r="BH672" s="198">
        <f>IF(N672="sníž. přenesená",J672,0)</f>
        <v>0</v>
      </c>
      <c r="BI672" s="198">
        <f>IF(N672="nulová",J672,0)</f>
        <v>0</v>
      </c>
      <c r="BJ672" s="24" t="s">
        <v>79</v>
      </c>
      <c r="BK672" s="198">
        <f>ROUND(I672*H672,2)</f>
        <v>0</v>
      </c>
      <c r="BL672" s="24" t="s">
        <v>319</v>
      </c>
      <c r="BM672" s="24" t="s">
        <v>548</v>
      </c>
    </row>
    <row r="673" spans="2:65" s="11" customFormat="1" ht="13.5">
      <c r="B673" s="199"/>
      <c r="C673" s="200"/>
      <c r="D673" s="201" t="s">
        <v>138</v>
      </c>
      <c r="E673" s="202" t="s">
        <v>21</v>
      </c>
      <c r="F673" s="203" t="s">
        <v>304</v>
      </c>
      <c r="G673" s="200"/>
      <c r="H673" s="202" t="s">
        <v>21</v>
      </c>
      <c r="I673" s="204"/>
      <c r="J673" s="200"/>
      <c r="K673" s="200"/>
      <c r="L673" s="205"/>
      <c r="M673" s="206"/>
      <c r="N673" s="207"/>
      <c r="O673" s="207"/>
      <c r="P673" s="207"/>
      <c r="Q673" s="207"/>
      <c r="R673" s="207"/>
      <c r="S673" s="207"/>
      <c r="T673" s="208"/>
      <c r="AT673" s="209" t="s">
        <v>138</v>
      </c>
      <c r="AU673" s="209" t="s">
        <v>86</v>
      </c>
      <c r="AV673" s="11" t="s">
        <v>79</v>
      </c>
      <c r="AW673" s="11" t="s">
        <v>38</v>
      </c>
      <c r="AX673" s="11" t="s">
        <v>74</v>
      </c>
      <c r="AY673" s="209" t="s">
        <v>128</v>
      </c>
    </row>
    <row r="674" spans="2:65" s="12" customFormat="1" ht="13.5">
      <c r="B674" s="210"/>
      <c r="C674" s="211"/>
      <c r="D674" s="201" t="s">
        <v>138</v>
      </c>
      <c r="E674" s="212" t="s">
        <v>21</v>
      </c>
      <c r="F674" s="213" t="s">
        <v>86</v>
      </c>
      <c r="G674" s="211"/>
      <c r="H674" s="214">
        <v>2</v>
      </c>
      <c r="I674" s="215"/>
      <c r="J674" s="211"/>
      <c r="K674" s="211"/>
      <c r="L674" s="216"/>
      <c r="M674" s="217"/>
      <c r="N674" s="218"/>
      <c r="O674" s="218"/>
      <c r="P674" s="218"/>
      <c r="Q674" s="218"/>
      <c r="R674" s="218"/>
      <c r="S674" s="218"/>
      <c r="T674" s="219"/>
      <c r="AT674" s="220" t="s">
        <v>138</v>
      </c>
      <c r="AU674" s="220" t="s">
        <v>86</v>
      </c>
      <c r="AV674" s="12" t="s">
        <v>86</v>
      </c>
      <c r="AW674" s="12" t="s">
        <v>38</v>
      </c>
      <c r="AX674" s="12" t="s">
        <v>74</v>
      </c>
      <c r="AY674" s="220" t="s">
        <v>128</v>
      </c>
    </row>
    <row r="675" spans="2:65" s="11" customFormat="1" ht="13.5">
      <c r="B675" s="199"/>
      <c r="C675" s="200"/>
      <c r="D675" s="201" t="s">
        <v>138</v>
      </c>
      <c r="E675" s="202" t="s">
        <v>21</v>
      </c>
      <c r="F675" s="203" t="s">
        <v>307</v>
      </c>
      <c r="G675" s="200"/>
      <c r="H675" s="202" t="s">
        <v>21</v>
      </c>
      <c r="I675" s="204"/>
      <c r="J675" s="200"/>
      <c r="K675" s="200"/>
      <c r="L675" s="205"/>
      <c r="M675" s="206"/>
      <c r="N675" s="207"/>
      <c r="O675" s="207"/>
      <c r="P675" s="207"/>
      <c r="Q675" s="207"/>
      <c r="R675" s="207"/>
      <c r="S675" s="207"/>
      <c r="T675" s="208"/>
      <c r="AT675" s="209" t="s">
        <v>138</v>
      </c>
      <c r="AU675" s="209" t="s">
        <v>86</v>
      </c>
      <c r="AV675" s="11" t="s">
        <v>79</v>
      </c>
      <c r="AW675" s="11" t="s">
        <v>38</v>
      </c>
      <c r="AX675" s="11" t="s">
        <v>74</v>
      </c>
      <c r="AY675" s="209" t="s">
        <v>128</v>
      </c>
    </row>
    <row r="676" spans="2:65" s="12" customFormat="1" ht="13.5">
      <c r="B676" s="210"/>
      <c r="C676" s="211"/>
      <c r="D676" s="201" t="s">
        <v>138</v>
      </c>
      <c r="E676" s="212" t="s">
        <v>21</v>
      </c>
      <c r="F676" s="213" t="s">
        <v>183</v>
      </c>
      <c r="G676" s="211"/>
      <c r="H676" s="214">
        <v>5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138</v>
      </c>
      <c r="AU676" s="220" t="s">
        <v>86</v>
      </c>
      <c r="AV676" s="12" t="s">
        <v>86</v>
      </c>
      <c r="AW676" s="12" t="s">
        <v>38</v>
      </c>
      <c r="AX676" s="12" t="s">
        <v>74</v>
      </c>
      <c r="AY676" s="220" t="s">
        <v>128</v>
      </c>
    </row>
    <row r="677" spans="2:65" s="11" customFormat="1" ht="13.5">
      <c r="B677" s="199"/>
      <c r="C677" s="200"/>
      <c r="D677" s="201" t="s">
        <v>138</v>
      </c>
      <c r="E677" s="202" t="s">
        <v>21</v>
      </c>
      <c r="F677" s="203" t="s">
        <v>315</v>
      </c>
      <c r="G677" s="200"/>
      <c r="H677" s="202" t="s">
        <v>21</v>
      </c>
      <c r="I677" s="204"/>
      <c r="J677" s="200"/>
      <c r="K677" s="200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138</v>
      </c>
      <c r="AU677" s="209" t="s">
        <v>86</v>
      </c>
      <c r="AV677" s="11" t="s">
        <v>79</v>
      </c>
      <c r="AW677" s="11" t="s">
        <v>38</v>
      </c>
      <c r="AX677" s="11" t="s">
        <v>74</v>
      </c>
      <c r="AY677" s="209" t="s">
        <v>128</v>
      </c>
    </row>
    <row r="678" spans="2:65" s="12" customFormat="1" ht="13.5">
      <c r="B678" s="210"/>
      <c r="C678" s="211"/>
      <c r="D678" s="201" t="s">
        <v>138</v>
      </c>
      <c r="E678" s="212" t="s">
        <v>21</v>
      </c>
      <c r="F678" s="213" t="s">
        <v>149</v>
      </c>
      <c r="G678" s="211"/>
      <c r="H678" s="214">
        <v>6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138</v>
      </c>
      <c r="AU678" s="220" t="s">
        <v>86</v>
      </c>
      <c r="AV678" s="12" t="s">
        <v>86</v>
      </c>
      <c r="AW678" s="12" t="s">
        <v>38</v>
      </c>
      <c r="AX678" s="12" t="s">
        <v>74</v>
      </c>
      <c r="AY678" s="220" t="s">
        <v>128</v>
      </c>
    </row>
    <row r="679" spans="2:65" s="13" customFormat="1" ht="13.5">
      <c r="B679" s="221"/>
      <c r="C679" s="222"/>
      <c r="D679" s="201" t="s">
        <v>138</v>
      </c>
      <c r="E679" s="223" t="s">
        <v>21</v>
      </c>
      <c r="F679" s="224" t="s">
        <v>141</v>
      </c>
      <c r="G679" s="222"/>
      <c r="H679" s="225">
        <v>13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138</v>
      </c>
      <c r="AU679" s="231" t="s">
        <v>86</v>
      </c>
      <c r="AV679" s="13" t="s">
        <v>136</v>
      </c>
      <c r="AW679" s="13" t="s">
        <v>38</v>
      </c>
      <c r="AX679" s="13" t="s">
        <v>79</v>
      </c>
      <c r="AY679" s="231" t="s">
        <v>128</v>
      </c>
    </row>
    <row r="680" spans="2:65" s="1" customFormat="1" ht="25.5" customHeight="1">
      <c r="B680" s="41"/>
      <c r="C680" s="187" t="s">
        <v>549</v>
      </c>
      <c r="D680" s="187" t="s">
        <v>131</v>
      </c>
      <c r="E680" s="188" t="s">
        <v>550</v>
      </c>
      <c r="F680" s="189" t="s">
        <v>551</v>
      </c>
      <c r="G680" s="190" t="s">
        <v>180</v>
      </c>
      <c r="H680" s="191">
        <v>9</v>
      </c>
      <c r="I680" s="192"/>
      <c r="J680" s="193">
        <f>ROUND(I680*H680,2)</f>
        <v>0</v>
      </c>
      <c r="K680" s="189" t="s">
        <v>135</v>
      </c>
      <c r="L680" s="61"/>
      <c r="M680" s="194" t="s">
        <v>21</v>
      </c>
      <c r="N680" s="195" t="s">
        <v>45</v>
      </c>
      <c r="O680" s="42"/>
      <c r="P680" s="196">
        <f>O680*H680</f>
        <v>0</v>
      </c>
      <c r="Q680" s="196">
        <v>0</v>
      </c>
      <c r="R680" s="196">
        <f>Q680*H680</f>
        <v>0</v>
      </c>
      <c r="S680" s="196">
        <v>0</v>
      </c>
      <c r="T680" s="197">
        <f>S680*H680</f>
        <v>0</v>
      </c>
      <c r="AR680" s="24" t="s">
        <v>319</v>
      </c>
      <c r="AT680" s="24" t="s">
        <v>131</v>
      </c>
      <c r="AU680" s="24" t="s">
        <v>86</v>
      </c>
      <c r="AY680" s="24" t="s">
        <v>128</v>
      </c>
      <c r="BE680" s="198">
        <f>IF(N680="základní",J680,0)</f>
        <v>0</v>
      </c>
      <c r="BF680" s="198">
        <f>IF(N680="snížená",J680,0)</f>
        <v>0</v>
      </c>
      <c r="BG680" s="198">
        <f>IF(N680="zákl. přenesená",J680,0)</f>
        <v>0</v>
      </c>
      <c r="BH680" s="198">
        <f>IF(N680="sníž. přenesená",J680,0)</f>
        <v>0</v>
      </c>
      <c r="BI680" s="198">
        <f>IF(N680="nulová",J680,0)</f>
        <v>0</v>
      </c>
      <c r="BJ680" s="24" t="s">
        <v>79</v>
      </c>
      <c r="BK680" s="198">
        <f>ROUND(I680*H680,2)</f>
        <v>0</v>
      </c>
      <c r="BL680" s="24" t="s">
        <v>319</v>
      </c>
      <c r="BM680" s="24" t="s">
        <v>552</v>
      </c>
    </row>
    <row r="681" spans="2:65" s="11" customFormat="1" ht="13.5">
      <c r="B681" s="199"/>
      <c r="C681" s="200"/>
      <c r="D681" s="201" t="s">
        <v>138</v>
      </c>
      <c r="E681" s="202" t="s">
        <v>21</v>
      </c>
      <c r="F681" s="203" t="s">
        <v>307</v>
      </c>
      <c r="G681" s="200"/>
      <c r="H681" s="202" t="s">
        <v>21</v>
      </c>
      <c r="I681" s="204"/>
      <c r="J681" s="200"/>
      <c r="K681" s="200"/>
      <c r="L681" s="205"/>
      <c r="M681" s="206"/>
      <c r="N681" s="207"/>
      <c r="O681" s="207"/>
      <c r="P681" s="207"/>
      <c r="Q681" s="207"/>
      <c r="R681" s="207"/>
      <c r="S681" s="207"/>
      <c r="T681" s="208"/>
      <c r="AT681" s="209" t="s">
        <v>138</v>
      </c>
      <c r="AU681" s="209" t="s">
        <v>86</v>
      </c>
      <c r="AV681" s="11" t="s">
        <v>79</v>
      </c>
      <c r="AW681" s="11" t="s">
        <v>38</v>
      </c>
      <c r="AX681" s="11" t="s">
        <v>74</v>
      </c>
      <c r="AY681" s="209" t="s">
        <v>128</v>
      </c>
    </row>
    <row r="682" spans="2:65" s="12" customFormat="1" ht="13.5">
      <c r="B682" s="210"/>
      <c r="C682" s="211"/>
      <c r="D682" s="201" t="s">
        <v>138</v>
      </c>
      <c r="E682" s="212" t="s">
        <v>21</v>
      </c>
      <c r="F682" s="213" t="s">
        <v>86</v>
      </c>
      <c r="G682" s="211"/>
      <c r="H682" s="214">
        <v>2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138</v>
      </c>
      <c r="AU682" s="220" t="s">
        <v>86</v>
      </c>
      <c r="AV682" s="12" t="s">
        <v>86</v>
      </c>
      <c r="AW682" s="12" t="s">
        <v>38</v>
      </c>
      <c r="AX682" s="12" t="s">
        <v>74</v>
      </c>
      <c r="AY682" s="220" t="s">
        <v>128</v>
      </c>
    </row>
    <row r="683" spans="2:65" s="12" customFormat="1" ht="13.5">
      <c r="B683" s="210"/>
      <c r="C683" s="211"/>
      <c r="D683" s="201" t="s">
        <v>138</v>
      </c>
      <c r="E683" s="212" t="s">
        <v>21</v>
      </c>
      <c r="F683" s="213" t="s">
        <v>79</v>
      </c>
      <c r="G683" s="211"/>
      <c r="H683" s="214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138</v>
      </c>
      <c r="AU683" s="220" t="s">
        <v>86</v>
      </c>
      <c r="AV683" s="12" t="s">
        <v>86</v>
      </c>
      <c r="AW683" s="12" t="s">
        <v>38</v>
      </c>
      <c r="AX683" s="12" t="s">
        <v>74</v>
      </c>
      <c r="AY683" s="220" t="s">
        <v>128</v>
      </c>
    </row>
    <row r="684" spans="2:65" s="12" customFormat="1" ht="13.5">
      <c r="B684" s="210"/>
      <c r="C684" s="211"/>
      <c r="D684" s="201" t="s">
        <v>138</v>
      </c>
      <c r="E684" s="212" t="s">
        <v>21</v>
      </c>
      <c r="F684" s="213" t="s">
        <v>129</v>
      </c>
      <c r="G684" s="211"/>
      <c r="H684" s="214">
        <v>3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138</v>
      </c>
      <c r="AU684" s="220" t="s">
        <v>86</v>
      </c>
      <c r="AV684" s="12" t="s">
        <v>86</v>
      </c>
      <c r="AW684" s="12" t="s">
        <v>38</v>
      </c>
      <c r="AX684" s="12" t="s">
        <v>74</v>
      </c>
      <c r="AY684" s="220" t="s">
        <v>128</v>
      </c>
    </row>
    <row r="685" spans="2:65" s="11" customFormat="1" ht="13.5">
      <c r="B685" s="199"/>
      <c r="C685" s="200"/>
      <c r="D685" s="201" t="s">
        <v>138</v>
      </c>
      <c r="E685" s="202" t="s">
        <v>21</v>
      </c>
      <c r="F685" s="203" t="s">
        <v>315</v>
      </c>
      <c r="G685" s="200"/>
      <c r="H685" s="202" t="s">
        <v>21</v>
      </c>
      <c r="I685" s="204"/>
      <c r="J685" s="200"/>
      <c r="K685" s="200"/>
      <c r="L685" s="205"/>
      <c r="M685" s="206"/>
      <c r="N685" s="207"/>
      <c r="O685" s="207"/>
      <c r="P685" s="207"/>
      <c r="Q685" s="207"/>
      <c r="R685" s="207"/>
      <c r="S685" s="207"/>
      <c r="T685" s="208"/>
      <c r="AT685" s="209" t="s">
        <v>138</v>
      </c>
      <c r="AU685" s="209" t="s">
        <v>86</v>
      </c>
      <c r="AV685" s="11" t="s">
        <v>79</v>
      </c>
      <c r="AW685" s="11" t="s">
        <v>38</v>
      </c>
      <c r="AX685" s="11" t="s">
        <v>74</v>
      </c>
      <c r="AY685" s="209" t="s">
        <v>128</v>
      </c>
    </row>
    <row r="686" spans="2:65" s="12" customFormat="1" ht="13.5">
      <c r="B686" s="210"/>
      <c r="C686" s="211"/>
      <c r="D686" s="201" t="s">
        <v>138</v>
      </c>
      <c r="E686" s="212" t="s">
        <v>21</v>
      </c>
      <c r="F686" s="213" t="s">
        <v>86</v>
      </c>
      <c r="G686" s="211"/>
      <c r="H686" s="214">
        <v>2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138</v>
      </c>
      <c r="AU686" s="220" t="s">
        <v>86</v>
      </c>
      <c r="AV686" s="12" t="s">
        <v>86</v>
      </c>
      <c r="AW686" s="12" t="s">
        <v>38</v>
      </c>
      <c r="AX686" s="12" t="s">
        <v>74</v>
      </c>
      <c r="AY686" s="220" t="s">
        <v>128</v>
      </c>
    </row>
    <row r="687" spans="2:65" s="12" customFormat="1" ht="13.5">
      <c r="B687" s="210"/>
      <c r="C687" s="211"/>
      <c r="D687" s="201" t="s">
        <v>138</v>
      </c>
      <c r="E687" s="212" t="s">
        <v>21</v>
      </c>
      <c r="F687" s="213" t="s">
        <v>79</v>
      </c>
      <c r="G687" s="211"/>
      <c r="H687" s="214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138</v>
      </c>
      <c r="AU687" s="220" t="s">
        <v>86</v>
      </c>
      <c r="AV687" s="12" t="s">
        <v>86</v>
      </c>
      <c r="AW687" s="12" t="s">
        <v>38</v>
      </c>
      <c r="AX687" s="12" t="s">
        <v>74</v>
      </c>
      <c r="AY687" s="220" t="s">
        <v>128</v>
      </c>
    </row>
    <row r="688" spans="2:65" s="13" customFormat="1" ht="13.5">
      <c r="B688" s="221"/>
      <c r="C688" s="222"/>
      <c r="D688" s="201" t="s">
        <v>138</v>
      </c>
      <c r="E688" s="223" t="s">
        <v>21</v>
      </c>
      <c r="F688" s="224" t="s">
        <v>141</v>
      </c>
      <c r="G688" s="222"/>
      <c r="H688" s="225">
        <v>9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138</v>
      </c>
      <c r="AU688" s="231" t="s">
        <v>86</v>
      </c>
      <c r="AV688" s="13" t="s">
        <v>136</v>
      </c>
      <c r="AW688" s="13" t="s">
        <v>38</v>
      </c>
      <c r="AX688" s="13" t="s">
        <v>79</v>
      </c>
      <c r="AY688" s="231" t="s">
        <v>128</v>
      </c>
    </row>
    <row r="689" spans="2:65" s="1" customFormat="1" ht="16.5" customHeight="1">
      <c r="B689" s="41"/>
      <c r="C689" s="243" t="s">
        <v>553</v>
      </c>
      <c r="D689" s="243" t="s">
        <v>265</v>
      </c>
      <c r="E689" s="244" t="s">
        <v>554</v>
      </c>
      <c r="F689" s="245" t="s">
        <v>555</v>
      </c>
      <c r="G689" s="246" t="s">
        <v>238</v>
      </c>
      <c r="H689" s="247">
        <v>8.8219999999999992</v>
      </c>
      <c r="I689" s="248"/>
      <c r="J689" s="249">
        <f>ROUND(I689*H689,2)</f>
        <v>0</v>
      </c>
      <c r="K689" s="245" t="s">
        <v>135</v>
      </c>
      <c r="L689" s="250"/>
      <c r="M689" s="251" t="s">
        <v>21</v>
      </c>
      <c r="N689" s="252" t="s">
        <v>45</v>
      </c>
      <c r="O689" s="42"/>
      <c r="P689" s="196">
        <f>O689*H689</f>
        <v>0</v>
      </c>
      <c r="Q689" s="196">
        <v>1.8E-3</v>
      </c>
      <c r="R689" s="196">
        <f>Q689*H689</f>
        <v>1.5879599999999997E-2</v>
      </c>
      <c r="S689" s="196">
        <v>0</v>
      </c>
      <c r="T689" s="197">
        <f>S689*H689</f>
        <v>0</v>
      </c>
      <c r="AR689" s="24" t="s">
        <v>447</v>
      </c>
      <c r="AT689" s="24" t="s">
        <v>265</v>
      </c>
      <c r="AU689" s="24" t="s">
        <v>86</v>
      </c>
      <c r="AY689" s="24" t="s">
        <v>128</v>
      </c>
      <c r="BE689" s="198">
        <f>IF(N689="základní",J689,0)</f>
        <v>0</v>
      </c>
      <c r="BF689" s="198">
        <f>IF(N689="snížená",J689,0)</f>
        <v>0</v>
      </c>
      <c r="BG689" s="198">
        <f>IF(N689="zákl. přenesená",J689,0)</f>
        <v>0</v>
      </c>
      <c r="BH689" s="198">
        <f>IF(N689="sníž. přenesená",J689,0)</f>
        <v>0</v>
      </c>
      <c r="BI689" s="198">
        <f>IF(N689="nulová",J689,0)</f>
        <v>0</v>
      </c>
      <c r="BJ689" s="24" t="s">
        <v>79</v>
      </c>
      <c r="BK689" s="198">
        <f>ROUND(I689*H689,2)</f>
        <v>0</v>
      </c>
      <c r="BL689" s="24" t="s">
        <v>319</v>
      </c>
      <c r="BM689" s="24" t="s">
        <v>556</v>
      </c>
    </row>
    <row r="690" spans="2:65" s="11" customFormat="1" ht="13.5">
      <c r="B690" s="199"/>
      <c r="C690" s="200"/>
      <c r="D690" s="201" t="s">
        <v>138</v>
      </c>
      <c r="E690" s="202" t="s">
        <v>21</v>
      </c>
      <c r="F690" s="203" t="s">
        <v>307</v>
      </c>
      <c r="G690" s="200"/>
      <c r="H690" s="202" t="s">
        <v>21</v>
      </c>
      <c r="I690" s="204"/>
      <c r="J690" s="200"/>
      <c r="K690" s="200"/>
      <c r="L690" s="205"/>
      <c r="M690" s="206"/>
      <c r="N690" s="207"/>
      <c r="O690" s="207"/>
      <c r="P690" s="207"/>
      <c r="Q690" s="207"/>
      <c r="R690" s="207"/>
      <c r="S690" s="207"/>
      <c r="T690" s="208"/>
      <c r="AT690" s="209" t="s">
        <v>138</v>
      </c>
      <c r="AU690" s="209" t="s">
        <v>86</v>
      </c>
      <c r="AV690" s="11" t="s">
        <v>79</v>
      </c>
      <c r="AW690" s="11" t="s">
        <v>38</v>
      </c>
      <c r="AX690" s="11" t="s">
        <v>74</v>
      </c>
      <c r="AY690" s="209" t="s">
        <v>128</v>
      </c>
    </row>
    <row r="691" spans="2:65" s="12" customFormat="1" ht="13.5">
      <c r="B691" s="210"/>
      <c r="C691" s="211"/>
      <c r="D691" s="201" t="s">
        <v>138</v>
      </c>
      <c r="E691" s="212" t="s">
        <v>21</v>
      </c>
      <c r="F691" s="213" t="s">
        <v>557</v>
      </c>
      <c r="G691" s="211"/>
      <c r="H691" s="214">
        <v>1.8480000000000001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138</v>
      </c>
      <c r="AU691" s="220" t="s">
        <v>86</v>
      </c>
      <c r="AV691" s="12" t="s">
        <v>86</v>
      </c>
      <c r="AW691" s="12" t="s">
        <v>38</v>
      </c>
      <c r="AX691" s="12" t="s">
        <v>74</v>
      </c>
      <c r="AY691" s="220" t="s">
        <v>128</v>
      </c>
    </row>
    <row r="692" spans="2:65" s="12" customFormat="1" ht="13.5">
      <c r="B692" s="210"/>
      <c r="C692" s="211"/>
      <c r="D692" s="201" t="s">
        <v>138</v>
      </c>
      <c r="E692" s="212" t="s">
        <v>21</v>
      </c>
      <c r="F692" s="213" t="s">
        <v>558</v>
      </c>
      <c r="G692" s="211"/>
      <c r="H692" s="214">
        <v>1.012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138</v>
      </c>
      <c r="AU692" s="220" t="s">
        <v>86</v>
      </c>
      <c r="AV692" s="12" t="s">
        <v>86</v>
      </c>
      <c r="AW692" s="12" t="s">
        <v>38</v>
      </c>
      <c r="AX692" s="12" t="s">
        <v>74</v>
      </c>
      <c r="AY692" s="220" t="s">
        <v>128</v>
      </c>
    </row>
    <row r="693" spans="2:65" s="12" customFormat="1" ht="13.5">
      <c r="B693" s="210"/>
      <c r="C693" s="211"/>
      <c r="D693" s="201" t="s">
        <v>138</v>
      </c>
      <c r="E693" s="212" t="s">
        <v>21</v>
      </c>
      <c r="F693" s="213" t="s">
        <v>559</v>
      </c>
      <c r="G693" s="211"/>
      <c r="H693" s="214">
        <v>3.1019999999999999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138</v>
      </c>
      <c r="AU693" s="220" t="s">
        <v>86</v>
      </c>
      <c r="AV693" s="12" t="s">
        <v>86</v>
      </c>
      <c r="AW693" s="12" t="s">
        <v>38</v>
      </c>
      <c r="AX693" s="12" t="s">
        <v>74</v>
      </c>
      <c r="AY693" s="220" t="s">
        <v>128</v>
      </c>
    </row>
    <row r="694" spans="2:65" s="11" customFormat="1" ht="13.5">
      <c r="B694" s="199"/>
      <c r="C694" s="200"/>
      <c r="D694" s="201" t="s">
        <v>138</v>
      </c>
      <c r="E694" s="202" t="s">
        <v>21</v>
      </c>
      <c r="F694" s="203" t="s">
        <v>315</v>
      </c>
      <c r="G694" s="200"/>
      <c r="H694" s="202" t="s">
        <v>21</v>
      </c>
      <c r="I694" s="204"/>
      <c r="J694" s="200"/>
      <c r="K694" s="200"/>
      <c r="L694" s="205"/>
      <c r="M694" s="206"/>
      <c r="N694" s="207"/>
      <c r="O694" s="207"/>
      <c r="P694" s="207"/>
      <c r="Q694" s="207"/>
      <c r="R694" s="207"/>
      <c r="S694" s="207"/>
      <c r="T694" s="208"/>
      <c r="AT694" s="209" t="s">
        <v>138</v>
      </c>
      <c r="AU694" s="209" t="s">
        <v>86</v>
      </c>
      <c r="AV694" s="11" t="s">
        <v>79</v>
      </c>
      <c r="AW694" s="11" t="s">
        <v>38</v>
      </c>
      <c r="AX694" s="11" t="s">
        <v>74</v>
      </c>
      <c r="AY694" s="209" t="s">
        <v>128</v>
      </c>
    </row>
    <row r="695" spans="2:65" s="12" customFormat="1" ht="13.5">
      <c r="B695" s="210"/>
      <c r="C695" s="211"/>
      <c r="D695" s="201" t="s">
        <v>138</v>
      </c>
      <c r="E695" s="212" t="s">
        <v>21</v>
      </c>
      <c r="F695" s="213" t="s">
        <v>557</v>
      </c>
      <c r="G695" s="211"/>
      <c r="H695" s="214">
        <v>1.8480000000000001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138</v>
      </c>
      <c r="AU695" s="220" t="s">
        <v>86</v>
      </c>
      <c r="AV695" s="12" t="s">
        <v>86</v>
      </c>
      <c r="AW695" s="12" t="s">
        <v>38</v>
      </c>
      <c r="AX695" s="12" t="s">
        <v>74</v>
      </c>
      <c r="AY695" s="220" t="s">
        <v>128</v>
      </c>
    </row>
    <row r="696" spans="2:65" s="12" customFormat="1" ht="13.5">
      <c r="B696" s="210"/>
      <c r="C696" s="211"/>
      <c r="D696" s="201" t="s">
        <v>138</v>
      </c>
      <c r="E696" s="212" t="s">
        <v>21</v>
      </c>
      <c r="F696" s="213" t="s">
        <v>558</v>
      </c>
      <c r="G696" s="211"/>
      <c r="H696" s="214">
        <v>1.012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138</v>
      </c>
      <c r="AU696" s="220" t="s">
        <v>86</v>
      </c>
      <c r="AV696" s="12" t="s">
        <v>86</v>
      </c>
      <c r="AW696" s="12" t="s">
        <v>38</v>
      </c>
      <c r="AX696" s="12" t="s">
        <v>74</v>
      </c>
      <c r="AY696" s="220" t="s">
        <v>128</v>
      </c>
    </row>
    <row r="697" spans="2:65" s="13" customFormat="1" ht="13.5">
      <c r="B697" s="221"/>
      <c r="C697" s="222"/>
      <c r="D697" s="201" t="s">
        <v>138</v>
      </c>
      <c r="E697" s="223" t="s">
        <v>21</v>
      </c>
      <c r="F697" s="224" t="s">
        <v>141</v>
      </c>
      <c r="G697" s="222"/>
      <c r="H697" s="225">
        <v>8.8219999999999992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138</v>
      </c>
      <c r="AU697" s="231" t="s">
        <v>86</v>
      </c>
      <c r="AV697" s="13" t="s">
        <v>136</v>
      </c>
      <c r="AW697" s="13" t="s">
        <v>38</v>
      </c>
      <c r="AX697" s="13" t="s">
        <v>79</v>
      </c>
      <c r="AY697" s="231" t="s">
        <v>128</v>
      </c>
    </row>
    <row r="698" spans="2:65" s="1" customFormat="1" ht="16.5" customHeight="1">
      <c r="B698" s="41"/>
      <c r="C698" s="243" t="s">
        <v>560</v>
      </c>
      <c r="D698" s="243" t="s">
        <v>265</v>
      </c>
      <c r="E698" s="244" t="s">
        <v>561</v>
      </c>
      <c r="F698" s="245" t="s">
        <v>562</v>
      </c>
      <c r="G698" s="246" t="s">
        <v>563</v>
      </c>
      <c r="H698" s="247">
        <v>9</v>
      </c>
      <c r="I698" s="248"/>
      <c r="J698" s="249">
        <f>ROUND(I698*H698,2)</f>
        <v>0</v>
      </c>
      <c r="K698" s="245" t="s">
        <v>135</v>
      </c>
      <c r="L698" s="250"/>
      <c r="M698" s="251" t="s">
        <v>21</v>
      </c>
      <c r="N698" s="252" t="s">
        <v>45</v>
      </c>
      <c r="O698" s="42"/>
      <c r="P698" s="196">
        <f>O698*H698</f>
        <v>0</v>
      </c>
      <c r="Q698" s="196">
        <v>2.0000000000000001E-4</v>
      </c>
      <c r="R698" s="196">
        <f>Q698*H698</f>
        <v>1.8000000000000002E-3</v>
      </c>
      <c r="S698" s="196">
        <v>0</v>
      </c>
      <c r="T698" s="197">
        <f>S698*H698</f>
        <v>0</v>
      </c>
      <c r="AR698" s="24" t="s">
        <v>447</v>
      </c>
      <c r="AT698" s="24" t="s">
        <v>265</v>
      </c>
      <c r="AU698" s="24" t="s">
        <v>86</v>
      </c>
      <c r="AY698" s="24" t="s">
        <v>128</v>
      </c>
      <c r="BE698" s="198">
        <f>IF(N698="základní",J698,0)</f>
        <v>0</v>
      </c>
      <c r="BF698" s="198">
        <f>IF(N698="snížená",J698,0)</f>
        <v>0</v>
      </c>
      <c r="BG698" s="198">
        <f>IF(N698="zákl. přenesená",J698,0)</f>
        <v>0</v>
      </c>
      <c r="BH698" s="198">
        <f>IF(N698="sníž. přenesená",J698,0)</f>
        <v>0</v>
      </c>
      <c r="BI698" s="198">
        <f>IF(N698="nulová",J698,0)</f>
        <v>0</v>
      </c>
      <c r="BJ698" s="24" t="s">
        <v>79</v>
      </c>
      <c r="BK698" s="198">
        <f>ROUND(I698*H698,2)</f>
        <v>0</v>
      </c>
      <c r="BL698" s="24" t="s">
        <v>319</v>
      </c>
      <c r="BM698" s="24" t="s">
        <v>564</v>
      </c>
    </row>
    <row r="699" spans="2:65" s="11" customFormat="1" ht="13.5">
      <c r="B699" s="199"/>
      <c r="C699" s="200"/>
      <c r="D699" s="201" t="s">
        <v>138</v>
      </c>
      <c r="E699" s="202" t="s">
        <v>21</v>
      </c>
      <c r="F699" s="203" t="s">
        <v>307</v>
      </c>
      <c r="G699" s="200"/>
      <c r="H699" s="202" t="s">
        <v>21</v>
      </c>
      <c r="I699" s="204"/>
      <c r="J699" s="200"/>
      <c r="K699" s="200"/>
      <c r="L699" s="205"/>
      <c r="M699" s="206"/>
      <c r="N699" s="207"/>
      <c r="O699" s="207"/>
      <c r="P699" s="207"/>
      <c r="Q699" s="207"/>
      <c r="R699" s="207"/>
      <c r="S699" s="207"/>
      <c r="T699" s="208"/>
      <c r="AT699" s="209" t="s">
        <v>138</v>
      </c>
      <c r="AU699" s="209" t="s">
        <v>86</v>
      </c>
      <c r="AV699" s="11" t="s">
        <v>79</v>
      </c>
      <c r="AW699" s="11" t="s">
        <v>38</v>
      </c>
      <c r="AX699" s="11" t="s">
        <v>74</v>
      </c>
      <c r="AY699" s="209" t="s">
        <v>128</v>
      </c>
    </row>
    <row r="700" spans="2:65" s="12" customFormat="1" ht="13.5">
      <c r="B700" s="210"/>
      <c r="C700" s="211"/>
      <c r="D700" s="201" t="s">
        <v>138</v>
      </c>
      <c r="E700" s="212" t="s">
        <v>21</v>
      </c>
      <c r="F700" s="213" t="s">
        <v>86</v>
      </c>
      <c r="G700" s="211"/>
      <c r="H700" s="214">
        <v>2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138</v>
      </c>
      <c r="AU700" s="220" t="s">
        <v>86</v>
      </c>
      <c r="AV700" s="12" t="s">
        <v>86</v>
      </c>
      <c r="AW700" s="12" t="s">
        <v>38</v>
      </c>
      <c r="AX700" s="12" t="s">
        <v>74</v>
      </c>
      <c r="AY700" s="220" t="s">
        <v>128</v>
      </c>
    </row>
    <row r="701" spans="2:65" s="12" customFormat="1" ht="13.5">
      <c r="B701" s="210"/>
      <c r="C701" s="211"/>
      <c r="D701" s="201" t="s">
        <v>138</v>
      </c>
      <c r="E701" s="212" t="s">
        <v>21</v>
      </c>
      <c r="F701" s="213" t="s">
        <v>79</v>
      </c>
      <c r="G701" s="211"/>
      <c r="H701" s="214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138</v>
      </c>
      <c r="AU701" s="220" t="s">
        <v>86</v>
      </c>
      <c r="AV701" s="12" t="s">
        <v>86</v>
      </c>
      <c r="AW701" s="12" t="s">
        <v>38</v>
      </c>
      <c r="AX701" s="12" t="s">
        <v>74</v>
      </c>
      <c r="AY701" s="220" t="s">
        <v>128</v>
      </c>
    </row>
    <row r="702" spans="2:65" s="12" customFormat="1" ht="13.5">
      <c r="B702" s="210"/>
      <c r="C702" s="211"/>
      <c r="D702" s="201" t="s">
        <v>138</v>
      </c>
      <c r="E702" s="212" t="s">
        <v>21</v>
      </c>
      <c r="F702" s="213" t="s">
        <v>129</v>
      </c>
      <c r="G702" s="211"/>
      <c r="H702" s="214">
        <v>3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138</v>
      </c>
      <c r="AU702" s="220" t="s">
        <v>86</v>
      </c>
      <c r="AV702" s="12" t="s">
        <v>86</v>
      </c>
      <c r="AW702" s="12" t="s">
        <v>38</v>
      </c>
      <c r="AX702" s="12" t="s">
        <v>74</v>
      </c>
      <c r="AY702" s="220" t="s">
        <v>128</v>
      </c>
    </row>
    <row r="703" spans="2:65" s="11" customFormat="1" ht="13.5">
      <c r="B703" s="199"/>
      <c r="C703" s="200"/>
      <c r="D703" s="201" t="s">
        <v>138</v>
      </c>
      <c r="E703" s="202" t="s">
        <v>21</v>
      </c>
      <c r="F703" s="203" t="s">
        <v>315</v>
      </c>
      <c r="G703" s="200"/>
      <c r="H703" s="202" t="s">
        <v>21</v>
      </c>
      <c r="I703" s="204"/>
      <c r="J703" s="200"/>
      <c r="K703" s="200"/>
      <c r="L703" s="205"/>
      <c r="M703" s="206"/>
      <c r="N703" s="207"/>
      <c r="O703" s="207"/>
      <c r="P703" s="207"/>
      <c r="Q703" s="207"/>
      <c r="R703" s="207"/>
      <c r="S703" s="207"/>
      <c r="T703" s="208"/>
      <c r="AT703" s="209" t="s">
        <v>138</v>
      </c>
      <c r="AU703" s="209" t="s">
        <v>86</v>
      </c>
      <c r="AV703" s="11" t="s">
        <v>79</v>
      </c>
      <c r="AW703" s="11" t="s">
        <v>38</v>
      </c>
      <c r="AX703" s="11" t="s">
        <v>74</v>
      </c>
      <c r="AY703" s="209" t="s">
        <v>128</v>
      </c>
    </row>
    <row r="704" spans="2:65" s="12" customFormat="1" ht="13.5">
      <c r="B704" s="210"/>
      <c r="C704" s="211"/>
      <c r="D704" s="201" t="s">
        <v>138</v>
      </c>
      <c r="E704" s="212" t="s">
        <v>21</v>
      </c>
      <c r="F704" s="213" t="s">
        <v>86</v>
      </c>
      <c r="G704" s="211"/>
      <c r="H704" s="214">
        <v>2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138</v>
      </c>
      <c r="AU704" s="220" t="s">
        <v>86</v>
      </c>
      <c r="AV704" s="12" t="s">
        <v>86</v>
      </c>
      <c r="AW704" s="12" t="s">
        <v>38</v>
      </c>
      <c r="AX704" s="12" t="s">
        <v>74</v>
      </c>
      <c r="AY704" s="220" t="s">
        <v>128</v>
      </c>
    </row>
    <row r="705" spans="2:65" s="12" customFormat="1" ht="13.5">
      <c r="B705" s="210"/>
      <c r="C705" s="211"/>
      <c r="D705" s="201" t="s">
        <v>138</v>
      </c>
      <c r="E705" s="212" t="s">
        <v>21</v>
      </c>
      <c r="F705" s="213" t="s">
        <v>79</v>
      </c>
      <c r="G705" s="211"/>
      <c r="H705" s="214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138</v>
      </c>
      <c r="AU705" s="220" t="s">
        <v>86</v>
      </c>
      <c r="AV705" s="12" t="s">
        <v>86</v>
      </c>
      <c r="AW705" s="12" t="s">
        <v>38</v>
      </c>
      <c r="AX705" s="12" t="s">
        <v>74</v>
      </c>
      <c r="AY705" s="220" t="s">
        <v>128</v>
      </c>
    </row>
    <row r="706" spans="2:65" s="13" customFormat="1" ht="13.5">
      <c r="B706" s="221"/>
      <c r="C706" s="222"/>
      <c r="D706" s="201" t="s">
        <v>138</v>
      </c>
      <c r="E706" s="223" t="s">
        <v>21</v>
      </c>
      <c r="F706" s="224" t="s">
        <v>141</v>
      </c>
      <c r="G706" s="222"/>
      <c r="H706" s="225">
        <v>9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138</v>
      </c>
      <c r="AU706" s="231" t="s">
        <v>86</v>
      </c>
      <c r="AV706" s="13" t="s">
        <v>136</v>
      </c>
      <c r="AW706" s="13" t="s">
        <v>38</v>
      </c>
      <c r="AX706" s="13" t="s">
        <v>79</v>
      </c>
      <c r="AY706" s="231" t="s">
        <v>128</v>
      </c>
    </row>
    <row r="707" spans="2:65" s="1" customFormat="1" ht="25.5" customHeight="1">
      <c r="B707" s="41"/>
      <c r="C707" s="187" t="s">
        <v>565</v>
      </c>
      <c r="D707" s="187" t="s">
        <v>131</v>
      </c>
      <c r="E707" s="188" t="s">
        <v>566</v>
      </c>
      <c r="F707" s="189" t="s">
        <v>567</v>
      </c>
      <c r="G707" s="190" t="s">
        <v>180</v>
      </c>
      <c r="H707" s="191">
        <v>5</v>
      </c>
      <c r="I707" s="192"/>
      <c r="J707" s="193">
        <f>ROUND(I707*H707,2)</f>
        <v>0</v>
      </c>
      <c r="K707" s="189" t="s">
        <v>135</v>
      </c>
      <c r="L707" s="61"/>
      <c r="M707" s="194" t="s">
        <v>21</v>
      </c>
      <c r="N707" s="195" t="s">
        <v>45</v>
      </c>
      <c r="O707" s="42"/>
      <c r="P707" s="196">
        <f>O707*H707</f>
        <v>0</v>
      </c>
      <c r="Q707" s="196">
        <v>0</v>
      </c>
      <c r="R707" s="196">
        <f>Q707*H707</f>
        <v>0</v>
      </c>
      <c r="S707" s="196">
        <v>0</v>
      </c>
      <c r="T707" s="197">
        <f>S707*H707</f>
        <v>0</v>
      </c>
      <c r="AR707" s="24" t="s">
        <v>319</v>
      </c>
      <c r="AT707" s="24" t="s">
        <v>131</v>
      </c>
      <c r="AU707" s="24" t="s">
        <v>86</v>
      </c>
      <c r="AY707" s="24" t="s">
        <v>128</v>
      </c>
      <c r="BE707" s="198">
        <f>IF(N707="základní",J707,0)</f>
        <v>0</v>
      </c>
      <c r="BF707" s="198">
        <f>IF(N707="snížená",J707,0)</f>
        <v>0</v>
      </c>
      <c r="BG707" s="198">
        <f>IF(N707="zákl. přenesená",J707,0)</f>
        <v>0</v>
      </c>
      <c r="BH707" s="198">
        <f>IF(N707="sníž. přenesená",J707,0)</f>
        <v>0</v>
      </c>
      <c r="BI707" s="198">
        <f>IF(N707="nulová",J707,0)</f>
        <v>0</v>
      </c>
      <c r="BJ707" s="24" t="s">
        <v>79</v>
      </c>
      <c r="BK707" s="198">
        <f>ROUND(I707*H707,2)</f>
        <v>0</v>
      </c>
      <c r="BL707" s="24" t="s">
        <v>319</v>
      </c>
      <c r="BM707" s="24" t="s">
        <v>568</v>
      </c>
    </row>
    <row r="708" spans="2:65" s="11" customFormat="1" ht="13.5">
      <c r="B708" s="199"/>
      <c r="C708" s="200"/>
      <c r="D708" s="201" t="s">
        <v>138</v>
      </c>
      <c r="E708" s="202" t="s">
        <v>21</v>
      </c>
      <c r="F708" s="203" t="s">
        <v>307</v>
      </c>
      <c r="G708" s="200"/>
      <c r="H708" s="202" t="s">
        <v>21</v>
      </c>
      <c r="I708" s="204"/>
      <c r="J708" s="200"/>
      <c r="K708" s="200"/>
      <c r="L708" s="205"/>
      <c r="M708" s="206"/>
      <c r="N708" s="207"/>
      <c r="O708" s="207"/>
      <c r="P708" s="207"/>
      <c r="Q708" s="207"/>
      <c r="R708" s="207"/>
      <c r="S708" s="207"/>
      <c r="T708" s="208"/>
      <c r="AT708" s="209" t="s">
        <v>138</v>
      </c>
      <c r="AU708" s="209" t="s">
        <v>86</v>
      </c>
      <c r="AV708" s="11" t="s">
        <v>79</v>
      </c>
      <c r="AW708" s="11" t="s">
        <v>38</v>
      </c>
      <c r="AX708" s="11" t="s">
        <v>74</v>
      </c>
      <c r="AY708" s="209" t="s">
        <v>128</v>
      </c>
    </row>
    <row r="709" spans="2:65" s="12" customFormat="1" ht="13.5">
      <c r="B709" s="210"/>
      <c r="C709" s="211"/>
      <c r="D709" s="201" t="s">
        <v>138</v>
      </c>
      <c r="E709" s="212" t="s">
        <v>21</v>
      </c>
      <c r="F709" s="213" t="s">
        <v>79</v>
      </c>
      <c r="G709" s="211"/>
      <c r="H709" s="214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138</v>
      </c>
      <c r="AU709" s="220" t="s">
        <v>86</v>
      </c>
      <c r="AV709" s="12" t="s">
        <v>86</v>
      </c>
      <c r="AW709" s="12" t="s">
        <v>38</v>
      </c>
      <c r="AX709" s="12" t="s">
        <v>74</v>
      </c>
      <c r="AY709" s="220" t="s">
        <v>128</v>
      </c>
    </row>
    <row r="710" spans="2:65" s="12" customFormat="1" ht="13.5">
      <c r="B710" s="210"/>
      <c r="C710" s="211"/>
      <c r="D710" s="201" t="s">
        <v>138</v>
      </c>
      <c r="E710" s="212" t="s">
        <v>21</v>
      </c>
      <c r="F710" s="213" t="s">
        <v>79</v>
      </c>
      <c r="G710" s="211"/>
      <c r="H710" s="214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138</v>
      </c>
      <c r="AU710" s="220" t="s">
        <v>86</v>
      </c>
      <c r="AV710" s="12" t="s">
        <v>86</v>
      </c>
      <c r="AW710" s="12" t="s">
        <v>38</v>
      </c>
      <c r="AX710" s="12" t="s">
        <v>74</v>
      </c>
      <c r="AY710" s="220" t="s">
        <v>128</v>
      </c>
    </row>
    <row r="711" spans="2:65" s="11" customFormat="1" ht="13.5">
      <c r="B711" s="199"/>
      <c r="C711" s="200"/>
      <c r="D711" s="201" t="s">
        <v>138</v>
      </c>
      <c r="E711" s="202" t="s">
        <v>21</v>
      </c>
      <c r="F711" s="203" t="s">
        <v>315</v>
      </c>
      <c r="G711" s="200"/>
      <c r="H711" s="202" t="s">
        <v>21</v>
      </c>
      <c r="I711" s="204"/>
      <c r="J711" s="200"/>
      <c r="K711" s="200"/>
      <c r="L711" s="205"/>
      <c r="M711" s="206"/>
      <c r="N711" s="207"/>
      <c r="O711" s="207"/>
      <c r="P711" s="207"/>
      <c r="Q711" s="207"/>
      <c r="R711" s="207"/>
      <c r="S711" s="207"/>
      <c r="T711" s="208"/>
      <c r="AT711" s="209" t="s">
        <v>138</v>
      </c>
      <c r="AU711" s="209" t="s">
        <v>86</v>
      </c>
      <c r="AV711" s="11" t="s">
        <v>79</v>
      </c>
      <c r="AW711" s="11" t="s">
        <v>38</v>
      </c>
      <c r="AX711" s="11" t="s">
        <v>74</v>
      </c>
      <c r="AY711" s="209" t="s">
        <v>128</v>
      </c>
    </row>
    <row r="712" spans="2:65" s="12" customFormat="1" ht="13.5">
      <c r="B712" s="210"/>
      <c r="C712" s="211"/>
      <c r="D712" s="201" t="s">
        <v>138</v>
      </c>
      <c r="E712" s="212" t="s">
        <v>21</v>
      </c>
      <c r="F712" s="213" t="s">
        <v>79</v>
      </c>
      <c r="G712" s="211"/>
      <c r="H712" s="214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138</v>
      </c>
      <c r="AU712" s="220" t="s">
        <v>86</v>
      </c>
      <c r="AV712" s="12" t="s">
        <v>86</v>
      </c>
      <c r="AW712" s="12" t="s">
        <v>38</v>
      </c>
      <c r="AX712" s="12" t="s">
        <v>74</v>
      </c>
      <c r="AY712" s="220" t="s">
        <v>128</v>
      </c>
    </row>
    <row r="713" spans="2:65" s="12" customFormat="1" ht="13.5">
      <c r="B713" s="210"/>
      <c r="C713" s="211"/>
      <c r="D713" s="201" t="s">
        <v>138</v>
      </c>
      <c r="E713" s="212" t="s">
        <v>21</v>
      </c>
      <c r="F713" s="213" t="s">
        <v>79</v>
      </c>
      <c r="G713" s="211"/>
      <c r="H713" s="214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138</v>
      </c>
      <c r="AU713" s="220" t="s">
        <v>86</v>
      </c>
      <c r="AV713" s="12" t="s">
        <v>86</v>
      </c>
      <c r="AW713" s="12" t="s">
        <v>38</v>
      </c>
      <c r="AX713" s="12" t="s">
        <v>74</v>
      </c>
      <c r="AY713" s="220" t="s">
        <v>128</v>
      </c>
    </row>
    <row r="714" spans="2:65" s="12" customFormat="1" ht="13.5">
      <c r="B714" s="210"/>
      <c r="C714" s="211"/>
      <c r="D714" s="201" t="s">
        <v>138</v>
      </c>
      <c r="E714" s="212" t="s">
        <v>21</v>
      </c>
      <c r="F714" s="213" t="s">
        <v>79</v>
      </c>
      <c r="G714" s="211"/>
      <c r="H714" s="214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138</v>
      </c>
      <c r="AU714" s="220" t="s">
        <v>86</v>
      </c>
      <c r="AV714" s="12" t="s">
        <v>86</v>
      </c>
      <c r="AW714" s="12" t="s">
        <v>38</v>
      </c>
      <c r="AX714" s="12" t="s">
        <v>74</v>
      </c>
      <c r="AY714" s="220" t="s">
        <v>128</v>
      </c>
    </row>
    <row r="715" spans="2:65" s="13" customFormat="1" ht="13.5">
      <c r="B715" s="221"/>
      <c r="C715" s="222"/>
      <c r="D715" s="201" t="s">
        <v>138</v>
      </c>
      <c r="E715" s="223" t="s">
        <v>21</v>
      </c>
      <c r="F715" s="224" t="s">
        <v>141</v>
      </c>
      <c r="G715" s="222"/>
      <c r="H715" s="225">
        <v>5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138</v>
      </c>
      <c r="AU715" s="231" t="s">
        <v>86</v>
      </c>
      <c r="AV715" s="13" t="s">
        <v>136</v>
      </c>
      <c r="AW715" s="13" t="s">
        <v>38</v>
      </c>
      <c r="AX715" s="13" t="s">
        <v>79</v>
      </c>
      <c r="AY715" s="231" t="s">
        <v>128</v>
      </c>
    </row>
    <row r="716" spans="2:65" s="1" customFormat="1" ht="16.5" customHeight="1">
      <c r="B716" s="41"/>
      <c r="C716" s="243" t="s">
        <v>569</v>
      </c>
      <c r="D716" s="243" t="s">
        <v>265</v>
      </c>
      <c r="E716" s="244" t="s">
        <v>554</v>
      </c>
      <c r="F716" s="245" t="s">
        <v>555</v>
      </c>
      <c r="G716" s="246" t="s">
        <v>238</v>
      </c>
      <c r="H716" s="247">
        <v>6.556</v>
      </c>
      <c r="I716" s="248"/>
      <c r="J716" s="249">
        <f>ROUND(I716*H716,2)</f>
        <v>0</v>
      </c>
      <c r="K716" s="245" t="s">
        <v>135</v>
      </c>
      <c r="L716" s="250"/>
      <c r="M716" s="251" t="s">
        <v>21</v>
      </c>
      <c r="N716" s="252" t="s">
        <v>45</v>
      </c>
      <c r="O716" s="42"/>
      <c r="P716" s="196">
        <f>O716*H716</f>
        <v>0</v>
      </c>
      <c r="Q716" s="196">
        <v>1.8E-3</v>
      </c>
      <c r="R716" s="196">
        <f>Q716*H716</f>
        <v>1.18008E-2</v>
      </c>
      <c r="S716" s="196">
        <v>0</v>
      </c>
      <c r="T716" s="197">
        <f>S716*H716</f>
        <v>0</v>
      </c>
      <c r="AR716" s="24" t="s">
        <v>447</v>
      </c>
      <c r="AT716" s="24" t="s">
        <v>265</v>
      </c>
      <c r="AU716" s="24" t="s">
        <v>86</v>
      </c>
      <c r="AY716" s="24" t="s">
        <v>128</v>
      </c>
      <c r="BE716" s="198">
        <f>IF(N716="základní",J716,0)</f>
        <v>0</v>
      </c>
      <c r="BF716" s="198">
        <f>IF(N716="snížená",J716,0)</f>
        <v>0</v>
      </c>
      <c r="BG716" s="198">
        <f>IF(N716="zákl. přenesená",J716,0)</f>
        <v>0</v>
      </c>
      <c r="BH716" s="198">
        <f>IF(N716="sníž. přenesená",J716,0)</f>
        <v>0</v>
      </c>
      <c r="BI716" s="198">
        <f>IF(N716="nulová",J716,0)</f>
        <v>0</v>
      </c>
      <c r="BJ716" s="24" t="s">
        <v>79</v>
      </c>
      <c r="BK716" s="198">
        <f>ROUND(I716*H716,2)</f>
        <v>0</v>
      </c>
      <c r="BL716" s="24" t="s">
        <v>319</v>
      </c>
      <c r="BM716" s="24" t="s">
        <v>570</v>
      </c>
    </row>
    <row r="717" spans="2:65" s="11" customFormat="1" ht="13.5">
      <c r="B717" s="199"/>
      <c r="C717" s="200"/>
      <c r="D717" s="201" t="s">
        <v>138</v>
      </c>
      <c r="E717" s="202" t="s">
        <v>21</v>
      </c>
      <c r="F717" s="203" t="s">
        <v>307</v>
      </c>
      <c r="G717" s="200"/>
      <c r="H717" s="202" t="s">
        <v>21</v>
      </c>
      <c r="I717" s="204"/>
      <c r="J717" s="200"/>
      <c r="K717" s="200"/>
      <c r="L717" s="205"/>
      <c r="M717" s="206"/>
      <c r="N717" s="207"/>
      <c r="O717" s="207"/>
      <c r="P717" s="207"/>
      <c r="Q717" s="207"/>
      <c r="R717" s="207"/>
      <c r="S717" s="207"/>
      <c r="T717" s="208"/>
      <c r="AT717" s="209" t="s">
        <v>138</v>
      </c>
      <c r="AU717" s="209" t="s">
        <v>86</v>
      </c>
      <c r="AV717" s="11" t="s">
        <v>79</v>
      </c>
      <c r="AW717" s="11" t="s">
        <v>38</v>
      </c>
      <c r="AX717" s="11" t="s">
        <v>74</v>
      </c>
      <c r="AY717" s="209" t="s">
        <v>128</v>
      </c>
    </row>
    <row r="718" spans="2:65" s="12" customFormat="1" ht="13.5">
      <c r="B718" s="210"/>
      <c r="C718" s="211"/>
      <c r="D718" s="201" t="s">
        <v>138</v>
      </c>
      <c r="E718" s="212" t="s">
        <v>21</v>
      </c>
      <c r="F718" s="213" t="s">
        <v>571</v>
      </c>
      <c r="G718" s="211"/>
      <c r="H718" s="214">
        <v>1.4079999999999999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138</v>
      </c>
      <c r="AU718" s="220" t="s">
        <v>86</v>
      </c>
      <c r="AV718" s="12" t="s">
        <v>86</v>
      </c>
      <c r="AW718" s="12" t="s">
        <v>38</v>
      </c>
      <c r="AX718" s="12" t="s">
        <v>74</v>
      </c>
      <c r="AY718" s="220" t="s">
        <v>128</v>
      </c>
    </row>
    <row r="719" spans="2:65" s="12" customFormat="1" ht="13.5">
      <c r="B719" s="210"/>
      <c r="C719" s="211"/>
      <c r="D719" s="201" t="s">
        <v>138</v>
      </c>
      <c r="E719" s="212" t="s">
        <v>21</v>
      </c>
      <c r="F719" s="213" t="s">
        <v>572</v>
      </c>
      <c r="G719" s="211"/>
      <c r="H719" s="214">
        <v>1.232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138</v>
      </c>
      <c r="AU719" s="220" t="s">
        <v>86</v>
      </c>
      <c r="AV719" s="12" t="s">
        <v>86</v>
      </c>
      <c r="AW719" s="12" t="s">
        <v>38</v>
      </c>
      <c r="AX719" s="12" t="s">
        <v>74</v>
      </c>
      <c r="AY719" s="220" t="s">
        <v>128</v>
      </c>
    </row>
    <row r="720" spans="2:65" s="11" customFormat="1" ht="13.5">
      <c r="B720" s="199"/>
      <c r="C720" s="200"/>
      <c r="D720" s="201" t="s">
        <v>138</v>
      </c>
      <c r="E720" s="202" t="s">
        <v>21</v>
      </c>
      <c r="F720" s="203" t="s">
        <v>315</v>
      </c>
      <c r="G720" s="200"/>
      <c r="H720" s="202" t="s">
        <v>21</v>
      </c>
      <c r="I720" s="204"/>
      <c r="J720" s="200"/>
      <c r="K720" s="200"/>
      <c r="L720" s="205"/>
      <c r="M720" s="206"/>
      <c r="N720" s="207"/>
      <c r="O720" s="207"/>
      <c r="P720" s="207"/>
      <c r="Q720" s="207"/>
      <c r="R720" s="207"/>
      <c r="S720" s="207"/>
      <c r="T720" s="208"/>
      <c r="AT720" s="209" t="s">
        <v>138</v>
      </c>
      <c r="AU720" s="209" t="s">
        <v>86</v>
      </c>
      <c r="AV720" s="11" t="s">
        <v>79</v>
      </c>
      <c r="AW720" s="11" t="s">
        <v>38</v>
      </c>
      <c r="AX720" s="11" t="s">
        <v>74</v>
      </c>
      <c r="AY720" s="209" t="s">
        <v>128</v>
      </c>
    </row>
    <row r="721" spans="2:65" s="12" customFormat="1" ht="13.5">
      <c r="B721" s="210"/>
      <c r="C721" s="211"/>
      <c r="D721" s="201" t="s">
        <v>138</v>
      </c>
      <c r="E721" s="212" t="s">
        <v>21</v>
      </c>
      <c r="F721" s="213" t="s">
        <v>571</v>
      </c>
      <c r="G721" s="211"/>
      <c r="H721" s="214">
        <v>1.4079999999999999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138</v>
      </c>
      <c r="AU721" s="220" t="s">
        <v>86</v>
      </c>
      <c r="AV721" s="12" t="s">
        <v>86</v>
      </c>
      <c r="AW721" s="12" t="s">
        <v>38</v>
      </c>
      <c r="AX721" s="12" t="s">
        <v>74</v>
      </c>
      <c r="AY721" s="220" t="s">
        <v>128</v>
      </c>
    </row>
    <row r="722" spans="2:65" s="12" customFormat="1" ht="13.5">
      <c r="B722" s="210"/>
      <c r="C722" s="211"/>
      <c r="D722" s="201" t="s">
        <v>138</v>
      </c>
      <c r="E722" s="212" t="s">
        <v>21</v>
      </c>
      <c r="F722" s="213" t="s">
        <v>572</v>
      </c>
      <c r="G722" s="211"/>
      <c r="H722" s="214">
        <v>1.232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138</v>
      </c>
      <c r="AU722" s="220" t="s">
        <v>86</v>
      </c>
      <c r="AV722" s="12" t="s">
        <v>86</v>
      </c>
      <c r="AW722" s="12" t="s">
        <v>38</v>
      </c>
      <c r="AX722" s="12" t="s">
        <v>74</v>
      </c>
      <c r="AY722" s="220" t="s">
        <v>128</v>
      </c>
    </row>
    <row r="723" spans="2:65" s="12" customFormat="1" ht="13.5">
      <c r="B723" s="210"/>
      <c r="C723" s="211"/>
      <c r="D723" s="201" t="s">
        <v>138</v>
      </c>
      <c r="E723" s="212" t="s">
        <v>21</v>
      </c>
      <c r="F723" s="213" t="s">
        <v>573</v>
      </c>
      <c r="G723" s="211"/>
      <c r="H723" s="214">
        <v>1.276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138</v>
      </c>
      <c r="AU723" s="220" t="s">
        <v>86</v>
      </c>
      <c r="AV723" s="12" t="s">
        <v>86</v>
      </c>
      <c r="AW723" s="12" t="s">
        <v>38</v>
      </c>
      <c r="AX723" s="12" t="s">
        <v>74</v>
      </c>
      <c r="AY723" s="220" t="s">
        <v>128</v>
      </c>
    </row>
    <row r="724" spans="2:65" s="13" customFormat="1" ht="13.5">
      <c r="B724" s="221"/>
      <c r="C724" s="222"/>
      <c r="D724" s="201" t="s">
        <v>138</v>
      </c>
      <c r="E724" s="223" t="s">
        <v>21</v>
      </c>
      <c r="F724" s="224" t="s">
        <v>141</v>
      </c>
      <c r="G724" s="222"/>
      <c r="H724" s="225">
        <v>6.556</v>
      </c>
      <c r="I724" s="226"/>
      <c r="J724" s="222"/>
      <c r="K724" s="222"/>
      <c r="L724" s="227"/>
      <c r="M724" s="228"/>
      <c r="N724" s="229"/>
      <c r="O724" s="229"/>
      <c r="P724" s="229"/>
      <c r="Q724" s="229"/>
      <c r="R724" s="229"/>
      <c r="S724" s="229"/>
      <c r="T724" s="230"/>
      <c r="AT724" s="231" t="s">
        <v>138</v>
      </c>
      <c r="AU724" s="231" t="s">
        <v>86</v>
      </c>
      <c r="AV724" s="13" t="s">
        <v>136</v>
      </c>
      <c r="AW724" s="13" t="s">
        <v>38</v>
      </c>
      <c r="AX724" s="13" t="s">
        <v>79</v>
      </c>
      <c r="AY724" s="231" t="s">
        <v>128</v>
      </c>
    </row>
    <row r="725" spans="2:65" s="1" customFormat="1" ht="16.5" customHeight="1">
      <c r="B725" s="41"/>
      <c r="C725" s="243" t="s">
        <v>574</v>
      </c>
      <c r="D725" s="243" t="s">
        <v>265</v>
      </c>
      <c r="E725" s="244" t="s">
        <v>561</v>
      </c>
      <c r="F725" s="245" t="s">
        <v>562</v>
      </c>
      <c r="G725" s="246" t="s">
        <v>563</v>
      </c>
      <c r="H725" s="247">
        <v>5</v>
      </c>
      <c r="I725" s="248"/>
      <c r="J725" s="249">
        <f>ROUND(I725*H725,2)</f>
        <v>0</v>
      </c>
      <c r="K725" s="245" t="s">
        <v>135</v>
      </c>
      <c r="L725" s="250"/>
      <c r="M725" s="251" t="s">
        <v>21</v>
      </c>
      <c r="N725" s="252" t="s">
        <v>45</v>
      </c>
      <c r="O725" s="42"/>
      <c r="P725" s="196">
        <f>O725*H725</f>
        <v>0</v>
      </c>
      <c r="Q725" s="196">
        <v>2.0000000000000001E-4</v>
      </c>
      <c r="R725" s="196">
        <f>Q725*H725</f>
        <v>1E-3</v>
      </c>
      <c r="S725" s="196">
        <v>0</v>
      </c>
      <c r="T725" s="197">
        <f>S725*H725</f>
        <v>0</v>
      </c>
      <c r="AR725" s="24" t="s">
        <v>447</v>
      </c>
      <c r="AT725" s="24" t="s">
        <v>265</v>
      </c>
      <c r="AU725" s="24" t="s">
        <v>86</v>
      </c>
      <c r="AY725" s="24" t="s">
        <v>128</v>
      </c>
      <c r="BE725" s="198">
        <f>IF(N725="základní",J725,0)</f>
        <v>0</v>
      </c>
      <c r="BF725" s="198">
        <f>IF(N725="snížená",J725,0)</f>
        <v>0</v>
      </c>
      <c r="BG725" s="198">
        <f>IF(N725="zákl. přenesená",J725,0)</f>
        <v>0</v>
      </c>
      <c r="BH725" s="198">
        <f>IF(N725="sníž. přenesená",J725,0)</f>
        <v>0</v>
      </c>
      <c r="BI725" s="198">
        <f>IF(N725="nulová",J725,0)</f>
        <v>0</v>
      </c>
      <c r="BJ725" s="24" t="s">
        <v>79</v>
      </c>
      <c r="BK725" s="198">
        <f>ROUND(I725*H725,2)</f>
        <v>0</v>
      </c>
      <c r="BL725" s="24" t="s">
        <v>319</v>
      </c>
      <c r="BM725" s="24" t="s">
        <v>575</v>
      </c>
    </row>
    <row r="726" spans="2:65" s="11" customFormat="1" ht="13.5">
      <c r="B726" s="199"/>
      <c r="C726" s="200"/>
      <c r="D726" s="201" t="s">
        <v>138</v>
      </c>
      <c r="E726" s="202" t="s">
        <v>21</v>
      </c>
      <c r="F726" s="203" t="s">
        <v>307</v>
      </c>
      <c r="G726" s="200"/>
      <c r="H726" s="202" t="s">
        <v>21</v>
      </c>
      <c r="I726" s="204"/>
      <c r="J726" s="200"/>
      <c r="K726" s="200"/>
      <c r="L726" s="205"/>
      <c r="M726" s="206"/>
      <c r="N726" s="207"/>
      <c r="O726" s="207"/>
      <c r="P726" s="207"/>
      <c r="Q726" s="207"/>
      <c r="R726" s="207"/>
      <c r="S726" s="207"/>
      <c r="T726" s="208"/>
      <c r="AT726" s="209" t="s">
        <v>138</v>
      </c>
      <c r="AU726" s="209" t="s">
        <v>86</v>
      </c>
      <c r="AV726" s="11" t="s">
        <v>79</v>
      </c>
      <c r="AW726" s="11" t="s">
        <v>38</v>
      </c>
      <c r="AX726" s="11" t="s">
        <v>74</v>
      </c>
      <c r="AY726" s="209" t="s">
        <v>128</v>
      </c>
    </row>
    <row r="727" spans="2:65" s="12" customFormat="1" ht="13.5">
      <c r="B727" s="210"/>
      <c r="C727" s="211"/>
      <c r="D727" s="201" t="s">
        <v>138</v>
      </c>
      <c r="E727" s="212" t="s">
        <v>21</v>
      </c>
      <c r="F727" s="213" t="s">
        <v>79</v>
      </c>
      <c r="G727" s="211"/>
      <c r="H727" s="214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138</v>
      </c>
      <c r="AU727" s="220" t="s">
        <v>86</v>
      </c>
      <c r="AV727" s="12" t="s">
        <v>86</v>
      </c>
      <c r="AW727" s="12" t="s">
        <v>38</v>
      </c>
      <c r="AX727" s="12" t="s">
        <v>74</v>
      </c>
      <c r="AY727" s="220" t="s">
        <v>128</v>
      </c>
    </row>
    <row r="728" spans="2:65" s="12" customFormat="1" ht="13.5">
      <c r="B728" s="210"/>
      <c r="C728" s="211"/>
      <c r="D728" s="201" t="s">
        <v>138</v>
      </c>
      <c r="E728" s="212" t="s">
        <v>21</v>
      </c>
      <c r="F728" s="213" t="s">
        <v>79</v>
      </c>
      <c r="G728" s="211"/>
      <c r="H728" s="214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138</v>
      </c>
      <c r="AU728" s="220" t="s">
        <v>86</v>
      </c>
      <c r="AV728" s="12" t="s">
        <v>86</v>
      </c>
      <c r="AW728" s="12" t="s">
        <v>38</v>
      </c>
      <c r="AX728" s="12" t="s">
        <v>74</v>
      </c>
      <c r="AY728" s="220" t="s">
        <v>128</v>
      </c>
    </row>
    <row r="729" spans="2:65" s="11" customFormat="1" ht="13.5">
      <c r="B729" s="199"/>
      <c r="C729" s="200"/>
      <c r="D729" s="201" t="s">
        <v>138</v>
      </c>
      <c r="E729" s="202" t="s">
        <v>21</v>
      </c>
      <c r="F729" s="203" t="s">
        <v>315</v>
      </c>
      <c r="G729" s="200"/>
      <c r="H729" s="202" t="s">
        <v>21</v>
      </c>
      <c r="I729" s="204"/>
      <c r="J729" s="200"/>
      <c r="K729" s="200"/>
      <c r="L729" s="205"/>
      <c r="M729" s="206"/>
      <c r="N729" s="207"/>
      <c r="O729" s="207"/>
      <c r="P729" s="207"/>
      <c r="Q729" s="207"/>
      <c r="R729" s="207"/>
      <c r="S729" s="207"/>
      <c r="T729" s="208"/>
      <c r="AT729" s="209" t="s">
        <v>138</v>
      </c>
      <c r="AU729" s="209" t="s">
        <v>86</v>
      </c>
      <c r="AV729" s="11" t="s">
        <v>79</v>
      </c>
      <c r="AW729" s="11" t="s">
        <v>38</v>
      </c>
      <c r="AX729" s="11" t="s">
        <v>74</v>
      </c>
      <c r="AY729" s="209" t="s">
        <v>128</v>
      </c>
    </row>
    <row r="730" spans="2:65" s="12" customFormat="1" ht="13.5">
      <c r="B730" s="210"/>
      <c r="C730" s="211"/>
      <c r="D730" s="201" t="s">
        <v>138</v>
      </c>
      <c r="E730" s="212" t="s">
        <v>21</v>
      </c>
      <c r="F730" s="213" t="s">
        <v>79</v>
      </c>
      <c r="G730" s="211"/>
      <c r="H730" s="214">
        <v>1</v>
      </c>
      <c r="I730" s="215"/>
      <c r="J730" s="211"/>
      <c r="K730" s="211"/>
      <c r="L730" s="216"/>
      <c r="M730" s="217"/>
      <c r="N730" s="218"/>
      <c r="O730" s="218"/>
      <c r="P730" s="218"/>
      <c r="Q730" s="218"/>
      <c r="R730" s="218"/>
      <c r="S730" s="218"/>
      <c r="T730" s="219"/>
      <c r="AT730" s="220" t="s">
        <v>138</v>
      </c>
      <c r="AU730" s="220" t="s">
        <v>86</v>
      </c>
      <c r="AV730" s="12" t="s">
        <v>86</v>
      </c>
      <c r="AW730" s="12" t="s">
        <v>38</v>
      </c>
      <c r="AX730" s="12" t="s">
        <v>74</v>
      </c>
      <c r="AY730" s="220" t="s">
        <v>128</v>
      </c>
    </row>
    <row r="731" spans="2:65" s="12" customFormat="1" ht="13.5">
      <c r="B731" s="210"/>
      <c r="C731" s="211"/>
      <c r="D731" s="201" t="s">
        <v>138</v>
      </c>
      <c r="E731" s="212" t="s">
        <v>21</v>
      </c>
      <c r="F731" s="213" t="s">
        <v>79</v>
      </c>
      <c r="G731" s="211"/>
      <c r="H731" s="214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138</v>
      </c>
      <c r="AU731" s="220" t="s">
        <v>86</v>
      </c>
      <c r="AV731" s="12" t="s">
        <v>86</v>
      </c>
      <c r="AW731" s="12" t="s">
        <v>38</v>
      </c>
      <c r="AX731" s="12" t="s">
        <v>74</v>
      </c>
      <c r="AY731" s="220" t="s">
        <v>128</v>
      </c>
    </row>
    <row r="732" spans="2:65" s="12" customFormat="1" ht="13.5">
      <c r="B732" s="210"/>
      <c r="C732" s="211"/>
      <c r="D732" s="201" t="s">
        <v>138</v>
      </c>
      <c r="E732" s="212" t="s">
        <v>21</v>
      </c>
      <c r="F732" s="213" t="s">
        <v>79</v>
      </c>
      <c r="G732" s="211"/>
      <c r="H732" s="214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138</v>
      </c>
      <c r="AU732" s="220" t="s">
        <v>86</v>
      </c>
      <c r="AV732" s="12" t="s">
        <v>86</v>
      </c>
      <c r="AW732" s="12" t="s">
        <v>38</v>
      </c>
      <c r="AX732" s="12" t="s">
        <v>74</v>
      </c>
      <c r="AY732" s="220" t="s">
        <v>128</v>
      </c>
    </row>
    <row r="733" spans="2:65" s="13" customFormat="1" ht="13.5">
      <c r="B733" s="221"/>
      <c r="C733" s="222"/>
      <c r="D733" s="201" t="s">
        <v>138</v>
      </c>
      <c r="E733" s="223" t="s">
        <v>21</v>
      </c>
      <c r="F733" s="224" t="s">
        <v>141</v>
      </c>
      <c r="G733" s="222"/>
      <c r="H733" s="225">
        <v>5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138</v>
      </c>
      <c r="AU733" s="231" t="s">
        <v>86</v>
      </c>
      <c r="AV733" s="13" t="s">
        <v>136</v>
      </c>
      <c r="AW733" s="13" t="s">
        <v>38</v>
      </c>
      <c r="AX733" s="13" t="s">
        <v>79</v>
      </c>
      <c r="AY733" s="231" t="s">
        <v>128</v>
      </c>
    </row>
    <row r="734" spans="2:65" s="1" customFormat="1" ht="25.5" customHeight="1">
      <c r="B734" s="41"/>
      <c r="C734" s="187" t="s">
        <v>576</v>
      </c>
      <c r="D734" s="187" t="s">
        <v>131</v>
      </c>
      <c r="E734" s="188" t="s">
        <v>577</v>
      </c>
      <c r="F734" s="189" t="s">
        <v>578</v>
      </c>
      <c r="G734" s="190" t="s">
        <v>180</v>
      </c>
      <c r="H734" s="191">
        <v>3</v>
      </c>
      <c r="I734" s="192"/>
      <c r="J734" s="193">
        <f>ROUND(I734*H734,2)</f>
        <v>0</v>
      </c>
      <c r="K734" s="189" t="s">
        <v>135</v>
      </c>
      <c r="L734" s="61"/>
      <c r="M734" s="194" t="s">
        <v>21</v>
      </c>
      <c r="N734" s="195" t="s">
        <v>45</v>
      </c>
      <c r="O734" s="42"/>
      <c r="P734" s="196">
        <f>O734*H734</f>
        <v>0</v>
      </c>
      <c r="Q734" s="196">
        <v>0</v>
      </c>
      <c r="R734" s="196">
        <f>Q734*H734</f>
        <v>0</v>
      </c>
      <c r="S734" s="196">
        <v>0</v>
      </c>
      <c r="T734" s="197">
        <f>S734*H734</f>
        <v>0</v>
      </c>
      <c r="AR734" s="24" t="s">
        <v>319</v>
      </c>
      <c r="AT734" s="24" t="s">
        <v>131</v>
      </c>
      <c r="AU734" s="24" t="s">
        <v>86</v>
      </c>
      <c r="AY734" s="24" t="s">
        <v>128</v>
      </c>
      <c r="BE734" s="198">
        <f>IF(N734="základní",J734,0)</f>
        <v>0</v>
      </c>
      <c r="BF734" s="198">
        <f>IF(N734="snížená",J734,0)</f>
        <v>0</v>
      </c>
      <c r="BG734" s="198">
        <f>IF(N734="zákl. přenesená",J734,0)</f>
        <v>0</v>
      </c>
      <c r="BH734" s="198">
        <f>IF(N734="sníž. přenesená",J734,0)</f>
        <v>0</v>
      </c>
      <c r="BI734" s="198">
        <f>IF(N734="nulová",J734,0)</f>
        <v>0</v>
      </c>
      <c r="BJ734" s="24" t="s">
        <v>79</v>
      </c>
      <c r="BK734" s="198">
        <f>ROUND(I734*H734,2)</f>
        <v>0</v>
      </c>
      <c r="BL734" s="24" t="s">
        <v>319</v>
      </c>
      <c r="BM734" s="24" t="s">
        <v>579</v>
      </c>
    </row>
    <row r="735" spans="2:65" s="11" customFormat="1" ht="13.5">
      <c r="B735" s="199"/>
      <c r="C735" s="200"/>
      <c r="D735" s="201" t="s">
        <v>138</v>
      </c>
      <c r="E735" s="202" t="s">
        <v>21</v>
      </c>
      <c r="F735" s="203" t="s">
        <v>304</v>
      </c>
      <c r="G735" s="200"/>
      <c r="H735" s="202" t="s">
        <v>21</v>
      </c>
      <c r="I735" s="204"/>
      <c r="J735" s="200"/>
      <c r="K735" s="200"/>
      <c r="L735" s="205"/>
      <c r="M735" s="206"/>
      <c r="N735" s="207"/>
      <c r="O735" s="207"/>
      <c r="P735" s="207"/>
      <c r="Q735" s="207"/>
      <c r="R735" s="207"/>
      <c r="S735" s="207"/>
      <c r="T735" s="208"/>
      <c r="AT735" s="209" t="s">
        <v>138</v>
      </c>
      <c r="AU735" s="209" t="s">
        <v>86</v>
      </c>
      <c r="AV735" s="11" t="s">
        <v>79</v>
      </c>
      <c r="AW735" s="11" t="s">
        <v>38</v>
      </c>
      <c r="AX735" s="11" t="s">
        <v>74</v>
      </c>
      <c r="AY735" s="209" t="s">
        <v>128</v>
      </c>
    </row>
    <row r="736" spans="2:65" s="12" customFormat="1" ht="13.5">
      <c r="B736" s="210"/>
      <c r="C736" s="211"/>
      <c r="D736" s="201" t="s">
        <v>138</v>
      </c>
      <c r="E736" s="212" t="s">
        <v>21</v>
      </c>
      <c r="F736" s="213" t="s">
        <v>79</v>
      </c>
      <c r="G736" s="211"/>
      <c r="H736" s="214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138</v>
      </c>
      <c r="AU736" s="220" t="s">
        <v>86</v>
      </c>
      <c r="AV736" s="12" t="s">
        <v>86</v>
      </c>
      <c r="AW736" s="12" t="s">
        <v>38</v>
      </c>
      <c r="AX736" s="12" t="s">
        <v>74</v>
      </c>
      <c r="AY736" s="220" t="s">
        <v>128</v>
      </c>
    </row>
    <row r="737" spans="2:65" s="11" customFormat="1" ht="13.5">
      <c r="B737" s="199"/>
      <c r="C737" s="200"/>
      <c r="D737" s="201" t="s">
        <v>138</v>
      </c>
      <c r="E737" s="202" t="s">
        <v>21</v>
      </c>
      <c r="F737" s="203" t="s">
        <v>307</v>
      </c>
      <c r="G737" s="200"/>
      <c r="H737" s="202" t="s">
        <v>21</v>
      </c>
      <c r="I737" s="204"/>
      <c r="J737" s="200"/>
      <c r="K737" s="200"/>
      <c r="L737" s="205"/>
      <c r="M737" s="206"/>
      <c r="N737" s="207"/>
      <c r="O737" s="207"/>
      <c r="P737" s="207"/>
      <c r="Q737" s="207"/>
      <c r="R737" s="207"/>
      <c r="S737" s="207"/>
      <c r="T737" s="208"/>
      <c r="AT737" s="209" t="s">
        <v>138</v>
      </c>
      <c r="AU737" s="209" t="s">
        <v>86</v>
      </c>
      <c r="AV737" s="11" t="s">
        <v>79</v>
      </c>
      <c r="AW737" s="11" t="s">
        <v>38</v>
      </c>
      <c r="AX737" s="11" t="s">
        <v>74</v>
      </c>
      <c r="AY737" s="209" t="s">
        <v>128</v>
      </c>
    </row>
    <row r="738" spans="2:65" s="12" customFormat="1" ht="13.5">
      <c r="B738" s="210"/>
      <c r="C738" s="211"/>
      <c r="D738" s="201" t="s">
        <v>138</v>
      </c>
      <c r="E738" s="212" t="s">
        <v>21</v>
      </c>
      <c r="F738" s="213" t="s">
        <v>86</v>
      </c>
      <c r="G738" s="211"/>
      <c r="H738" s="214">
        <v>2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138</v>
      </c>
      <c r="AU738" s="220" t="s">
        <v>86</v>
      </c>
      <c r="AV738" s="12" t="s">
        <v>86</v>
      </c>
      <c r="AW738" s="12" t="s">
        <v>38</v>
      </c>
      <c r="AX738" s="12" t="s">
        <v>74</v>
      </c>
      <c r="AY738" s="220" t="s">
        <v>128</v>
      </c>
    </row>
    <row r="739" spans="2:65" s="13" customFormat="1" ht="13.5">
      <c r="B739" s="221"/>
      <c r="C739" s="222"/>
      <c r="D739" s="201" t="s">
        <v>138</v>
      </c>
      <c r="E739" s="223" t="s">
        <v>21</v>
      </c>
      <c r="F739" s="224" t="s">
        <v>141</v>
      </c>
      <c r="G739" s="222"/>
      <c r="H739" s="225">
        <v>3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138</v>
      </c>
      <c r="AU739" s="231" t="s">
        <v>86</v>
      </c>
      <c r="AV739" s="13" t="s">
        <v>136</v>
      </c>
      <c r="AW739" s="13" t="s">
        <v>38</v>
      </c>
      <c r="AX739" s="13" t="s">
        <v>79</v>
      </c>
      <c r="AY739" s="231" t="s">
        <v>128</v>
      </c>
    </row>
    <row r="740" spans="2:65" s="1" customFormat="1" ht="16.5" customHeight="1">
      <c r="B740" s="41"/>
      <c r="C740" s="243" t="s">
        <v>580</v>
      </c>
      <c r="D740" s="243" t="s">
        <v>265</v>
      </c>
      <c r="E740" s="244" t="s">
        <v>554</v>
      </c>
      <c r="F740" s="245" t="s">
        <v>555</v>
      </c>
      <c r="G740" s="246" t="s">
        <v>238</v>
      </c>
      <c r="H740" s="247">
        <v>5.8410000000000002</v>
      </c>
      <c r="I740" s="248"/>
      <c r="J740" s="249">
        <f>ROUND(I740*H740,2)</f>
        <v>0</v>
      </c>
      <c r="K740" s="245" t="s">
        <v>135</v>
      </c>
      <c r="L740" s="250"/>
      <c r="M740" s="251" t="s">
        <v>21</v>
      </c>
      <c r="N740" s="252" t="s">
        <v>45</v>
      </c>
      <c r="O740" s="42"/>
      <c r="P740" s="196">
        <f>O740*H740</f>
        <v>0</v>
      </c>
      <c r="Q740" s="196">
        <v>1.8E-3</v>
      </c>
      <c r="R740" s="196">
        <f>Q740*H740</f>
        <v>1.05138E-2</v>
      </c>
      <c r="S740" s="196">
        <v>0</v>
      </c>
      <c r="T740" s="197">
        <f>S740*H740</f>
        <v>0</v>
      </c>
      <c r="AR740" s="24" t="s">
        <v>447</v>
      </c>
      <c r="AT740" s="24" t="s">
        <v>265</v>
      </c>
      <c r="AU740" s="24" t="s">
        <v>86</v>
      </c>
      <c r="AY740" s="24" t="s">
        <v>128</v>
      </c>
      <c r="BE740" s="198">
        <f>IF(N740="základní",J740,0)</f>
        <v>0</v>
      </c>
      <c r="BF740" s="198">
        <f>IF(N740="snížená",J740,0)</f>
        <v>0</v>
      </c>
      <c r="BG740" s="198">
        <f>IF(N740="zákl. přenesená",J740,0)</f>
        <v>0</v>
      </c>
      <c r="BH740" s="198">
        <f>IF(N740="sníž. přenesená",J740,0)</f>
        <v>0</v>
      </c>
      <c r="BI740" s="198">
        <f>IF(N740="nulová",J740,0)</f>
        <v>0</v>
      </c>
      <c r="BJ740" s="24" t="s">
        <v>79</v>
      </c>
      <c r="BK740" s="198">
        <f>ROUND(I740*H740,2)</f>
        <v>0</v>
      </c>
      <c r="BL740" s="24" t="s">
        <v>319</v>
      </c>
      <c r="BM740" s="24" t="s">
        <v>581</v>
      </c>
    </row>
    <row r="741" spans="2:65" s="11" customFormat="1" ht="13.5">
      <c r="B741" s="199"/>
      <c r="C741" s="200"/>
      <c r="D741" s="201" t="s">
        <v>138</v>
      </c>
      <c r="E741" s="202" t="s">
        <v>21</v>
      </c>
      <c r="F741" s="203" t="s">
        <v>304</v>
      </c>
      <c r="G741" s="200"/>
      <c r="H741" s="202" t="s">
        <v>21</v>
      </c>
      <c r="I741" s="204"/>
      <c r="J741" s="200"/>
      <c r="K741" s="200"/>
      <c r="L741" s="205"/>
      <c r="M741" s="206"/>
      <c r="N741" s="207"/>
      <c r="O741" s="207"/>
      <c r="P741" s="207"/>
      <c r="Q741" s="207"/>
      <c r="R741" s="207"/>
      <c r="S741" s="207"/>
      <c r="T741" s="208"/>
      <c r="AT741" s="209" t="s">
        <v>138</v>
      </c>
      <c r="AU741" s="209" t="s">
        <v>86</v>
      </c>
      <c r="AV741" s="11" t="s">
        <v>79</v>
      </c>
      <c r="AW741" s="11" t="s">
        <v>38</v>
      </c>
      <c r="AX741" s="11" t="s">
        <v>74</v>
      </c>
      <c r="AY741" s="209" t="s">
        <v>128</v>
      </c>
    </row>
    <row r="742" spans="2:65" s="12" customFormat="1" ht="13.5">
      <c r="B742" s="210"/>
      <c r="C742" s="211"/>
      <c r="D742" s="201" t="s">
        <v>138</v>
      </c>
      <c r="E742" s="212" t="s">
        <v>21</v>
      </c>
      <c r="F742" s="213" t="s">
        <v>582</v>
      </c>
      <c r="G742" s="211"/>
      <c r="H742" s="214">
        <v>1.881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138</v>
      </c>
      <c r="AU742" s="220" t="s">
        <v>86</v>
      </c>
      <c r="AV742" s="12" t="s">
        <v>86</v>
      </c>
      <c r="AW742" s="12" t="s">
        <v>38</v>
      </c>
      <c r="AX742" s="12" t="s">
        <v>74</v>
      </c>
      <c r="AY742" s="220" t="s">
        <v>128</v>
      </c>
    </row>
    <row r="743" spans="2:65" s="11" customFormat="1" ht="13.5">
      <c r="B743" s="199"/>
      <c r="C743" s="200"/>
      <c r="D743" s="201" t="s">
        <v>138</v>
      </c>
      <c r="E743" s="202" t="s">
        <v>21</v>
      </c>
      <c r="F743" s="203" t="s">
        <v>307</v>
      </c>
      <c r="G743" s="200"/>
      <c r="H743" s="202" t="s">
        <v>21</v>
      </c>
      <c r="I743" s="204"/>
      <c r="J743" s="200"/>
      <c r="K743" s="200"/>
      <c r="L743" s="205"/>
      <c r="M743" s="206"/>
      <c r="N743" s="207"/>
      <c r="O743" s="207"/>
      <c r="P743" s="207"/>
      <c r="Q743" s="207"/>
      <c r="R743" s="207"/>
      <c r="S743" s="207"/>
      <c r="T743" s="208"/>
      <c r="AT743" s="209" t="s">
        <v>138</v>
      </c>
      <c r="AU743" s="209" t="s">
        <v>86</v>
      </c>
      <c r="AV743" s="11" t="s">
        <v>79</v>
      </c>
      <c r="AW743" s="11" t="s">
        <v>38</v>
      </c>
      <c r="AX743" s="11" t="s">
        <v>74</v>
      </c>
      <c r="AY743" s="209" t="s">
        <v>128</v>
      </c>
    </row>
    <row r="744" spans="2:65" s="12" customFormat="1" ht="13.5">
      <c r="B744" s="210"/>
      <c r="C744" s="211"/>
      <c r="D744" s="201" t="s">
        <v>138</v>
      </c>
      <c r="E744" s="212" t="s">
        <v>21</v>
      </c>
      <c r="F744" s="213" t="s">
        <v>583</v>
      </c>
      <c r="G744" s="211"/>
      <c r="H744" s="214">
        <v>3.96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138</v>
      </c>
      <c r="AU744" s="220" t="s">
        <v>86</v>
      </c>
      <c r="AV744" s="12" t="s">
        <v>86</v>
      </c>
      <c r="AW744" s="12" t="s">
        <v>38</v>
      </c>
      <c r="AX744" s="12" t="s">
        <v>74</v>
      </c>
      <c r="AY744" s="220" t="s">
        <v>128</v>
      </c>
    </row>
    <row r="745" spans="2:65" s="13" customFormat="1" ht="13.5">
      <c r="B745" s="221"/>
      <c r="C745" s="222"/>
      <c r="D745" s="201" t="s">
        <v>138</v>
      </c>
      <c r="E745" s="223" t="s">
        <v>21</v>
      </c>
      <c r="F745" s="224" t="s">
        <v>141</v>
      </c>
      <c r="G745" s="222"/>
      <c r="H745" s="225">
        <v>5.8410000000000002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138</v>
      </c>
      <c r="AU745" s="231" t="s">
        <v>86</v>
      </c>
      <c r="AV745" s="13" t="s">
        <v>136</v>
      </c>
      <c r="AW745" s="13" t="s">
        <v>38</v>
      </c>
      <c r="AX745" s="13" t="s">
        <v>79</v>
      </c>
      <c r="AY745" s="231" t="s">
        <v>128</v>
      </c>
    </row>
    <row r="746" spans="2:65" s="1" customFormat="1" ht="16.5" customHeight="1">
      <c r="B746" s="41"/>
      <c r="C746" s="243" t="s">
        <v>584</v>
      </c>
      <c r="D746" s="243" t="s">
        <v>265</v>
      </c>
      <c r="E746" s="244" t="s">
        <v>561</v>
      </c>
      <c r="F746" s="245" t="s">
        <v>562</v>
      </c>
      <c r="G746" s="246" t="s">
        <v>563</v>
      </c>
      <c r="H746" s="247">
        <v>3</v>
      </c>
      <c r="I746" s="248"/>
      <c r="J746" s="249">
        <f>ROUND(I746*H746,2)</f>
        <v>0</v>
      </c>
      <c r="K746" s="245" t="s">
        <v>135</v>
      </c>
      <c r="L746" s="250"/>
      <c r="M746" s="251" t="s">
        <v>21</v>
      </c>
      <c r="N746" s="252" t="s">
        <v>45</v>
      </c>
      <c r="O746" s="42"/>
      <c r="P746" s="196">
        <f>O746*H746</f>
        <v>0</v>
      </c>
      <c r="Q746" s="196">
        <v>2.0000000000000001E-4</v>
      </c>
      <c r="R746" s="196">
        <f>Q746*H746</f>
        <v>6.0000000000000006E-4</v>
      </c>
      <c r="S746" s="196">
        <v>0</v>
      </c>
      <c r="T746" s="197">
        <f>S746*H746</f>
        <v>0</v>
      </c>
      <c r="AR746" s="24" t="s">
        <v>447</v>
      </c>
      <c r="AT746" s="24" t="s">
        <v>265</v>
      </c>
      <c r="AU746" s="24" t="s">
        <v>86</v>
      </c>
      <c r="AY746" s="24" t="s">
        <v>128</v>
      </c>
      <c r="BE746" s="198">
        <f>IF(N746="základní",J746,0)</f>
        <v>0</v>
      </c>
      <c r="BF746" s="198">
        <f>IF(N746="snížená",J746,0)</f>
        <v>0</v>
      </c>
      <c r="BG746" s="198">
        <f>IF(N746="zákl. přenesená",J746,0)</f>
        <v>0</v>
      </c>
      <c r="BH746" s="198">
        <f>IF(N746="sníž. přenesená",J746,0)</f>
        <v>0</v>
      </c>
      <c r="BI746" s="198">
        <f>IF(N746="nulová",J746,0)</f>
        <v>0</v>
      </c>
      <c r="BJ746" s="24" t="s">
        <v>79</v>
      </c>
      <c r="BK746" s="198">
        <f>ROUND(I746*H746,2)</f>
        <v>0</v>
      </c>
      <c r="BL746" s="24" t="s">
        <v>319</v>
      </c>
      <c r="BM746" s="24" t="s">
        <v>585</v>
      </c>
    </row>
    <row r="747" spans="2:65" s="11" customFormat="1" ht="13.5">
      <c r="B747" s="199"/>
      <c r="C747" s="200"/>
      <c r="D747" s="201" t="s">
        <v>138</v>
      </c>
      <c r="E747" s="202" t="s">
        <v>21</v>
      </c>
      <c r="F747" s="203" t="s">
        <v>304</v>
      </c>
      <c r="G747" s="200"/>
      <c r="H747" s="202" t="s">
        <v>21</v>
      </c>
      <c r="I747" s="204"/>
      <c r="J747" s="200"/>
      <c r="K747" s="200"/>
      <c r="L747" s="205"/>
      <c r="M747" s="206"/>
      <c r="N747" s="207"/>
      <c r="O747" s="207"/>
      <c r="P747" s="207"/>
      <c r="Q747" s="207"/>
      <c r="R747" s="207"/>
      <c r="S747" s="207"/>
      <c r="T747" s="208"/>
      <c r="AT747" s="209" t="s">
        <v>138</v>
      </c>
      <c r="AU747" s="209" t="s">
        <v>86</v>
      </c>
      <c r="AV747" s="11" t="s">
        <v>79</v>
      </c>
      <c r="AW747" s="11" t="s">
        <v>38</v>
      </c>
      <c r="AX747" s="11" t="s">
        <v>74</v>
      </c>
      <c r="AY747" s="209" t="s">
        <v>128</v>
      </c>
    </row>
    <row r="748" spans="2:65" s="12" customFormat="1" ht="13.5">
      <c r="B748" s="210"/>
      <c r="C748" s="211"/>
      <c r="D748" s="201" t="s">
        <v>138</v>
      </c>
      <c r="E748" s="212" t="s">
        <v>21</v>
      </c>
      <c r="F748" s="213" t="s">
        <v>79</v>
      </c>
      <c r="G748" s="211"/>
      <c r="H748" s="214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138</v>
      </c>
      <c r="AU748" s="220" t="s">
        <v>86</v>
      </c>
      <c r="AV748" s="12" t="s">
        <v>86</v>
      </c>
      <c r="AW748" s="12" t="s">
        <v>38</v>
      </c>
      <c r="AX748" s="12" t="s">
        <v>74</v>
      </c>
      <c r="AY748" s="220" t="s">
        <v>128</v>
      </c>
    </row>
    <row r="749" spans="2:65" s="11" customFormat="1" ht="13.5">
      <c r="B749" s="199"/>
      <c r="C749" s="200"/>
      <c r="D749" s="201" t="s">
        <v>138</v>
      </c>
      <c r="E749" s="202" t="s">
        <v>21</v>
      </c>
      <c r="F749" s="203" t="s">
        <v>307</v>
      </c>
      <c r="G749" s="200"/>
      <c r="H749" s="202" t="s">
        <v>21</v>
      </c>
      <c r="I749" s="204"/>
      <c r="J749" s="200"/>
      <c r="K749" s="200"/>
      <c r="L749" s="205"/>
      <c r="M749" s="206"/>
      <c r="N749" s="207"/>
      <c r="O749" s="207"/>
      <c r="P749" s="207"/>
      <c r="Q749" s="207"/>
      <c r="R749" s="207"/>
      <c r="S749" s="207"/>
      <c r="T749" s="208"/>
      <c r="AT749" s="209" t="s">
        <v>138</v>
      </c>
      <c r="AU749" s="209" t="s">
        <v>86</v>
      </c>
      <c r="AV749" s="11" t="s">
        <v>79</v>
      </c>
      <c r="AW749" s="11" t="s">
        <v>38</v>
      </c>
      <c r="AX749" s="11" t="s">
        <v>74</v>
      </c>
      <c r="AY749" s="209" t="s">
        <v>128</v>
      </c>
    </row>
    <row r="750" spans="2:65" s="12" customFormat="1" ht="13.5">
      <c r="B750" s="210"/>
      <c r="C750" s="211"/>
      <c r="D750" s="201" t="s">
        <v>138</v>
      </c>
      <c r="E750" s="212" t="s">
        <v>21</v>
      </c>
      <c r="F750" s="213" t="s">
        <v>86</v>
      </c>
      <c r="G750" s="211"/>
      <c r="H750" s="214">
        <v>2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138</v>
      </c>
      <c r="AU750" s="220" t="s">
        <v>86</v>
      </c>
      <c r="AV750" s="12" t="s">
        <v>86</v>
      </c>
      <c r="AW750" s="12" t="s">
        <v>38</v>
      </c>
      <c r="AX750" s="12" t="s">
        <v>74</v>
      </c>
      <c r="AY750" s="220" t="s">
        <v>128</v>
      </c>
    </row>
    <row r="751" spans="2:65" s="13" customFormat="1" ht="13.5">
      <c r="B751" s="221"/>
      <c r="C751" s="222"/>
      <c r="D751" s="201" t="s">
        <v>138</v>
      </c>
      <c r="E751" s="223" t="s">
        <v>21</v>
      </c>
      <c r="F751" s="224" t="s">
        <v>141</v>
      </c>
      <c r="G751" s="222"/>
      <c r="H751" s="225">
        <v>3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138</v>
      </c>
      <c r="AU751" s="231" t="s">
        <v>86</v>
      </c>
      <c r="AV751" s="13" t="s">
        <v>136</v>
      </c>
      <c r="AW751" s="13" t="s">
        <v>38</v>
      </c>
      <c r="AX751" s="13" t="s">
        <v>79</v>
      </c>
      <c r="AY751" s="231" t="s">
        <v>128</v>
      </c>
    </row>
    <row r="752" spans="2:65" s="1" customFormat="1" ht="25.5" customHeight="1">
      <c r="B752" s="41"/>
      <c r="C752" s="187" t="s">
        <v>586</v>
      </c>
      <c r="D752" s="187" t="s">
        <v>131</v>
      </c>
      <c r="E752" s="188" t="s">
        <v>587</v>
      </c>
      <c r="F752" s="189" t="s">
        <v>588</v>
      </c>
      <c r="G752" s="190" t="s">
        <v>180</v>
      </c>
      <c r="H752" s="191">
        <v>13</v>
      </c>
      <c r="I752" s="192"/>
      <c r="J752" s="193">
        <f>ROUND(I752*H752,2)</f>
        <v>0</v>
      </c>
      <c r="K752" s="189" t="s">
        <v>135</v>
      </c>
      <c r="L752" s="61"/>
      <c r="M752" s="194" t="s">
        <v>21</v>
      </c>
      <c r="N752" s="195" t="s">
        <v>45</v>
      </c>
      <c r="O752" s="42"/>
      <c r="P752" s="196">
        <f>O752*H752</f>
        <v>0</v>
      </c>
      <c r="Q752" s="196">
        <v>0</v>
      </c>
      <c r="R752" s="196">
        <f>Q752*H752</f>
        <v>0</v>
      </c>
      <c r="S752" s="196">
        <v>0</v>
      </c>
      <c r="T752" s="197">
        <f>S752*H752</f>
        <v>0</v>
      </c>
      <c r="AR752" s="24" t="s">
        <v>319</v>
      </c>
      <c r="AT752" s="24" t="s">
        <v>131</v>
      </c>
      <c r="AU752" s="24" t="s">
        <v>86</v>
      </c>
      <c r="AY752" s="24" t="s">
        <v>128</v>
      </c>
      <c r="BE752" s="198">
        <f>IF(N752="základní",J752,0)</f>
        <v>0</v>
      </c>
      <c r="BF752" s="198">
        <f>IF(N752="snížená",J752,0)</f>
        <v>0</v>
      </c>
      <c r="BG752" s="198">
        <f>IF(N752="zákl. přenesená",J752,0)</f>
        <v>0</v>
      </c>
      <c r="BH752" s="198">
        <f>IF(N752="sníž. přenesená",J752,0)</f>
        <v>0</v>
      </c>
      <c r="BI752" s="198">
        <f>IF(N752="nulová",J752,0)</f>
        <v>0</v>
      </c>
      <c r="BJ752" s="24" t="s">
        <v>79</v>
      </c>
      <c r="BK752" s="198">
        <f>ROUND(I752*H752,2)</f>
        <v>0</v>
      </c>
      <c r="BL752" s="24" t="s">
        <v>319</v>
      </c>
      <c r="BM752" s="24" t="s">
        <v>589</v>
      </c>
    </row>
    <row r="753" spans="2:65" s="11" customFormat="1" ht="13.5">
      <c r="B753" s="199"/>
      <c r="C753" s="200"/>
      <c r="D753" s="201" t="s">
        <v>138</v>
      </c>
      <c r="E753" s="202" t="s">
        <v>21</v>
      </c>
      <c r="F753" s="203" t="s">
        <v>304</v>
      </c>
      <c r="G753" s="200"/>
      <c r="H753" s="202" t="s">
        <v>21</v>
      </c>
      <c r="I753" s="204"/>
      <c r="J753" s="200"/>
      <c r="K753" s="200"/>
      <c r="L753" s="205"/>
      <c r="M753" s="206"/>
      <c r="N753" s="207"/>
      <c r="O753" s="207"/>
      <c r="P753" s="207"/>
      <c r="Q753" s="207"/>
      <c r="R753" s="207"/>
      <c r="S753" s="207"/>
      <c r="T753" s="208"/>
      <c r="AT753" s="209" t="s">
        <v>138</v>
      </c>
      <c r="AU753" s="209" t="s">
        <v>86</v>
      </c>
      <c r="AV753" s="11" t="s">
        <v>79</v>
      </c>
      <c r="AW753" s="11" t="s">
        <v>38</v>
      </c>
      <c r="AX753" s="11" t="s">
        <v>74</v>
      </c>
      <c r="AY753" s="209" t="s">
        <v>128</v>
      </c>
    </row>
    <row r="754" spans="2:65" s="12" customFormat="1" ht="13.5">
      <c r="B754" s="210"/>
      <c r="C754" s="211"/>
      <c r="D754" s="201" t="s">
        <v>138</v>
      </c>
      <c r="E754" s="212" t="s">
        <v>21</v>
      </c>
      <c r="F754" s="213" t="s">
        <v>86</v>
      </c>
      <c r="G754" s="211"/>
      <c r="H754" s="214">
        <v>2</v>
      </c>
      <c r="I754" s="215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138</v>
      </c>
      <c r="AU754" s="220" t="s">
        <v>86</v>
      </c>
      <c r="AV754" s="12" t="s">
        <v>86</v>
      </c>
      <c r="AW754" s="12" t="s">
        <v>38</v>
      </c>
      <c r="AX754" s="12" t="s">
        <v>74</v>
      </c>
      <c r="AY754" s="220" t="s">
        <v>128</v>
      </c>
    </row>
    <row r="755" spans="2:65" s="11" customFormat="1" ht="13.5">
      <c r="B755" s="199"/>
      <c r="C755" s="200"/>
      <c r="D755" s="201" t="s">
        <v>138</v>
      </c>
      <c r="E755" s="202" t="s">
        <v>21</v>
      </c>
      <c r="F755" s="203" t="s">
        <v>307</v>
      </c>
      <c r="G755" s="200"/>
      <c r="H755" s="202" t="s">
        <v>21</v>
      </c>
      <c r="I755" s="204"/>
      <c r="J755" s="200"/>
      <c r="K755" s="200"/>
      <c r="L755" s="205"/>
      <c r="M755" s="206"/>
      <c r="N755" s="207"/>
      <c r="O755" s="207"/>
      <c r="P755" s="207"/>
      <c r="Q755" s="207"/>
      <c r="R755" s="207"/>
      <c r="S755" s="207"/>
      <c r="T755" s="208"/>
      <c r="AT755" s="209" t="s">
        <v>138</v>
      </c>
      <c r="AU755" s="209" t="s">
        <v>86</v>
      </c>
      <c r="AV755" s="11" t="s">
        <v>79</v>
      </c>
      <c r="AW755" s="11" t="s">
        <v>38</v>
      </c>
      <c r="AX755" s="11" t="s">
        <v>74</v>
      </c>
      <c r="AY755" s="209" t="s">
        <v>128</v>
      </c>
    </row>
    <row r="756" spans="2:65" s="12" customFormat="1" ht="13.5">
      <c r="B756" s="210"/>
      <c r="C756" s="211"/>
      <c r="D756" s="201" t="s">
        <v>138</v>
      </c>
      <c r="E756" s="212" t="s">
        <v>21</v>
      </c>
      <c r="F756" s="213" t="s">
        <v>183</v>
      </c>
      <c r="G756" s="211"/>
      <c r="H756" s="214">
        <v>5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138</v>
      </c>
      <c r="AU756" s="220" t="s">
        <v>86</v>
      </c>
      <c r="AV756" s="12" t="s">
        <v>86</v>
      </c>
      <c r="AW756" s="12" t="s">
        <v>38</v>
      </c>
      <c r="AX756" s="12" t="s">
        <v>74</v>
      </c>
      <c r="AY756" s="220" t="s">
        <v>128</v>
      </c>
    </row>
    <row r="757" spans="2:65" s="11" customFormat="1" ht="13.5">
      <c r="B757" s="199"/>
      <c r="C757" s="200"/>
      <c r="D757" s="201" t="s">
        <v>138</v>
      </c>
      <c r="E757" s="202" t="s">
        <v>21</v>
      </c>
      <c r="F757" s="203" t="s">
        <v>315</v>
      </c>
      <c r="G757" s="200"/>
      <c r="H757" s="202" t="s">
        <v>21</v>
      </c>
      <c r="I757" s="204"/>
      <c r="J757" s="200"/>
      <c r="K757" s="200"/>
      <c r="L757" s="205"/>
      <c r="M757" s="206"/>
      <c r="N757" s="207"/>
      <c r="O757" s="207"/>
      <c r="P757" s="207"/>
      <c r="Q757" s="207"/>
      <c r="R757" s="207"/>
      <c r="S757" s="207"/>
      <c r="T757" s="208"/>
      <c r="AT757" s="209" t="s">
        <v>138</v>
      </c>
      <c r="AU757" s="209" t="s">
        <v>86</v>
      </c>
      <c r="AV757" s="11" t="s">
        <v>79</v>
      </c>
      <c r="AW757" s="11" t="s">
        <v>38</v>
      </c>
      <c r="AX757" s="11" t="s">
        <v>74</v>
      </c>
      <c r="AY757" s="209" t="s">
        <v>128</v>
      </c>
    </row>
    <row r="758" spans="2:65" s="12" customFormat="1" ht="13.5">
      <c r="B758" s="210"/>
      <c r="C758" s="211"/>
      <c r="D758" s="201" t="s">
        <v>138</v>
      </c>
      <c r="E758" s="212" t="s">
        <v>21</v>
      </c>
      <c r="F758" s="213" t="s">
        <v>149</v>
      </c>
      <c r="G758" s="211"/>
      <c r="H758" s="214">
        <v>6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138</v>
      </c>
      <c r="AU758" s="220" t="s">
        <v>86</v>
      </c>
      <c r="AV758" s="12" t="s">
        <v>86</v>
      </c>
      <c r="AW758" s="12" t="s">
        <v>38</v>
      </c>
      <c r="AX758" s="12" t="s">
        <v>74</v>
      </c>
      <c r="AY758" s="220" t="s">
        <v>128</v>
      </c>
    </row>
    <row r="759" spans="2:65" s="13" customFormat="1" ht="13.5">
      <c r="B759" s="221"/>
      <c r="C759" s="222"/>
      <c r="D759" s="201" t="s">
        <v>138</v>
      </c>
      <c r="E759" s="223" t="s">
        <v>21</v>
      </c>
      <c r="F759" s="224" t="s">
        <v>141</v>
      </c>
      <c r="G759" s="222"/>
      <c r="H759" s="225">
        <v>13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138</v>
      </c>
      <c r="AU759" s="231" t="s">
        <v>86</v>
      </c>
      <c r="AV759" s="13" t="s">
        <v>136</v>
      </c>
      <c r="AW759" s="13" t="s">
        <v>38</v>
      </c>
      <c r="AX759" s="13" t="s">
        <v>79</v>
      </c>
      <c r="AY759" s="231" t="s">
        <v>128</v>
      </c>
    </row>
    <row r="760" spans="2:65" s="1" customFormat="1" ht="16.5" customHeight="1">
      <c r="B760" s="41"/>
      <c r="C760" s="243" t="s">
        <v>590</v>
      </c>
      <c r="D760" s="243" t="s">
        <v>265</v>
      </c>
      <c r="E760" s="244" t="s">
        <v>591</v>
      </c>
      <c r="F760" s="245" t="s">
        <v>592</v>
      </c>
      <c r="G760" s="246" t="s">
        <v>238</v>
      </c>
      <c r="H760" s="247">
        <v>25.74</v>
      </c>
      <c r="I760" s="248"/>
      <c r="J760" s="249">
        <f>ROUND(I760*H760,2)</f>
        <v>0</v>
      </c>
      <c r="K760" s="245" t="s">
        <v>135</v>
      </c>
      <c r="L760" s="250"/>
      <c r="M760" s="251" t="s">
        <v>21</v>
      </c>
      <c r="N760" s="252" t="s">
        <v>45</v>
      </c>
      <c r="O760" s="42"/>
      <c r="P760" s="196">
        <f>O760*H760</f>
        <v>0</v>
      </c>
      <c r="Q760" s="196">
        <v>3.0000000000000001E-3</v>
      </c>
      <c r="R760" s="196">
        <f>Q760*H760</f>
        <v>7.7219999999999997E-2</v>
      </c>
      <c r="S760" s="196">
        <v>0</v>
      </c>
      <c r="T760" s="197">
        <f>S760*H760</f>
        <v>0</v>
      </c>
      <c r="AR760" s="24" t="s">
        <v>447</v>
      </c>
      <c r="AT760" s="24" t="s">
        <v>265</v>
      </c>
      <c r="AU760" s="24" t="s">
        <v>86</v>
      </c>
      <c r="AY760" s="24" t="s">
        <v>128</v>
      </c>
      <c r="BE760" s="198">
        <f>IF(N760="základní",J760,0)</f>
        <v>0</v>
      </c>
      <c r="BF760" s="198">
        <f>IF(N760="snížená",J760,0)</f>
        <v>0</v>
      </c>
      <c r="BG760" s="198">
        <f>IF(N760="zákl. přenesená",J760,0)</f>
        <v>0</v>
      </c>
      <c r="BH760" s="198">
        <f>IF(N760="sníž. přenesená",J760,0)</f>
        <v>0</v>
      </c>
      <c r="BI760" s="198">
        <f>IF(N760="nulová",J760,0)</f>
        <v>0</v>
      </c>
      <c r="BJ760" s="24" t="s">
        <v>79</v>
      </c>
      <c r="BK760" s="198">
        <f>ROUND(I760*H760,2)</f>
        <v>0</v>
      </c>
      <c r="BL760" s="24" t="s">
        <v>319</v>
      </c>
      <c r="BM760" s="24" t="s">
        <v>593</v>
      </c>
    </row>
    <row r="761" spans="2:65" s="11" customFormat="1" ht="13.5">
      <c r="B761" s="199"/>
      <c r="C761" s="200"/>
      <c r="D761" s="201" t="s">
        <v>138</v>
      </c>
      <c r="E761" s="202" t="s">
        <v>21</v>
      </c>
      <c r="F761" s="203" t="s">
        <v>304</v>
      </c>
      <c r="G761" s="200"/>
      <c r="H761" s="202" t="s">
        <v>21</v>
      </c>
      <c r="I761" s="204"/>
      <c r="J761" s="200"/>
      <c r="K761" s="200"/>
      <c r="L761" s="205"/>
      <c r="M761" s="206"/>
      <c r="N761" s="207"/>
      <c r="O761" s="207"/>
      <c r="P761" s="207"/>
      <c r="Q761" s="207"/>
      <c r="R761" s="207"/>
      <c r="S761" s="207"/>
      <c r="T761" s="208"/>
      <c r="AT761" s="209" t="s">
        <v>138</v>
      </c>
      <c r="AU761" s="209" t="s">
        <v>86</v>
      </c>
      <c r="AV761" s="11" t="s">
        <v>79</v>
      </c>
      <c r="AW761" s="11" t="s">
        <v>38</v>
      </c>
      <c r="AX761" s="11" t="s">
        <v>74</v>
      </c>
      <c r="AY761" s="209" t="s">
        <v>128</v>
      </c>
    </row>
    <row r="762" spans="2:65" s="12" customFormat="1" ht="13.5">
      <c r="B762" s="210"/>
      <c r="C762" s="211"/>
      <c r="D762" s="201" t="s">
        <v>138</v>
      </c>
      <c r="E762" s="212" t="s">
        <v>21</v>
      </c>
      <c r="F762" s="213" t="s">
        <v>583</v>
      </c>
      <c r="G762" s="211"/>
      <c r="H762" s="214">
        <v>3.96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138</v>
      </c>
      <c r="AU762" s="220" t="s">
        <v>86</v>
      </c>
      <c r="AV762" s="12" t="s">
        <v>86</v>
      </c>
      <c r="AW762" s="12" t="s">
        <v>38</v>
      </c>
      <c r="AX762" s="12" t="s">
        <v>74</v>
      </c>
      <c r="AY762" s="220" t="s">
        <v>128</v>
      </c>
    </row>
    <row r="763" spans="2:65" s="11" customFormat="1" ht="13.5">
      <c r="B763" s="199"/>
      <c r="C763" s="200"/>
      <c r="D763" s="201" t="s">
        <v>138</v>
      </c>
      <c r="E763" s="202" t="s">
        <v>21</v>
      </c>
      <c r="F763" s="203" t="s">
        <v>307</v>
      </c>
      <c r="G763" s="200"/>
      <c r="H763" s="202" t="s">
        <v>21</v>
      </c>
      <c r="I763" s="204"/>
      <c r="J763" s="200"/>
      <c r="K763" s="200"/>
      <c r="L763" s="205"/>
      <c r="M763" s="206"/>
      <c r="N763" s="207"/>
      <c r="O763" s="207"/>
      <c r="P763" s="207"/>
      <c r="Q763" s="207"/>
      <c r="R763" s="207"/>
      <c r="S763" s="207"/>
      <c r="T763" s="208"/>
      <c r="AT763" s="209" t="s">
        <v>138</v>
      </c>
      <c r="AU763" s="209" t="s">
        <v>86</v>
      </c>
      <c r="AV763" s="11" t="s">
        <v>79</v>
      </c>
      <c r="AW763" s="11" t="s">
        <v>38</v>
      </c>
      <c r="AX763" s="11" t="s">
        <v>74</v>
      </c>
      <c r="AY763" s="209" t="s">
        <v>128</v>
      </c>
    </row>
    <row r="764" spans="2:65" s="12" customFormat="1" ht="13.5">
      <c r="B764" s="210"/>
      <c r="C764" s="211"/>
      <c r="D764" s="201" t="s">
        <v>138</v>
      </c>
      <c r="E764" s="212" t="s">
        <v>21</v>
      </c>
      <c r="F764" s="213" t="s">
        <v>594</v>
      </c>
      <c r="G764" s="211"/>
      <c r="H764" s="214">
        <v>9.9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138</v>
      </c>
      <c r="AU764" s="220" t="s">
        <v>86</v>
      </c>
      <c r="AV764" s="12" t="s">
        <v>86</v>
      </c>
      <c r="AW764" s="12" t="s">
        <v>38</v>
      </c>
      <c r="AX764" s="12" t="s">
        <v>74</v>
      </c>
      <c r="AY764" s="220" t="s">
        <v>128</v>
      </c>
    </row>
    <row r="765" spans="2:65" s="11" customFormat="1" ht="13.5">
      <c r="B765" s="199"/>
      <c r="C765" s="200"/>
      <c r="D765" s="201" t="s">
        <v>138</v>
      </c>
      <c r="E765" s="202" t="s">
        <v>21</v>
      </c>
      <c r="F765" s="203" t="s">
        <v>315</v>
      </c>
      <c r="G765" s="200"/>
      <c r="H765" s="202" t="s">
        <v>21</v>
      </c>
      <c r="I765" s="204"/>
      <c r="J765" s="200"/>
      <c r="K765" s="200"/>
      <c r="L765" s="205"/>
      <c r="M765" s="206"/>
      <c r="N765" s="207"/>
      <c r="O765" s="207"/>
      <c r="P765" s="207"/>
      <c r="Q765" s="207"/>
      <c r="R765" s="207"/>
      <c r="S765" s="207"/>
      <c r="T765" s="208"/>
      <c r="AT765" s="209" t="s">
        <v>138</v>
      </c>
      <c r="AU765" s="209" t="s">
        <v>86</v>
      </c>
      <c r="AV765" s="11" t="s">
        <v>79</v>
      </c>
      <c r="AW765" s="11" t="s">
        <v>38</v>
      </c>
      <c r="AX765" s="11" t="s">
        <v>74</v>
      </c>
      <c r="AY765" s="209" t="s">
        <v>128</v>
      </c>
    </row>
    <row r="766" spans="2:65" s="12" customFormat="1" ht="13.5">
      <c r="B766" s="210"/>
      <c r="C766" s="211"/>
      <c r="D766" s="201" t="s">
        <v>138</v>
      </c>
      <c r="E766" s="212" t="s">
        <v>21</v>
      </c>
      <c r="F766" s="213" t="s">
        <v>595</v>
      </c>
      <c r="G766" s="211"/>
      <c r="H766" s="214">
        <v>11.88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138</v>
      </c>
      <c r="AU766" s="220" t="s">
        <v>86</v>
      </c>
      <c r="AV766" s="12" t="s">
        <v>86</v>
      </c>
      <c r="AW766" s="12" t="s">
        <v>38</v>
      </c>
      <c r="AX766" s="12" t="s">
        <v>74</v>
      </c>
      <c r="AY766" s="220" t="s">
        <v>128</v>
      </c>
    </row>
    <row r="767" spans="2:65" s="13" customFormat="1" ht="13.5">
      <c r="B767" s="221"/>
      <c r="C767" s="222"/>
      <c r="D767" s="201" t="s">
        <v>138</v>
      </c>
      <c r="E767" s="223" t="s">
        <v>21</v>
      </c>
      <c r="F767" s="224" t="s">
        <v>141</v>
      </c>
      <c r="G767" s="222"/>
      <c r="H767" s="225">
        <v>25.74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138</v>
      </c>
      <c r="AU767" s="231" t="s">
        <v>86</v>
      </c>
      <c r="AV767" s="13" t="s">
        <v>136</v>
      </c>
      <c r="AW767" s="13" t="s">
        <v>38</v>
      </c>
      <c r="AX767" s="13" t="s">
        <v>79</v>
      </c>
      <c r="AY767" s="231" t="s">
        <v>128</v>
      </c>
    </row>
    <row r="768" spans="2:65" s="1" customFormat="1" ht="16.5" customHeight="1">
      <c r="B768" s="41"/>
      <c r="C768" s="243" t="s">
        <v>596</v>
      </c>
      <c r="D768" s="243" t="s">
        <v>265</v>
      </c>
      <c r="E768" s="244" t="s">
        <v>561</v>
      </c>
      <c r="F768" s="245" t="s">
        <v>562</v>
      </c>
      <c r="G768" s="246" t="s">
        <v>563</v>
      </c>
      <c r="H768" s="247">
        <v>13</v>
      </c>
      <c r="I768" s="248"/>
      <c r="J768" s="249">
        <f>ROUND(I768*H768,2)</f>
        <v>0</v>
      </c>
      <c r="K768" s="245" t="s">
        <v>135</v>
      </c>
      <c r="L768" s="250"/>
      <c r="M768" s="251" t="s">
        <v>21</v>
      </c>
      <c r="N768" s="252" t="s">
        <v>45</v>
      </c>
      <c r="O768" s="42"/>
      <c r="P768" s="196">
        <f>O768*H768</f>
        <v>0</v>
      </c>
      <c r="Q768" s="196">
        <v>2.0000000000000001E-4</v>
      </c>
      <c r="R768" s="196">
        <f>Q768*H768</f>
        <v>2.6000000000000003E-3</v>
      </c>
      <c r="S768" s="196">
        <v>0</v>
      </c>
      <c r="T768" s="197">
        <f>S768*H768</f>
        <v>0</v>
      </c>
      <c r="AR768" s="24" t="s">
        <v>447</v>
      </c>
      <c r="AT768" s="24" t="s">
        <v>265</v>
      </c>
      <c r="AU768" s="24" t="s">
        <v>86</v>
      </c>
      <c r="AY768" s="24" t="s">
        <v>128</v>
      </c>
      <c r="BE768" s="198">
        <f>IF(N768="základní",J768,0)</f>
        <v>0</v>
      </c>
      <c r="BF768" s="198">
        <f>IF(N768="snížená",J768,0)</f>
        <v>0</v>
      </c>
      <c r="BG768" s="198">
        <f>IF(N768="zákl. přenesená",J768,0)</f>
        <v>0</v>
      </c>
      <c r="BH768" s="198">
        <f>IF(N768="sníž. přenesená",J768,0)</f>
        <v>0</v>
      </c>
      <c r="BI768" s="198">
        <f>IF(N768="nulová",J768,0)</f>
        <v>0</v>
      </c>
      <c r="BJ768" s="24" t="s">
        <v>79</v>
      </c>
      <c r="BK768" s="198">
        <f>ROUND(I768*H768,2)</f>
        <v>0</v>
      </c>
      <c r="BL768" s="24" t="s">
        <v>319</v>
      </c>
      <c r="BM768" s="24" t="s">
        <v>597</v>
      </c>
    </row>
    <row r="769" spans="2:65" s="11" customFormat="1" ht="13.5">
      <c r="B769" s="199"/>
      <c r="C769" s="200"/>
      <c r="D769" s="201" t="s">
        <v>138</v>
      </c>
      <c r="E769" s="202" t="s">
        <v>21</v>
      </c>
      <c r="F769" s="203" t="s">
        <v>304</v>
      </c>
      <c r="G769" s="200"/>
      <c r="H769" s="202" t="s">
        <v>21</v>
      </c>
      <c r="I769" s="204"/>
      <c r="J769" s="200"/>
      <c r="K769" s="200"/>
      <c r="L769" s="205"/>
      <c r="M769" s="206"/>
      <c r="N769" s="207"/>
      <c r="O769" s="207"/>
      <c r="P769" s="207"/>
      <c r="Q769" s="207"/>
      <c r="R769" s="207"/>
      <c r="S769" s="207"/>
      <c r="T769" s="208"/>
      <c r="AT769" s="209" t="s">
        <v>138</v>
      </c>
      <c r="AU769" s="209" t="s">
        <v>86</v>
      </c>
      <c r="AV769" s="11" t="s">
        <v>79</v>
      </c>
      <c r="AW769" s="11" t="s">
        <v>38</v>
      </c>
      <c r="AX769" s="11" t="s">
        <v>74</v>
      </c>
      <c r="AY769" s="209" t="s">
        <v>128</v>
      </c>
    </row>
    <row r="770" spans="2:65" s="12" customFormat="1" ht="13.5">
      <c r="B770" s="210"/>
      <c r="C770" s="211"/>
      <c r="D770" s="201" t="s">
        <v>138</v>
      </c>
      <c r="E770" s="212" t="s">
        <v>21</v>
      </c>
      <c r="F770" s="213" t="s">
        <v>86</v>
      </c>
      <c r="G770" s="211"/>
      <c r="H770" s="214">
        <v>2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138</v>
      </c>
      <c r="AU770" s="220" t="s">
        <v>86</v>
      </c>
      <c r="AV770" s="12" t="s">
        <v>86</v>
      </c>
      <c r="AW770" s="12" t="s">
        <v>38</v>
      </c>
      <c r="AX770" s="12" t="s">
        <v>74</v>
      </c>
      <c r="AY770" s="220" t="s">
        <v>128</v>
      </c>
    </row>
    <row r="771" spans="2:65" s="11" customFormat="1" ht="13.5">
      <c r="B771" s="199"/>
      <c r="C771" s="200"/>
      <c r="D771" s="201" t="s">
        <v>138</v>
      </c>
      <c r="E771" s="202" t="s">
        <v>21</v>
      </c>
      <c r="F771" s="203" t="s">
        <v>307</v>
      </c>
      <c r="G771" s="200"/>
      <c r="H771" s="202" t="s">
        <v>21</v>
      </c>
      <c r="I771" s="204"/>
      <c r="J771" s="200"/>
      <c r="K771" s="200"/>
      <c r="L771" s="205"/>
      <c r="M771" s="206"/>
      <c r="N771" s="207"/>
      <c r="O771" s="207"/>
      <c r="P771" s="207"/>
      <c r="Q771" s="207"/>
      <c r="R771" s="207"/>
      <c r="S771" s="207"/>
      <c r="T771" s="208"/>
      <c r="AT771" s="209" t="s">
        <v>138</v>
      </c>
      <c r="AU771" s="209" t="s">
        <v>86</v>
      </c>
      <c r="AV771" s="11" t="s">
        <v>79</v>
      </c>
      <c r="AW771" s="11" t="s">
        <v>38</v>
      </c>
      <c r="AX771" s="11" t="s">
        <v>74</v>
      </c>
      <c r="AY771" s="209" t="s">
        <v>128</v>
      </c>
    </row>
    <row r="772" spans="2:65" s="12" customFormat="1" ht="13.5">
      <c r="B772" s="210"/>
      <c r="C772" s="211"/>
      <c r="D772" s="201" t="s">
        <v>138</v>
      </c>
      <c r="E772" s="212" t="s">
        <v>21</v>
      </c>
      <c r="F772" s="213" t="s">
        <v>183</v>
      </c>
      <c r="G772" s="211"/>
      <c r="H772" s="214">
        <v>5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138</v>
      </c>
      <c r="AU772" s="220" t="s">
        <v>86</v>
      </c>
      <c r="AV772" s="12" t="s">
        <v>86</v>
      </c>
      <c r="AW772" s="12" t="s">
        <v>38</v>
      </c>
      <c r="AX772" s="12" t="s">
        <v>74</v>
      </c>
      <c r="AY772" s="220" t="s">
        <v>128</v>
      </c>
    </row>
    <row r="773" spans="2:65" s="11" customFormat="1" ht="13.5">
      <c r="B773" s="199"/>
      <c r="C773" s="200"/>
      <c r="D773" s="201" t="s">
        <v>138</v>
      </c>
      <c r="E773" s="202" t="s">
        <v>21</v>
      </c>
      <c r="F773" s="203" t="s">
        <v>315</v>
      </c>
      <c r="G773" s="200"/>
      <c r="H773" s="202" t="s">
        <v>21</v>
      </c>
      <c r="I773" s="204"/>
      <c r="J773" s="200"/>
      <c r="K773" s="200"/>
      <c r="L773" s="205"/>
      <c r="M773" s="206"/>
      <c r="N773" s="207"/>
      <c r="O773" s="207"/>
      <c r="P773" s="207"/>
      <c r="Q773" s="207"/>
      <c r="R773" s="207"/>
      <c r="S773" s="207"/>
      <c r="T773" s="208"/>
      <c r="AT773" s="209" t="s">
        <v>138</v>
      </c>
      <c r="AU773" s="209" t="s">
        <v>86</v>
      </c>
      <c r="AV773" s="11" t="s">
        <v>79</v>
      </c>
      <c r="AW773" s="11" t="s">
        <v>38</v>
      </c>
      <c r="AX773" s="11" t="s">
        <v>74</v>
      </c>
      <c r="AY773" s="209" t="s">
        <v>128</v>
      </c>
    </row>
    <row r="774" spans="2:65" s="12" customFormat="1" ht="13.5">
      <c r="B774" s="210"/>
      <c r="C774" s="211"/>
      <c r="D774" s="201" t="s">
        <v>138</v>
      </c>
      <c r="E774" s="212" t="s">
        <v>21</v>
      </c>
      <c r="F774" s="213" t="s">
        <v>149</v>
      </c>
      <c r="G774" s="211"/>
      <c r="H774" s="214">
        <v>6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138</v>
      </c>
      <c r="AU774" s="220" t="s">
        <v>86</v>
      </c>
      <c r="AV774" s="12" t="s">
        <v>86</v>
      </c>
      <c r="AW774" s="12" t="s">
        <v>38</v>
      </c>
      <c r="AX774" s="12" t="s">
        <v>74</v>
      </c>
      <c r="AY774" s="220" t="s">
        <v>128</v>
      </c>
    </row>
    <row r="775" spans="2:65" s="13" customFormat="1" ht="13.5">
      <c r="B775" s="221"/>
      <c r="C775" s="222"/>
      <c r="D775" s="201" t="s">
        <v>138</v>
      </c>
      <c r="E775" s="223" t="s">
        <v>21</v>
      </c>
      <c r="F775" s="224" t="s">
        <v>141</v>
      </c>
      <c r="G775" s="222"/>
      <c r="H775" s="225">
        <v>13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AT775" s="231" t="s">
        <v>138</v>
      </c>
      <c r="AU775" s="231" t="s">
        <v>86</v>
      </c>
      <c r="AV775" s="13" t="s">
        <v>136</v>
      </c>
      <c r="AW775" s="13" t="s">
        <v>38</v>
      </c>
      <c r="AX775" s="13" t="s">
        <v>79</v>
      </c>
      <c r="AY775" s="231" t="s">
        <v>128</v>
      </c>
    </row>
    <row r="776" spans="2:65" s="1" customFormat="1" ht="38.25" customHeight="1">
      <c r="B776" s="41"/>
      <c r="C776" s="187" t="s">
        <v>598</v>
      </c>
      <c r="D776" s="187" t="s">
        <v>131</v>
      </c>
      <c r="E776" s="188" t="s">
        <v>599</v>
      </c>
      <c r="F776" s="189" t="s">
        <v>600</v>
      </c>
      <c r="G776" s="190" t="s">
        <v>481</v>
      </c>
      <c r="H776" s="253"/>
      <c r="I776" s="192"/>
      <c r="J776" s="193">
        <f>ROUND(I776*H776,2)</f>
        <v>0</v>
      </c>
      <c r="K776" s="189" t="s">
        <v>135</v>
      </c>
      <c r="L776" s="61"/>
      <c r="M776" s="194" t="s">
        <v>21</v>
      </c>
      <c r="N776" s="195" t="s">
        <v>45</v>
      </c>
      <c r="O776" s="42"/>
      <c r="P776" s="196">
        <f>O776*H776</f>
        <v>0</v>
      </c>
      <c r="Q776" s="196">
        <v>0</v>
      </c>
      <c r="R776" s="196">
        <f>Q776*H776</f>
        <v>0</v>
      </c>
      <c r="S776" s="196">
        <v>0</v>
      </c>
      <c r="T776" s="197">
        <f>S776*H776</f>
        <v>0</v>
      </c>
      <c r="AR776" s="24" t="s">
        <v>319</v>
      </c>
      <c r="AT776" s="24" t="s">
        <v>131</v>
      </c>
      <c r="AU776" s="24" t="s">
        <v>86</v>
      </c>
      <c r="AY776" s="24" t="s">
        <v>128</v>
      </c>
      <c r="BE776" s="198">
        <f>IF(N776="základní",J776,0)</f>
        <v>0</v>
      </c>
      <c r="BF776" s="198">
        <f>IF(N776="snížená",J776,0)</f>
        <v>0</v>
      </c>
      <c r="BG776" s="198">
        <f>IF(N776="zákl. přenesená",J776,0)</f>
        <v>0</v>
      </c>
      <c r="BH776" s="198">
        <f>IF(N776="sníž. přenesená",J776,0)</f>
        <v>0</v>
      </c>
      <c r="BI776" s="198">
        <f>IF(N776="nulová",J776,0)</f>
        <v>0</v>
      </c>
      <c r="BJ776" s="24" t="s">
        <v>79</v>
      </c>
      <c r="BK776" s="198">
        <f>ROUND(I776*H776,2)</f>
        <v>0</v>
      </c>
      <c r="BL776" s="24" t="s">
        <v>319</v>
      </c>
      <c r="BM776" s="24" t="s">
        <v>601</v>
      </c>
    </row>
    <row r="777" spans="2:65" s="10" customFormat="1" ht="29.85" customHeight="1">
      <c r="B777" s="171"/>
      <c r="C777" s="172"/>
      <c r="D777" s="173" t="s">
        <v>73</v>
      </c>
      <c r="E777" s="185" t="s">
        <v>602</v>
      </c>
      <c r="F777" s="185" t="s">
        <v>603</v>
      </c>
      <c r="G777" s="172"/>
      <c r="H777" s="172"/>
      <c r="I777" s="175"/>
      <c r="J777" s="186">
        <f>BK777</f>
        <v>0</v>
      </c>
      <c r="K777" s="172"/>
      <c r="L777" s="177"/>
      <c r="M777" s="178"/>
      <c r="N777" s="179"/>
      <c r="O777" s="179"/>
      <c r="P777" s="180">
        <f>SUM(P778:P781)</f>
        <v>0</v>
      </c>
      <c r="Q777" s="179"/>
      <c r="R777" s="180">
        <f>SUM(R778:R781)</f>
        <v>0</v>
      </c>
      <c r="S777" s="179"/>
      <c r="T777" s="181">
        <f>SUM(T778:T781)</f>
        <v>0</v>
      </c>
      <c r="AR777" s="182" t="s">
        <v>86</v>
      </c>
      <c r="AT777" s="183" t="s">
        <v>73</v>
      </c>
      <c r="AU777" s="183" t="s">
        <v>79</v>
      </c>
      <c r="AY777" s="182" t="s">
        <v>128</v>
      </c>
      <c r="BK777" s="184">
        <f>SUM(BK778:BK781)</f>
        <v>0</v>
      </c>
    </row>
    <row r="778" spans="2:65" s="1" customFormat="1" ht="25.5" customHeight="1">
      <c r="B778" s="41"/>
      <c r="C778" s="187" t="s">
        <v>604</v>
      </c>
      <c r="D778" s="187" t="s">
        <v>131</v>
      </c>
      <c r="E778" s="188" t="s">
        <v>605</v>
      </c>
      <c r="F778" s="189" t="s">
        <v>606</v>
      </c>
      <c r="G778" s="190" t="s">
        <v>607</v>
      </c>
      <c r="H778" s="191">
        <v>2</v>
      </c>
      <c r="I778" s="192"/>
      <c r="J778" s="193">
        <f>ROUND(I778*H778,2)</f>
        <v>0</v>
      </c>
      <c r="K778" s="189" t="s">
        <v>21</v>
      </c>
      <c r="L778" s="61"/>
      <c r="M778" s="194" t="s">
        <v>21</v>
      </c>
      <c r="N778" s="195" t="s">
        <v>45</v>
      </c>
      <c r="O778" s="42"/>
      <c r="P778" s="196">
        <f>O778*H778</f>
        <v>0</v>
      </c>
      <c r="Q778" s="196">
        <v>0</v>
      </c>
      <c r="R778" s="196">
        <f>Q778*H778</f>
        <v>0</v>
      </c>
      <c r="S778" s="196">
        <v>0</v>
      </c>
      <c r="T778" s="197">
        <f>S778*H778</f>
        <v>0</v>
      </c>
      <c r="AR778" s="24" t="s">
        <v>319</v>
      </c>
      <c r="AT778" s="24" t="s">
        <v>131</v>
      </c>
      <c r="AU778" s="24" t="s">
        <v>86</v>
      </c>
      <c r="AY778" s="24" t="s">
        <v>128</v>
      </c>
      <c r="BE778" s="198">
        <f>IF(N778="základní",J778,0)</f>
        <v>0</v>
      </c>
      <c r="BF778" s="198">
        <f>IF(N778="snížená",J778,0)</f>
        <v>0</v>
      </c>
      <c r="BG778" s="198">
        <f>IF(N778="zákl. přenesená",J778,0)</f>
        <v>0</v>
      </c>
      <c r="BH778" s="198">
        <f>IF(N778="sníž. přenesená",J778,0)</f>
        <v>0</v>
      </c>
      <c r="BI778" s="198">
        <f>IF(N778="nulová",J778,0)</f>
        <v>0</v>
      </c>
      <c r="BJ778" s="24" t="s">
        <v>79</v>
      </c>
      <c r="BK778" s="198">
        <f>ROUND(I778*H778,2)</f>
        <v>0</v>
      </c>
      <c r="BL778" s="24" t="s">
        <v>319</v>
      </c>
      <c r="BM778" s="24" t="s">
        <v>608</v>
      </c>
    </row>
    <row r="779" spans="2:65" s="12" customFormat="1" ht="13.5">
      <c r="B779" s="210"/>
      <c r="C779" s="211"/>
      <c r="D779" s="201" t="s">
        <v>138</v>
      </c>
      <c r="E779" s="212" t="s">
        <v>21</v>
      </c>
      <c r="F779" s="213" t="s">
        <v>506</v>
      </c>
      <c r="G779" s="211"/>
      <c r="H779" s="214">
        <v>2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138</v>
      </c>
      <c r="AU779" s="220" t="s">
        <v>86</v>
      </c>
      <c r="AV779" s="12" t="s">
        <v>86</v>
      </c>
      <c r="AW779" s="12" t="s">
        <v>38</v>
      </c>
      <c r="AX779" s="12" t="s">
        <v>74</v>
      </c>
      <c r="AY779" s="220" t="s">
        <v>128</v>
      </c>
    </row>
    <row r="780" spans="2:65" s="13" customFormat="1" ht="13.5">
      <c r="B780" s="221"/>
      <c r="C780" s="222"/>
      <c r="D780" s="201" t="s">
        <v>138</v>
      </c>
      <c r="E780" s="223" t="s">
        <v>21</v>
      </c>
      <c r="F780" s="224" t="s">
        <v>141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138</v>
      </c>
      <c r="AU780" s="231" t="s">
        <v>86</v>
      </c>
      <c r="AV780" s="13" t="s">
        <v>136</v>
      </c>
      <c r="AW780" s="13" t="s">
        <v>38</v>
      </c>
      <c r="AX780" s="13" t="s">
        <v>79</v>
      </c>
      <c r="AY780" s="231" t="s">
        <v>128</v>
      </c>
    </row>
    <row r="781" spans="2:65" s="1" customFormat="1" ht="25.5" customHeight="1">
      <c r="B781" s="41"/>
      <c r="C781" s="187" t="s">
        <v>609</v>
      </c>
      <c r="D781" s="187" t="s">
        <v>131</v>
      </c>
      <c r="E781" s="188" t="s">
        <v>610</v>
      </c>
      <c r="F781" s="189" t="s">
        <v>611</v>
      </c>
      <c r="G781" s="190" t="s">
        <v>481</v>
      </c>
      <c r="H781" s="253"/>
      <c r="I781" s="192"/>
      <c r="J781" s="193">
        <f>ROUND(I781*H781,2)</f>
        <v>0</v>
      </c>
      <c r="K781" s="189" t="s">
        <v>135</v>
      </c>
      <c r="L781" s="61"/>
      <c r="M781" s="194" t="s">
        <v>21</v>
      </c>
      <c r="N781" s="195" t="s">
        <v>45</v>
      </c>
      <c r="O781" s="42"/>
      <c r="P781" s="196">
        <f>O781*H781</f>
        <v>0</v>
      </c>
      <c r="Q781" s="196">
        <v>0</v>
      </c>
      <c r="R781" s="196">
        <f>Q781*H781</f>
        <v>0</v>
      </c>
      <c r="S781" s="196">
        <v>0</v>
      </c>
      <c r="T781" s="197">
        <f>S781*H781</f>
        <v>0</v>
      </c>
      <c r="AR781" s="24" t="s">
        <v>319</v>
      </c>
      <c r="AT781" s="24" t="s">
        <v>131</v>
      </c>
      <c r="AU781" s="24" t="s">
        <v>86</v>
      </c>
      <c r="AY781" s="24" t="s">
        <v>128</v>
      </c>
      <c r="BE781" s="198">
        <f>IF(N781="základní",J781,0)</f>
        <v>0</v>
      </c>
      <c r="BF781" s="198">
        <f>IF(N781="snížená",J781,0)</f>
        <v>0</v>
      </c>
      <c r="BG781" s="198">
        <f>IF(N781="zákl. přenesená",J781,0)</f>
        <v>0</v>
      </c>
      <c r="BH781" s="198">
        <f>IF(N781="sníž. přenesená",J781,0)</f>
        <v>0</v>
      </c>
      <c r="BI781" s="198">
        <f>IF(N781="nulová",J781,0)</f>
        <v>0</v>
      </c>
      <c r="BJ781" s="24" t="s">
        <v>79</v>
      </c>
      <c r="BK781" s="198">
        <f>ROUND(I781*H781,2)</f>
        <v>0</v>
      </c>
      <c r="BL781" s="24" t="s">
        <v>319</v>
      </c>
      <c r="BM781" s="24" t="s">
        <v>612</v>
      </c>
    </row>
    <row r="782" spans="2:65" s="10" customFormat="1" ht="29.85" customHeight="1">
      <c r="B782" s="171"/>
      <c r="C782" s="172"/>
      <c r="D782" s="173" t="s">
        <v>73</v>
      </c>
      <c r="E782" s="185" t="s">
        <v>613</v>
      </c>
      <c r="F782" s="185" t="s">
        <v>614</v>
      </c>
      <c r="G782" s="172"/>
      <c r="H782" s="172"/>
      <c r="I782" s="175"/>
      <c r="J782" s="186">
        <f>BK782</f>
        <v>0</v>
      </c>
      <c r="K782" s="172"/>
      <c r="L782" s="177"/>
      <c r="M782" s="178"/>
      <c r="N782" s="179"/>
      <c r="O782" s="179"/>
      <c r="P782" s="180">
        <f>SUM(P783:P786)</f>
        <v>0</v>
      </c>
      <c r="Q782" s="179"/>
      <c r="R782" s="180">
        <f>SUM(R783:R786)</f>
        <v>0</v>
      </c>
      <c r="S782" s="179"/>
      <c r="T782" s="181">
        <f>SUM(T783:T786)</f>
        <v>0</v>
      </c>
      <c r="AR782" s="182" t="s">
        <v>86</v>
      </c>
      <c r="AT782" s="183" t="s">
        <v>73</v>
      </c>
      <c r="AU782" s="183" t="s">
        <v>79</v>
      </c>
      <c r="AY782" s="182" t="s">
        <v>128</v>
      </c>
      <c r="BK782" s="184">
        <f>SUM(BK783:BK786)</f>
        <v>0</v>
      </c>
    </row>
    <row r="783" spans="2:65" s="1" customFormat="1" ht="25.5" customHeight="1">
      <c r="B783" s="41"/>
      <c r="C783" s="187" t="s">
        <v>615</v>
      </c>
      <c r="D783" s="187" t="s">
        <v>131</v>
      </c>
      <c r="E783" s="188" t="s">
        <v>616</v>
      </c>
      <c r="F783" s="189" t="s">
        <v>617</v>
      </c>
      <c r="G783" s="190" t="s">
        <v>180</v>
      </c>
      <c r="H783" s="191">
        <v>3</v>
      </c>
      <c r="I783" s="192"/>
      <c r="J783" s="193">
        <f>ROUND(I783*H783,2)</f>
        <v>0</v>
      </c>
      <c r="K783" s="189" t="s">
        <v>21</v>
      </c>
      <c r="L783" s="61"/>
      <c r="M783" s="194" t="s">
        <v>21</v>
      </c>
      <c r="N783" s="195" t="s">
        <v>45</v>
      </c>
      <c r="O783" s="42"/>
      <c r="P783" s="196">
        <f>O783*H783</f>
        <v>0</v>
      </c>
      <c r="Q783" s="196">
        <v>0</v>
      </c>
      <c r="R783" s="196">
        <f>Q783*H783</f>
        <v>0</v>
      </c>
      <c r="S783" s="196">
        <v>0</v>
      </c>
      <c r="T783" s="197">
        <f>S783*H783</f>
        <v>0</v>
      </c>
      <c r="AR783" s="24" t="s">
        <v>319</v>
      </c>
      <c r="AT783" s="24" t="s">
        <v>131</v>
      </c>
      <c r="AU783" s="24" t="s">
        <v>86</v>
      </c>
      <c r="AY783" s="24" t="s">
        <v>128</v>
      </c>
      <c r="BE783" s="198">
        <f>IF(N783="základní",J783,0)</f>
        <v>0</v>
      </c>
      <c r="BF783" s="198">
        <f>IF(N783="snížená",J783,0)</f>
        <v>0</v>
      </c>
      <c r="BG783" s="198">
        <f>IF(N783="zákl. přenesená",J783,0)</f>
        <v>0</v>
      </c>
      <c r="BH783" s="198">
        <f>IF(N783="sníž. přenesená",J783,0)</f>
        <v>0</v>
      </c>
      <c r="BI783" s="198">
        <f>IF(N783="nulová",J783,0)</f>
        <v>0</v>
      </c>
      <c r="BJ783" s="24" t="s">
        <v>79</v>
      </c>
      <c r="BK783" s="198">
        <f>ROUND(I783*H783,2)</f>
        <v>0</v>
      </c>
      <c r="BL783" s="24" t="s">
        <v>319</v>
      </c>
      <c r="BM783" s="24" t="s">
        <v>618</v>
      </c>
    </row>
    <row r="784" spans="2:65" s="12" customFormat="1" ht="13.5">
      <c r="B784" s="210"/>
      <c r="C784" s="211"/>
      <c r="D784" s="201" t="s">
        <v>138</v>
      </c>
      <c r="E784" s="212" t="s">
        <v>21</v>
      </c>
      <c r="F784" s="213" t="s">
        <v>188</v>
      </c>
      <c r="G784" s="211"/>
      <c r="H784" s="214">
        <v>3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138</v>
      </c>
      <c r="AU784" s="220" t="s">
        <v>86</v>
      </c>
      <c r="AV784" s="12" t="s">
        <v>86</v>
      </c>
      <c r="AW784" s="12" t="s">
        <v>38</v>
      </c>
      <c r="AX784" s="12" t="s">
        <v>74</v>
      </c>
      <c r="AY784" s="220" t="s">
        <v>128</v>
      </c>
    </row>
    <row r="785" spans="2:65" s="13" customFormat="1" ht="13.5">
      <c r="B785" s="221"/>
      <c r="C785" s="222"/>
      <c r="D785" s="201" t="s">
        <v>138</v>
      </c>
      <c r="E785" s="223" t="s">
        <v>21</v>
      </c>
      <c r="F785" s="224" t="s">
        <v>141</v>
      </c>
      <c r="G785" s="222"/>
      <c r="H785" s="225">
        <v>3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AT785" s="231" t="s">
        <v>138</v>
      </c>
      <c r="AU785" s="231" t="s">
        <v>86</v>
      </c>
      <c r="AV785" s="13" t="s">
        <v>136</v>
      </c>
      <c r="AW785" s="13" t="s">
        <v>38</v>
      </c>
      <c r="AX785" s="13" t="s">
        <v>79</v>
      </c>
      <c r="AY785" s="231" t="s">
        <v>128</v>
      </c>
    </row>
    <row r="786" spans="2:65" s="1" customFormat="1" ht="38.25" customHeight="1">
      <c r="B786" s="41"/>
      <c r="C786" s="187" t="s">
        <v>619</v>
      </c>
      <c r="D786" s="187" t="s">
        <v>131</v>
      </c>
      <c r="E786" s="188" t="s">
        <v>620</v>
      </c>
      <c r="F786" s="189" t="s">
        <v>621</v>
      </c>
      <c r="G786" s="190" t="s">
        <v>481</v>
      </c>
      <c r="H786" s="253"/>
      <c r="I786" s="192"/>
      <c r="J786" s="193">
        <f>ROUND(I786*H786,2)</f>
        <v>0</v>
      </c>
      <c r="K786" s="189" t="s">
        <v>135</v>
      </c>
      <c r="L786" s="61"/>
      <c r="M786" s="194" t="s">
        <v>21</v>
      </c>
      <c r="N786" s="195" t="s">
        <v>45</v>
      </c>
      <c r="O786" s="42"/>
      <c r="P786" s="196">
        <f>O786*H786</f>
        <v>0</v>
      </c>
      <c r="Q786" s="196">
        <v>0</v>
      </c>
      <c r="R786" s="196">
        <f>Q786*H786</f>
        <v>0</v>
      </c>
      <c r="S786" s="196">
        <v>0</v>
      </c>
      <c r="T786" s="197">
        <f>S786*H786</f>
        <v>0</v>
      </c>
      <c r="AR786" s="24" t="s">
        <v>319</v>
      </c>
      <c r="AT786" s="24" t="s">
        <v>131</v>
      </c>
      <c r="AU786" s="24" t="s">
        <v>86</v>
      </c>
      <c r="AY786" s="24" t="s">
        <v>128</v>
      </c>
      <c r="BE786" s="198">
        <f>IF(N786="základní",J786,0)</f>
        <v>0</v>
      </c>
      <c r="BF786" s="198">
        <f>IF(N786="snížená",J786,0)</f>
        <v>0</v>
      </c>
      <c r="BG786" s="198">
        <f>IF(N786="zákl. přenesená",J786,0)</f>
        <v>0</v>
      </c>
      <c r="BH786" s="198">
        <f>IF(N786="sníž. přenesená",J786,0)</f>
        <v>0</v>
      </c>
      <c r="BI786" s="198">
        <f>IF(N786="nulová",J786,0)</f>
        <v>0</v>
      </c>
      <c r="BJ786" s="24" t="s">
        <v>79</v>
      </c>
      <c r="BK786" s="198">
        <f>ROUND(I786*H786,2)</f>
        <v>0</v>
      </c>
      <c r="BL786" s="24" t="s">
        <v>319</v>
      </c>
      <c r="BM786" s="24" t="s">
        <v>622</v>
      </c>
    </row>
    <row r="787" spans="2:65" s="10" customFormat="1" ht="29.85" customHeight="1">
      <c r="B787" s="171"/>
      <c r="C787" s="172"/>
      <c r="D787" s="173" t="s">
        <v>73</v>
      </c>
      <c r="E787" s="185" t="s">
        <v>623</v>
      </c>
      <c r="F787" s="185" t="s">
        <v>624</v>
      </c>
      <c r="G787" s="172"/>
      <c r="H787" s="172"/>
      <c r="I787" s="175"/>
      <c r="J787" s="186">
        <f>BK787</f>
        <v>0</v>
      </c>
      <c r="K787" s="172"/>
      <c r="L787" s="177"/>
      <c r="M787" s="178"/>
      <c r="N787" s="179"/>
      <c r="O787" s="179"/>
      <c r="P787" s="180">
        <f>SUM(P788:P820)</f>
        <v>0</v>
      </c>
      <c r="Q787" s="179"/>
      <c r="R787" s="180">
        <f>SUM(R788:R820)</f>
        <v>5.7761900000000005E-2</v>
      </c>
      <c r="S787" s="179"/>
      <c r="T787" s="181">
        <f>SUM(T788:T820)</f>
        <v>0</v>
      </c>
      <c r="AR787" s="182" t="s">
        <v>86</v>
      </c>
      <c r="AT787" s="183" t="s">
        <v>73</v>
      </c>
      <c r="AU787" s="183" t="s">
        <v>79</v>
      </c>
      <c r="AY787" s="182" t="s">
        <v>128</v>
      </c>
      <c r="BK787" s="184">
        <f>SUM(BK788:BK820)</f>
        <v>0</v>
      </c>
    </row>
    <row r="788" spans="2:65" s="1" customFormat="1" ht="25.5" customHeight="1">
      <c r="B788" s="41"/>
      <c r="C788" s="187" t="s">
        <v>625</v>
      </c>
      <c r="D788" s="187" t="s">
        <v>131</v>
      </c>
      <c r="E788" s="188" t="s">
        <v>626</v>
      </c>
      <c r="F788" s="189" t="s">
        <v>627</v>
      </c>
      <c r="G788" s="190" t="s">
        <v>144</v>
      </c>
      <c r="H788" s="191">
        <v>67.165000000000006</v>
      </c>
      <c r="I788" s="192"/>
      <c r="J788" s="193">
        <f>ROUND(I788*H788,2)</f>
        <v>0</v>
      </c>
      <c r="K788" s="189" t="s">
        <v>135</v>
      </c>
      <c r="L788" s="61"/>
      <c r="M788" s="194" t="s">
        <v>21</v>
      </c>
      <c r="N788" s="195" t="s">
        <v>45</v>
      </c>
      <c r="O788" s="42"/>
      <c r="P788" s="196">
        <f>O788*H788</f>
        <v>0</v>
      </c>
      <c r="Q788" s="196">
        <v>1.3999999999999999E-4</v>
      </c>
      <c r="R788" s="196">
        <f>Q788*H788</f>
        <v>9.4030999999999993E-3</v>
      </c>
      <c r="S788" s="196">
        <v>0</v>
      </c>
      <c r="T788" s="197">
        <f>S788*H788</f>
        <v>0</v>
      </c>
      <c r="AR788" s="24" t="s">
        <v>319</v>
      </c>
      <c r="AT788" s="24" t="s">
        <v>131</v>
      </c>
      <c r="AU788" s="24" t="s">
        <v>86</v>
      </c>
      <c r="AY788" s="24" t="s">
        <v>128</v>
      </c>
      <c r="BE788" s="198">
        <f>IF(N788="základní",J788,0)</f>
        <v>0</v>
      </c>
      <c r="BF788" s="198">
        <f>IF(N788="snížená",J788,0)</f>
        <v>0</v>
      </c>
      <c r="BG788" s="198">
        <f>IF(N788="zákl. přenesená",J788,0)</f>
        <v>0</v>
      </c>
      <c r="BH788" s="198">
        <f>IF(N788="sníž. přenesená",J788,0)</f>
        <v>0</v>
      </c>
      <c r="BI788" s="198">
        <f>IF(N788="nulová",J788,0)</f>
        <v>0</v>
      </c>
      <c r="BJ788" s="24" t="s">
        <v>79</v>
      </c>
      <c r="BK788" s="198">
        <f>ROUND(I788*H788,2)</f>
        <v>0</v>
      </c>
      <c r="BL788" s="24" t="s">
        <v>319</v>
      </c>
      <c r="BM788" s="24" t="s">
        <v>628</v>
      </c>
    </row>
    <row r="789" spans="2:65" s="11" customFormat="1" ht="13.5">
      <c r="B789" s="199"/>
      <c r="C789" s="200"/>
      <c r="D789" s="201" t="s">
        <v>138</v>
      </c>
      <c r="E789" s="202" t="s">
        <v>21</v>
      </c>
      <c r="F789" s="203" t="s">
        <v>629</v>
      </c>
      <c r="G789" s="200"/>
      <c r="H789" s="202" t="s">
        <v>21</v>
      </c>
      <c r="I789" s="204"/>
      <c r="J789" s="200"/>
      <c r="K789" s="200"/>
      <c r="L789" s="205"/>
      <c r="M789" s="206"/>
      <c r="N789" s="207"/>
      <c r="O789" s="207"/>
      <c r="P789" s="207"/>
      <c r="Q789" s="207"/>
      <c r="R789" s="207"/>
      <c r="S789" s="207"/>
      <c r="T789" s="208"/>
      <c r="AT789" s="209" t="s">
        <v>138</v>
      </c>
      <c r="AU789" s="209" t="s">
        <v>86</v>
      </c>
      <c r="AV789" s="11" t="s">
        <v>79</v>
      </c>
      <c r="AW789" s="11" t="s">
        <v>38</v>
      </c>
      <c r="AX789" s="11" t="s">
        <v>74</v>
      </c>
      <c r="AY789" s="209" t="s">
        <v>128</v>
      </c>
    </row>
    <row r="790" spans="2:65" s="11" customFormat="1" ht="13.5">
      <c r="B790" s="199"/>
      <c r="C790" s="200"/>
      <c r="D790" s="201" t="s">
        <v>138</v>
      </c>
      <c r="E790" s="202" t="s">
        <v>21</v>
      </c>
      <c r="F790" s="203" t="s">
        <v>154</v>
      </c>
      <c r="G790" s="200"/>
      <c r="H790" s="202" t="s">
        <v>21</v>
      </c>
      <c r="I790" s="204"/>
      <c r="J790" s="200"/>
      <c r="K790" s="200"/>
      <c r="L790" s="205"/>
      <c r="M790" s="206"/>
      <c r="N790" s="207"/>
      <c r="O790" s="207"/>
      <c r="P790" s="207"/>
      <c r="Q790" s="207"/>
      <c r="R790" s="207"/>
      <c r="S790" s="207"/>
      <c r="T790" s="208"/>
      <c r="AT790" s="209" t="s">
        <v>138</v>
      </c>
      <c r="AU790" s="209" t="s">
        <v>86</v>
      </c>
      <c r="AV790" s="11" t="s">
        <v>79</v>
      </c>
      <c r="AW790" s="11" t="s">
        <v>38</v>
      </c>
      <c r="AX790" s="11" t="s">
        <v>74</v>
      </c>
      <c r="AY790" s="209" t="s">
        <v>128</v>
      </c>
    </row>
    <row r="791" spans="2:65" s="12" customFormat="1" ht="13.5">
      <c r="B791" s="210"/>
      <c r="C791" s="211"/>
      <c r="D791" s="201" t="s">
        <v>138</v>
      </c>
      <c r="E791" s="212" t="s">
        <v>21</v>
      </c>
      <c r="F791" s="213" t="s">
        <v>213</v>
      </c>
      <c r="G791" s="211"/>
      <c r="H791" s="214">
        <v>30.478000000000002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138</v>
      </c>
      <c r="AU791" s="220" t="s">
        <v>86</v>
      </c>
      <c r="AV791" s="12" t="s">
        <v>86</v>
      </c>
      <c r="AW791" s="12" t="s">
        <v>38</v>
      </c>
      <c r="AX791" s="12" t="s">
        <v>74</v>
      </c>
      <c r="AY791" s="220" t="s">
        <v>128</v>
      </c>
    </row>
    <row r="792" spans="2:65" s="11" customFormat="1" ht="13.5">
      <c r="B792" s="199"/>
      <c r="C792" s="200"/>
      <c r="D792" s="201" t="s">
        <v>138</v>
      </c>
      <c r="E792" s="202" t="s">
        <v>21</v>
      </c>
      <c r="F792" s="203" t="s">
        <v>156</v>
      </c>
      <c r="G792" s="200"/>
      <c r="H792" s="202" t="s">
        <v>21</v>
      </c>
      <c r="I792" s="204"/>
      <c r="J792" s="200"/>
      <c r="K792" s="200"/>
      <c r="L792" s="205"/>
      <c r="M792" s="206"/>
      <c r="N792" s="207"/>
      <c r="O792" s="207"/>
      <c r="P792" s="207"/>
      <c r="Q792" s="207"/>
      <c r="R792" s="207"/>
      <c r="S792" s="207"/>
      <c r="T792" s="208"/>
      <c r="AT792" s="209" t="s">
        <v>138</v>
      </c>
      <c r="AU792" s="209" t="s">
        <v>86</v>
      </c>
      <c r="AV792" s="11" t="s">
        <v>79</v>
      </c>
      <c r="AW792" s="11" t="s">
        <v>38</v>
      </c>
      <c r="AX792" s="11" t="s">
        <v>74</v>
      </c>
      <c r="AY792" s="209" t="s">
        <v>128</v>
      </c>
    </row>
    <row r="793" spans="2:65" s="12" customFormat="1" ht="13.5">
      <c r="B793" s="210"/>
      <c r="C793" s="211"/>
      <c r="D793" s="201" t="s">
        <v>138</v>
      </c>
      <c r="E793" s="212" t="s">
        <v>21</v>
      </c>
      <c r="F793" s="213" t="s">
        <v>214</v>
      </c>
      <c r="G793" s="211"/>
      <c r="H793" s="214">
        <v>2.2469999999999999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138</v>
      </c>
      <c r="AU793" s="220" t="s">
        <v>86</v>
      </c>
      <c r="AV793" s="12" t="s">
        <v>86</v>
      </c>
      <c r="AW793" s="12" t="s">
        <v>38</v>
      </c>
      <c r="AX793" s="12" t="s">
        <v>74</v>
      </c>
      <c r="AY793" s="220" t="s">
        <v>128</v>
      </c>
    </row>
    <row r="794" spans="2:65" s="11" customFormat="1" ht="13.5">
      <c r="B794" s="199"/>
      <c r="C794" s="200"/>
      <c r="D794" s="201" t="s">
        <v>138</v>
      </c>
      <c r="E794" s="202" t="s">
        <v>21</v>
      </c>
      <c r="F794" s="203" t="s">
        <v>158</v>
      </c>
      <c r="G794" s="200"/>
      <c r="H794" s="202" t="s">
        <v>21</v>
      </c>
      <c r="I794" s="204"/>
      <c r="J794" s="200"/>
      <c r="K794" s="200"/>
      <c r="L794" s="205"/>
      <c r="M794" s="206"/>
      <c r="N794" s="207"/>
      <c r="O794" s="207"/>
      <c r="P794" s="207"/>
      <c r="Q794" s="207"/>
      <c r="R794" s="207"/>
      <c r="S794" s="207"/>
      <c r="T794" s="208"/>
      <c r="AT794" s="209" t="s">
        <v>138</v>
      </c>
      <c r="AU794" s="209" t="s">
        <v>86</v>
      </c>
      <c r="AV794" s="11" t="s">
        <v>79</v>
      </c>
      <c r="AW794" s="11" t="s">
        <v>38</v>
      </c>
      <c r="AX794" s="11" t="s">
        <v>74</v>
      </c>
      <c r="AY794" s="209" t="s">
        <v>128</v>
      </c>
    </row>
    <row r="795" spans="2:65" s="12" customFormat="1" ht="13.5">
      <c r="B795" s="210"/>
      <c r="C795" s="211"/>
      <c r="D795" s="201" t="s">
        <v>138</v>
      </c>
      <c r="E795" s="212" t="s">
        <v>21</v>
      </c>
      <c r="F795" s="213" t="s">
        <v>215</v>
      </c>
      <c r="G795" s="211"/>
      <c r="H795" s="214">
        <v>2.0649999999999999</v>
      </c>
      <c r="I795" s="215"/>
      <c r="J795" s="211"/>
      <c r="K795" s="211"/>
      <c r="L795" s="216"/>
      <c r="M795" s="217"/>
      <c r="N795" s="218"/>
      <c r="O795" s="218"/>
      <c r="P795" s="218"/>
      <c r="Q795" s="218"/>
      <c r="R795" s="218"/>
      <c r="S795" s="218"/>
      <c r="T795" s="219"/>
      <c r="AT795" s="220" t="s">
        <v>138</v>
      </c>
      <c r="AU795" s="220" t="s">
        <v>86</v>
      </c>
      <c r="AV795" s="12" t="s">
        <v>86</v>
      </c>
      <c r="AW795" s="12" t="s">
        <v>38</v>
      </c>
      <c r="AX795" s="12" t="s">
        <v>74</v>
      </c>
      <c r="AY795" s="220" t="s">
        <v>128</v>
      </c>
    </row>
    <row r="796" spans="2:65" s="11" customFormat="1" ht="13.5">
      <c r="B796" s="199"/>
      <c r="C796" s="200"/>
      <c r="D796" s="201" t="s">
        <v>138</v>
      </c>
      <c r="E796" s="202" t="s">
        <v>21</v>
      </c>
      <c r="F796" s="203" t="s">
        <v>160</v>
      </c>
      <c r="G796" s="200"/>
      <c r="H796" s="202" t="s">
        <v>21</v>
      </c>
      <c r="I796" s="204"/>
      <c r="J796" s="200"/>
      <c r="K796" s="200"/>
      <c r="L796" s="205"/>
      <c r="M796" s="206"/>
      <c r="N796" s="207"/>
      <c r="O796" s="207"/>
      <c r="P796" s="207"/>
      <c r="Q796" s="207"/>
      <c r="R796" s="207"/>
      <c r="S796" s="207"/>
      <c r="T796" s="208"/>
      <c r="AT796" s="209" t="s">
        <v>138</v>
      </c>
      <c r="AU796" s="209" t="s">
        <v>86</v>
      </c>
      <c r="AV796" s="11" t="s">
        <v>79</v>
      </c>
      <c r="AW796" s="11" t="s">
        <v>38</v>
      </c>
      <c r="AX796" s="11" t="s">
        <v>74</v>
      </c>
      <c r="AY796" s="209" t="s">
        <v>128</v>
      </c>
    </row>
    <row r="797" spans="2:65" s="12" customFormat="1" ht="13.5">
      <c r="B797" s="210"/>
      <c r="C797" s="211"/>
      <c r="D797" s="201" t="s">
        <v>138</v>
      </c>
      <c r="E797" s="212" t="s">
        <v>21</v>
      </c>
      <c r="F797" s="213" t="s">
        <v>216</v>
      </c>
      <c r="G797" s="211"/>
      <c r="H797" s="214">
        <v>1.7709999999999999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138</v>
      </c>
      <c r="AU797" s="220" t="s">
        <v>86</v>
      </c>
      <c r="AV797" s="12" t="s">
        <v>86</v>
      </c>
      <c r="AW797" s="12" t="s">
        <v>38</v>
      </c>
      <c r="AX797" s="12" t="s">
        <v>74</v>
      </c>
      <c r="AY797" s="220" t="s">
        <v>128</v>
      </c>
    </row>
    <row r="798" spans="2:65" s="11" customFormat="1" ht="13.5">
      <c r="B798" s="199"/>
      <c r="C798" s="200"/>
      <c r="D798" s="201" t="s">
        <v>138</v>
      </c>
      <c r="E798" s="202" t="s">
        <v>21</v>
      </c>
      <c r="F798" s="203" t="s">
        <v>162</v>
      </c>
      <c r="G798" s="200"/>
      <c r="H798" s="202" t="s">
        <v>21</v>
      </c>
      <c r="I798" s="204"/>
      <c r="J798" s="200"/>
      <c r="K798" s="200"/>
      <c r="L798" s="205"/>
      <c r="M798" s="206"/>
      <c r="N798" s="207"/>
      <c r="O798" s="207"/>
      <c r="P798" s="207"/>
      <c r="Q798" s="207"/>
      <c r="R798" s="207"/>
      <c r="S798" s="207"/>
      <c r="T798" s="208"/>
      <c r="AT798" s="209" t="s">
        <v>138</v>
      </c>
      <c r="AU798" s="209" t="s">
        <v>86</v>
      </c>
      <c r="AV798" s="11" t="s">
        <v>79</v>
      </c>
      <c r="AW798" s="11" t="s">
        <v>38</v>
      </c>
      <c r="AX798" s="11" t="s">
        <v>74</v>
      </c>
      <c r="AY798" s="209" t="s">
        <v>128</v>
      </c>
    </row>
    <row r="799" spans="2:65" s="12" customFormat="1" ht="13.5">
      <c r="B799" s="210"/>
      <c r="C799" s="211"/>
      <c r="D799" s="201" t="s">
        <v>138</v>
      </c>
      <c r="E799" s="212" t="s">
        <v>21</v>
      </c>
      <c r="F799" s="213" t="s">
        <v>217</v>
      </c>
      <c r="G799" s="211"/>
      <c r="H799" s="214">
        <v>3.766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138</v>
      </c>
      <c r="AU799" s="220" t="s">
        <v>86</v>
      </c>
      <c r="AV799" s="12" t="s">
        <v>86</v>
      </c>
      <c r="AW799" s="12" t="s">
        <v>38</v>
      </c>
      <c r="AX799" s="12" t="s">
        <v>74</v>
      </c>
      <c r="AY799" s="220" t="s">
        <v>128</v>
      </c>
    </row>
    <row r="800" spans="2:65" s="11" customFormat="1" ht="13.5">
      <c r="B800" s="199"/>
      <c r="C800" s="200"/>
      <c r="D800" s="201" t="s">
        <v>138</v>
      </c>
      <c r="E800" s="202" t="s">
        <v>21</v>
      </c>
      <c r="F800" s="203" t="s">
        <v>164</v>
      </c>
      <c r="G800" s="200"/>
      <c r="H800" s="202" t="s">
        <v>21</v>
      </c>
      <c r="I800" s="204"/>
      <c r="J800" s="200"/>
      <c r="K800" s="200"/>
      <c r="L800" s="205"/>
      <c r="M800" s="206"/>
      <c r="N800" s="207"/>
      <c r="O800" s="207"/>
      <c r="P800" s="207"/>
      <c r="Q800" s="207"/>
      <c r="R800" s="207"/>
      <c r="S800" s="207"/>
      <c r="T800" s="208"/>
      <c r="AT800" s="209" t="s">
        <v>138</v>
      </c>
      <c r="AU800" s="209" t="s">
        <v>86</v>
      </c>
      <c r="AV800" s="11" t="s">
        <v>79</v>
      </c>
      <c r="AW800" s="11" t="s">
        <v>38</v>
      </c>
      <c r="AX800" s="11" t="s">
        <v>74</v>
      </c>
      <c r="AY800" s="209" t="s">
        <v>128</v>
      </c>
    </row>
    <row r="801" spans="2:51" s="12" customFormat="1" ht="13.5">
      <c r="B801" s="210"/>
      <c r="C801" s="211"/>
      <c r="D801" s="201" t="s">
        <v>138</v>
      </c>
      <c r="E801" s="212" t="s">
        <v>21</v>
      </c>
      <c r="F801" s="213" t="s">
        <v>218</v>
      </c>
      <c r="G801" s="211"/>
      <c r="H801" s="214">
        <v>6.6079999999999997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138</v>
      </c>
      <c r="AU801" s="220" t="s">
        <v>86</v>
      </c>
      <c r="AV801" s="12" t="s">
        <v>86</v>
      </c>
      <c r="AW801" s="12" t="s">
        <v>38</v>
      </c>
      <c r="AX801" s="12" t="s">
        <v>74</v>
      </c>
      <c r="AY801" s="220" t="s">
        <v>128</v>
      </c>
    </row>
    <row r="802" spans="2:51" s="11" customFormat="1" ht="13.5">
      <c r="B802" s="199"/>
      <c r="C802" s="200"/>
      <c r="D802" s="201" t="s">
        <v>138</v>
      </c>
      <c r="E802" s="202" t="s">
        <v>21</v>
      </c>
      <c r="F802" s="203" t="s">
        <v>166</v>
      </c>
      <c r="G802" s="200"/>
      <c r="H802" s="202" t="s">
        <v>21</v>
      </c>
      <c r="I802" s="204"/>
      <c r="J802" s="200"/>
      <c r="K802" s="200"/>
      <c r="L802" s="205"/>
      <c r="M802" s="206"/>
      <c r="N802" s="207"/>
      <c r="O802" s="207"/>
      <c r="P802" s="207"/>
      <c r="Q802" s="207"/>
      <c r="R802" s="207"/>
      <c r="S802" s="207"/>
      <c r="T802" s="208"/>
      <c r="AT802" s="209" t="s">
        <v>138</v>
      </c>
      <c r="AU802" s="209" t="s">
        <v>86</v>
      </c>
      <c r="AV802" s="11" t="s">
        <v>79</v>
      </c>
      <c r="AW802" s="11" t="s">
        <v>38</v>
      </c>
      <c r="AX802" s="11" t="s">
        <v>74</v>
      </c>
      <c r="AY802" s="209" t="s">
        <v>128</v>
      </c>
    </row>
    <row r="803" spans="2:51" s="12" customFormat="1" ht="13.5">
      <c r="B803" s="210"/>
      <c r="C803" s="211"/>
      <c r="D803" s="201" t="s">
        <v>138</v>
      </c>
      <c r="E803" s="212" t="s">
        <v>21</v>
      </c>
      <c r="F803" s="213" t="s">
        <v>219</v>
      </c>
      <c r="G803" s="211"/>
      <c r="H803" s="214">
        <v>3.1219999999999999</v>
      </c>
      <c r="I803" s="215"/>
      <c r="J803" s="211"/>
      <c r="K803" s="211"/>
      <c r="L803" s="216"/>
      <c r="M803" s="217"/>
      <c r="N803" s="218"/>
      <c r="O803" s="218"/>
      <c r="P803" s="218"/>
      <c r="Q803" s="218"/>
      <c r="R803" s="218"/>
      <c r="S803" s="218"/>
      <c r="T803" s="219"/>
      <c r="AT803" s="220" t="s">
        <v>138</v>
      </c>
      <c r="AU803" s="220" t="s">
        <v>86</v>
      </c>
      <c r="AV803" s="12" t="s">
        <v>86</v>
      </c>
      <c r="AW803" s="12" t="s">
        <v>38</v>
      </c>
      <c r="AX803" s="12" t="s">
        <v>74</v>
      </c>
      <c r="AY803" s="220" t="s">
        <v>128</v>
      </c>
    </row>
    <row r="804" spans="2:51" s="11" customFormat="1" ht="13.5">
      <c r="B804" s="199"/>
      <c r="C804" s="200"/>
      <c r="D804" s="201" t="s">
        <v>138</v>
      </c>
      <c r="E804" s="202" t="s">
        <v>21</v>
      </c>
      <c r="F804" s="203" t="s">
        <v>168</v>
      </c>
      <c r="G804" s="200"/>
      <c r="H804" s="202" t="s">
        <v>21</v>
      </c>
      <c r="I804" s="204"/>
      <c r="J804" s="200"/>
      <c r="K804" s="200"/>
      <c r="L804" s="205"/>
      <c r="M804" s="206"/>
      <c r="N804" s="207"/>
      <c r="O804" s="207"/>
      <c r="P804" s="207"/>
      <c r="Q804" s="207"/>
      <c r="R804" s="207"/>
      <c r="S804" s="207"/>
      <c r="T804" s="208"/>
      <c r="AT804" s="209" t="s">
        <v>138</v>
      </c>
      <c r="AU804" s="209" t="s">
        <v>86</v>
      </c>
      <c r="AV804" s="11" t="s">
        <v>79</v>
      </c>
      <c r="AW804" s="11" t="s">
        <v>38</v>
      </c>
      <c r="AX804" s="11" t="s">
        <v>74</v>
      </c>
      <c r="AY804" s="209" t="s">
        <v>128</v>
      </c>
    </row>
    <row r="805" spans="2:51" s="12" customFormat="1" ht="13.5">
      <c r="B805" s="210"/>
      <c r="C805" s="211"/>
      <c r="D805" s="201" t="s">
        <v>138</v>
      </c>
      <c r="E805" s="212" t="s">
        <v>21</v>
      </c>
      <c r="F805" s="213" t="s">
        <v>220</v>
      </c>
      <c r="G805" s="211"/>
      <c r="H805" s="214">
        <v>2.94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138</v>
      </c>
      <c r="AU805" s="220" t="s">
        <v>86</v>
      </c>
      <c r="AV805" s="12" t="s">
        <v>86</v>
      </c>
      <c r="AW805" s="12" t="s">
        <v>38</v>
      </c>
      <c r="AX805" s="12" t="s">
        <v>74</v>
      </c>
      <c r="AY805" s="220" t="s">
        <v>128</v>
      </c>
    </row>
    <row r="806" spans="2:51" s="11" customFormat="1" ht="13.5">
      <c r="B806" s="199"/>
      <c r="C806" s="200"/>
      <c r="D806" s="201" t="s">
        <v>138</v>
      </c>
      <c r="E806" s="202" t="s">
        <v>21</v>
      </c>
      <c r="F806" s="203" t="s">
        <v>170</v>
      </c>
      <c r="G806" s="200"/>
      <c r="H806" s="202" t="s">
        <v>21</v>
      </c>
      <c r="I806" s="204"/>
      <c r="J806" s="200"/>
      <c r="K806" s="200"/>
      <c r="L806" s="205"/>
      <c r="M806" s="206"/>
      <c r="N806" s="207"/>
      <c r="O806" s="207"/>
      <c r="P806" s="207"/>
      <c r="Q806" s="207"/>
      <c r="R806" s="207"/>
      <c r="S806" s="207"/>
      <c r="T806" s="208"/>
      <c r="AT806" s="209" t="s">
        <v>138</v>
      </c>
      <c r="AU806" s="209" t="s">
        <v>86</v>
      </c>
      <c r="AV806" s="11" t="s">
        <v>79</v>
      </c>
      <c r="AW806" s="11" t="s">
        <v>38</v>
      </c>
      <c r="AX806" s="11" t="s">
        <v>74</v>
      </c>
      <c r="AY806" s="209" t="s">
        <v>128</v>
      </c>
    </row>
    <row r="807" spans="2:51" s="12" customFormat="1" ht="13.5">
      <c r="B807" s="210"/>
      <c r="C807" s="211"/>
      <c r="D807" s="201" t="s">
        <v>138</v>
      </c>
      <c r="E807" s="212" t="s">
        <v>21</v>
      </c>
      <c r="F807" s="213" t="s">
        <v>221</v>
      </c>
      <c r="G807" s="211"/>
      <c r="H807" s="214">
        <v>3.9060000000000001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138</v>
      </c>
      <c r="AU807" s="220" t="s">
        <v>86</v>
      </c>
      <c r="AV807" s="12" t="s">
        <v>86</v>
      </c>
      <c r="AW807" s="12" t="s">
        <v>38</v>
      </c>
      <c r="AX807" s="12" t="s">
        <v>74</v>
      </c>
      <c r="AY807" s="220" t="s">
        <v>128</v>
      </c>
    </row>
    <row r="808" spans="2:51" s="11" customFormat="1" ht="13.5">
      <c r="B808" s="199"/>
      <c r="C808" s="200"/>
      <c r="D808" s="201" t="s">
        <v>138</v>
      </c>
      <c r="E808" s="202" t="s">
        <v>21</v>
      </c>
      <c r="F808" s="203" t="s">
        <v>172</v>
      </c>
      <c r="G808" s="200"/>
      <c r="H808" s="202" t="s">
        <v>21</v>
      </c>
      <c r="I808" s="204"/>
      <c r="J808" s="200"/>
      <c r="K808" s="200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138</v>
      </c>
      <c r="AU808" s="209" t="s">
        <v>86</v>
      </c>
      <c r="AV808" s="11" t="s">
        <v>79</v>
      </c>
      <c r="AW808" s="11" t="s">
        <v>38</v>
      </c>
      <c r="AX808" s="11" t="s">
        <v>74</v>
      </c>
      <c r="AY808" s="209" t="s">
        <v>128</v>
      </c>
    </row>
    <row r="809" spans="2:51" s="12" customFormat="1" ht="13.5">
      <c r="B809" s="210"/>
      <c r="C809" s="211"/>
      <c r="D809" s="201" t="s">
        <v>138</v>
      </c>
      <c r="E809" s="212" t="s">
        <v>21</v>
      </c>
      <c r="F809" s="213" t="s">
        <v>222</v>
      </c>
      <c r="G809" s="211"/>
      <c r="H809" s="214">
        <v>1.4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138</v>
      </c>
      <c r="AU809" s="220" t="s">
        <v>86</v>
      </c>
      <c r="AV809" s="12" t="s">
        <v>86</v>
      </c>
      <c r="AW809" s="12" t="s">
        <v>38</v>
      </c>
      <c r="AX809" s="12" t="s">
        <v>74</v>
      </c>
      <c r="AY809" s="220" t="s">
        <v>128</v>
      </c>
    </row>
    <row r="810" spans="2:51" s="11" customFormat="1" ht="13.5">
      <c r="B810" s="199"/>
      <c r="C810" s="200"/>
      <c r="D810" s="201" t="s">
        <v>138</v>
      </c>
      <c r="E810" s="202" t="s">
        <v>21</v>
      </c>
      <c r="F810" s="203" t="s">
        <v>174</v>
      </c>
      <c r="G810" s="200"/>
      <c r="H810" s="202" t="s">
        <v>21</v>
      </c>
      <c r="I810" s="204"/>
      <c r="J810" s="200"/>
      <c r="K810" s="200"/>
      <c r="L810" s="205"/>
      <c r="M810" s="206"/>
      <c r="N810" s="207"/>
      <c r="O810" s="207"/>
      <c r="P810" s="207"/>
      <c r="Q810" s="207"/>
      <c r="R810" s="207"/>
      <c r="S810" s="207"/>
      <c r="T810" s="208"/>
      <c r="AT810" s="209" t="s">
        <v>138</v>
      </c>
      <c r="AU810" s="209" t="s">
        <v>86</v>
      </c>
      <c r="AV810" s="11" t="s">
        <v>79</v>
      </c>
      <c r="AW810" s="11" t="s">
        <v>38</v>
      </c>
      <c r="AX810" s="11" t="s">
        <v>74</v>
      </c>
      <c r="AY810" s="209" t="s">
        <v>128</v>
      </c>
    </row>
    <row r="811" spans="2:51" s="12" customFormat="1" ht="13.5">
      <c r="B811" s="210"/>
      <c r="C811" s="211"/>
      <c r="D811" s="201" t="s">
        <v>138</v>
      </c>
      <c r="E811" s="212" t="s">
        <v>21</v>
      </c>
      <c r="F811" s="213" t="s">
        <v>223</v>
      </c>
      <c r="G811" s="211"/>
      <c r="H811" s="214">
        <v>2.7090000000000001</v>
      </c>
      <c r="I811" s="215"/>
      <c r="J811" s="211"/>
      <c r="K811" s="211"/>
      <c r="L811" s="216"/>
      <c r="M811" s="217"/>
      <c r="N811" s="218"/>
      <c r="O811" s="218"/>
      <c r="P811" s="218"/>
      <c r="Q811" s="218"/>
      <c r="R811" s="218"/>
      <c r="S811" s="218"/>
      <c r="T811" s="219"/>
      <c r="AT811" s="220" t="s">
        <v>138</v>
      </c>
      <c r="AU811" s="220" t="s">
        <v>86</v>
      </c>
      <c r="AV811" s="12" t="s">
        <v>86</v>
      </c>
      <c r="AW811" s="12" t="s">
        <v>38</v>
      </c>
      <c r="AX811" s="12" t="s">
        <v>74</v>
      </c>
      <c r="AY811" s="220" t="s">
        <v>128</v>
      </c>
    </row>
    <row r="812" spans="2:51" s="11" customFormat="1" ht="13.5">
      <c r="B812" s="199"/>
      <c r="C812" s="200"/>
      <c r="D812" s="201" t="s">
        <v>138</v>
      </c>
      <c r="E812" s="202" t="s">
        <v>21</v>
      </c>
      <c r="F812" s="203" t="s">
        <v>176</v>
      </c>
      <c r="G812" s="200"/>
      <c r="H812" s="202" t="s">
        <v>21</v>
      </c>
      <c r="I812" s="204"/>
      <c r="J812" s="200"/>
      <c r="K812" s="200"/>
      <c r="L812" s="205"/>
      <c r="M812" s="206"/>
      <c r="N812" s="207"/>
      <c r="O812" s="207"/>
      <c r="P812" s="207"/>
      <c r="Q812" s="207"/>
      <c r="R812" s="207"/>
      <c r="S812" s="207"/>
      <c r="T812" s="208"/>
      <c r="AT812" s="209" t="s">
        <v>138</v>
      </c>
      <c r="AU812" s="209" t="s">
        <v>86</v>
      </c>
      <c r="AV812" s="11" t="s">
        <v>79</v>
      </c>
      <c r="AW812" s="11" t="s">
        <v>38</v>
      </c>
      <c r="AX812" s="11" t="s">
        <v>74</v>
      </c>
      <c r="AY812" s="209" t="s">
        <v>128</v>
      </c>
    </row>
    <row r="813" spans="2:51" s="12" customFormat="1" ht="13.5">
      <c r="B813" s="210"/>
      <c r="C813" s="211"/>
      <c r="D813" s="201" t="s">
        <v>138</v>
      </c>
      <c r="E813" s="212" t="s">
        <v>21</v>
      </c>
      <c r="F813" s="213" t="s">
        <v>224</v>
      </c>
      <c r="G813" s="211"/>
      <c r="H813" s="214">
        <v>2.0129999999999999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138</v>
      </c>
      <c r="AU813" s="220" t="s">
        <v>86</v>
      </c>
      <c r="AV813" s="12" t="s">
        <v>86</v>
      </c>
      <c r="AW813" s="12" t="s">
        <v>38</v>
      </c>
      <c r="AX813" s="12" t="s">
        <v>74</v>
      </c>
      <c r="AY813" s="220" t="s">
        <v>128</v>
      </c>
    </row>
    <row r="814" spans="2:51" s="11" customFormat="1" ht="13.5">
      <c r="B814" s="199"/>
      <c r="C814" s="200"/>
      <c r="D814" s="201" t="s">
        <v>138</v>
      </c>
      <c r="E814" s="202" t="s">
        <v>21</v>
      </c>
      <c r="F814" s="203" t="s">
        <v>225</v>
      </c>
      <c r="G814" s="200"/>
      <c r="H814" s="202" t="s">
        <v>21</v>
      </c>
      <c r="I814" s="204"/>
      <c r="J814" s="200"/>
      <c r="K814" s="200"/>
      <c r="L814" s="205"/>
      <c r="M814" s="206"/>
      <c r="N814" s="207"/>
      <c r="O814" s="207"/>
      <c r="P814" s="207"/>
      <c r="Q814" s="207"/>
      <c r="R814" s="207"/>
      <c r="S814" s="207"/>
      <c r="T814" s="208"/>
      <c r="AT814" s="209" t="s">
        <v>138</v>
      </c>
      <c r="AU814" s="209" t="s">
        <v>86</v>
      </c>
      <c r="AV814" s="11" t="s">
        <v>79</v>
      </c>
      <c r="AW814" s="11" t="s">
        <v>38</v>
      </c>
      <c r="AX814" s="11" t="s">
        <v>74</v>
      </c>
      <c r="AY814" s="209" t="s">
        <v>128</v>
      </c>
    </row>
    <row r="815" spans="2:51" s="12" customFormat="1" ht="13.5">
      <c r="B815" s="210"/>
      <c r="C815" s="211"/>
      <c r="D815" s="201" t="s">
        <v>138</v>
      </c>
      <c r="E815" s="212" t="s">
        <v>21</v>
      </c>
      <c r="F815" s="213" t="s">
        <v>226</v>
      </c>
      <c r="G815" s="211"/>
      <c r="H815" s="214">
        <v>4.1399999999999997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138</v>
      </c>
      <c r="AU815" s="220" t="s">
        <v>86</v>
      </c>
      <c r="AV815" s="12" t="s">
        <v>86</v>
      </c>
      <c r="AW815" s="12" t="s">
        <v>38</v>
      </c>
      <c r="AX815" s="12" t="s">
        <v>74</v>
      </c>
      <c r="AY815" s="220" t="s">
        <v>128</v>
      </c>
    </row>
    <row r="816" spans="2:51" s="13" customFormat="1" ht="13.5">
      <c r="B816" s="221"/>
      <c r="C816" s="222"/>
      <c r="D816" s="201" t="s">
        <v>138</v>
      </c>
      <c r="E816" s="223" t="s">
        <v>21</v>
      </c>
      <c r="F816" s="224" t="s">
        <v>141</v>
      </c>
      <c r="G816" s="222"/>
      <c r="H816" s="225">
        <v>67.165000000000006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138</v>
      </c>
      <c r="AU816" s="231" t="s">
        <v>86</v>
      </c>
      <c r="AV816" s="13" t="s">
        <v>136</v>
      </c>
      <c r="AW816" s="13" t="s">
        <v>38</v>
      </c>
      <c r="AX816" s="13" t="s">
        <v>79</v>
      </c>
      <c r="AY816" s="231" t="s">
        <v>128</v>
      </c>
    </row>
    <row r="817" spans="2:65" s="1" customFormat="1" ht="25.5" customHeight="1">
      <c r="B817" s="41"/>
      <c r="C817" s="187" t="s">
        <v>630</v>
      </c>
      <c r="D817" s="187" t="s">
        <v>131</v>
      </c>
      <c r="E817" s="188" t="s">
        <v>631</v>
      </c>
      <c r="F817" s="189" t="s">
        <v>632</v>
      </c>
      <c r="G817" s="190" t="s">
        <v>144</v>
      </c>
      <c r="H817" s="191">
        <v>134.33000000000001</v>
      </c>
      <c r="I817" s="192"/>
      <c r="J817" s="193">
        <f>ROUND(I817*H817,2)</f>
        <v>0</v>
      </c>
      <c r="K817" s="189" t="s">
        <v>135</v>
      </c>
      <c r="L817" s="61"/>
      <c r="M817" s="194" t="s">
        <v>21</v>
      </c>
      <c r="N817" s="195" t="s">
        <v>45</v>
      </c>
      <c r="O817" s="42"/>
      <c r="P817" s="196">
        <f>O817*H817</f>
        <v>0</v>
      </c>
      <c r="Q817" s="196">
        <v>3.6000000000000002E-4</v>
      </c>
      <c r="R817" s="196">
        <f>Q817*H817</f>
        <v>4.8358800000000007E-2</v>
      </c>
      <c r="S817" s="196">
        <v>0</v>
      </c>
      <c r="T817" s="197">
        <f>S817*H817</f>
        <v>0</v>
      </c>
      <c r="AR817" s="24" t="s">
        <v>319</v>
      </c>
      <c r="AT817" s="24" t="s">
        <v>131</v>
      </c>
      <c r="AU817" s="24" t="s">
        <v>86</v>
      </c>
      <c r="AY817" s="24" t="s">
        <v>128</v>
      </c>
      <c r="BE817" s="198">
        <f>IF(N817="základní",J817,0)</f>
        <v>0</v>
      </c>
      <c r="BF817" s="198">
        <f>IF(N817="snížená",J817,0)</f>
        <v>0</v>
      </c>
      <c r="BG817" s="198">
        <f>IF(N817="zákl. přenesená",J817,0)</f>
        <v>0</v>
      </c>
      <c r="BH817" s="198">
        <f>IF(N817="sníž. přenesená",J817,0)</f>
        <v>0</v>
      </c>
      <c r="BI817" s="198">
        <f>IF(N817="nulová",J817,0)</f>
        <v>0</v>
      </c>
      <c r="BJ817" s="24" t="s">
        <v>79</v>
      </c>
      <c r="BK817" s="198">
        <f>ROUND(I817*H817,2)</f>
        <v>0</v>
      </c>
      <c r="BL817" s="24" t="s">
        <v>319</v>
      </c>
      <c r="BM817" s="24" t="s">
        <v>633</v>
      </c>
    </row>
    <row r="818" spans="2:65" s="11" customFormat="1" ht="13.5">
      <c r="B818" s="199"/>
      <c r="C818" s="200"/>
      <c r="D818" s="201" t="s">
        <v>138</v>
      </c>
      <c r="E818" s="202" t="s">
        <v>21</v>
      </c>
      <c r="F818" s="203" t="s">
        <v>634</v>
      </c>
      <c r="G818" s="200"/>
      <c r="H818" s="202" t="s">
        <v>21</v>
      </c>
      <c r="I818" s="204"/>
      <c r="J818" s="200"/>
      <c r="K818" s="200"/>
      <c r="L818" s="205"/>
      <c r="M818" s="206"/>
      <c r="N818" s="207"/>
      <c r="O818" s="207"/>
      <c r="P818" s="207"/>
      <c r="Q818" s="207"/>
      <c r="R818" s="207"/>
      <c r="S818" s="207"/>
      <c r="T818" s="208"/>
      <c r="AT818" s="209" t="s">
        <v>138</v>
      </c>
      <c r="AU818" s="209" t="s">
        <v>86</v>
      </c>
      <c r="AV818" s="11" t="s">
        <v>79</v>
      </c>
      <c r="AW818" s="11" t="s">
        <v>38</v>
      </c>
      <c r="AX818" s="11" t="s">
        <v>74</v>
      </c>
      <c r="AY818" s="209" t="s">
        <v>128</v>
      </c>
    </row>
    <row r="819" spans="2:65" s="12" customFormat="1" ht="13.5">
      <c r="B819" s="210"/>
      <c r="C819" s="211"/>
      <c r="D819" s="201" t="s">
        <v>138</v>
      </c>
      <c r="E819" s="212" t="s">
        <v>21</v>
      </c>
      <c r="F819" s="213" t="s">
        <v>635</v>
      </c>
      <c r="G819" s="211"/>
      <c r="H819" s="214">
        <v>134.33000000000001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138</v>
      </c>
      <c r="AU819" s="220" t="s">
        <v>86</v>
      </c>
      <c r="AV819" s="12" t="s">
        <v>86</v>
      </c>
      <c r="AW819" s="12" t="s">
        <v>38</v>
      </c>
      <c r="AX819" s="12" t="s">
        <v>74</v>
      </c>
      <c r="AY819" s="220" t="s">
        <v>128</v>
      </c>
    </row>
    <row r="820" spans="2:65" s="13" customFormat="1" ht="13.5">
      <c r="B820" s="221"/>
      <c r="C820" s="222"/>
      <c r="D820" s="201" t="s">
        <v>138</v>
      </c>
      <c r="E820" s="223" t="s">
        <v>21</v>
      </c>
      <c r="F820" s="224" t="s">
        <v>141</v>
      </c>
      <c r="G820" s="222"/>
      <c r="H820" s="225">
        <v>134.33000000000001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138</v>
      </c>
      <c r="AU820" s="231" t="s">
        <v>86</v>
      </c>
      <c r="AV820" s="13" t="s">
        <v>136</v>
      </c>
      <c r="AW820" s="13" t="s">
        <v>38</v>
      </c>
      <c r="AX820" s="13" t="s">
        <v>79</v>
      </c>
      <c r="AY820" s="231" t="s">
        <v>128</v>
      </c>
    </row>
    <row r="821" spans="2:65" s="10" customFormat="1" ht="29.85" customHeight="1">
      <c r="B821" s="171"/>
      <c r="C821" s="172"/>
      <c r="D821" s="173" t="s">
        <v>73</v>
      </c>
      <c r="E821" s="185" t="s">
        <v>636</v>
      </c>
      <c r="F821" s="185" t="s">
        <v>637</v>
      </c>
      <c r="G821" s="172"/>
      <c r="H821" s="172"/>
      <c r="I821" s="175"/>
      <c r="J821" s="186">
        <f>BK821</f>
        <v>0</v>
      </c>
      <c r="K821" s="172"/>
      <c r="L821" s="177"/>
      <c r="M821" s="178"/>
      <c r="N821" s="179"/>
      <c r="O821" s="179"/>
      <c r="P821" s="180">
        <f>SUM(P822:P1101)</f>
        <v>0</v>
      </c>
      <c r="Q821" s="179"/>
      <c r="R821" s="180">
        <f>SUM(R822:R1101)</f>
        <v>1.7720793500000001</v>
      </c>
      <c r="S821" s="179"/>
      <c r="T821" s="181">
        <f>SUM(T822:T1101)</f>
        <v>0.36868765000000003</v>
      </c>
      <c r="AR821" s="182" t="s">
        <v>86</v>
      </c>
      <c r="AT821" s="183" t="s">
        <v>73</v>
      </c>
      <c r="AU821" s="183" t="s">
        <v>79</v>
      </c>
      <c r="AY821" s="182" t="s">
        <v>128</v>
      </c>
      <c r="BK821" s="184">
        <f>SUM(BK822:BK1101)</f>
        <v>0</v>
      </c>
    </row>
    <row r="822" spans="2:65" s="1" customFormat="1" ht="16.5" customHeight="1">
      <c r="B822" s="41"/>
      <c r="C822" s="187" t="s">
        <v>638</v>
      </c>
      <c r="D822" s="187" t="s">
        <v>131</v>
      </c>
      <c r="E822" s="188" t="s">
        <v>639</v>
      </c>
      <c r="F822" s="189" t="s">
        <v>640</v>
      </c>
      <c r="G822" s="190" t="s">
        <v>144</v>
      </c>
      <c r="H822" s="191">
        <v>1189.3150000000001</v>
      </c>
      <c r="I822" s="192"/>
      <c r="J822" s="193">
        <f>ROUND(I822*H822,2)</f>
        <v>0</v>
      </c>
      <c r="K822" s="189" t="s">
        <v>135</v>
      </c>
      <c r="L822" s="61"/>
      <c r="M822" s="194" t="s">
        <v>21</v>
      </c>
      <c r="N822" s="195" t="s">
        <v>45</v>
      </c>
      <c r="O822" s="42"/>
      <c r="P822" s="196">
        <f>O822*H822</f>
        <v>0</v>
      </c>
      <c r="Q822" s="196">
        <v>0</v>
      </c>
      <c r="R822" s="196">
        <f>Q822*H822</f>
        <v>0</v>
      </c>
      <c r="S822" s="196">
        <v>0</v>
      </c>
      <c r="T822" s="197">
        <f>S822*H822</f>
        <v>0</v>
      </c>
      <c r="AR822" s="24" t="s">
        <v>319</v>
      </c>
      <c r="AT822" s="24" t="s">
        <v>131</v>
      </c>
      <c r="AU822" s="24" t="s">
        <v>86</v>
      </c>
      <c r="AY822" s="24" t="s">
        <v>128</v>
      </c>
      <c r="BE822" s="198">
        <f>IF(N822="základní",J822,0)</f>
        <v>0</v>
      </c>
      <c r="BF822" s="198">
        <f>IF(N822="snížená",J822,0)</f>
        <v>0</v>
      </c>
      <c r="BG822" s="198">
        <f>IF(N822="zákl. přenesená",J822,0)</f>
        <v>0</v>
      </c>
      <c r="BH822" s="198">
        <f>IF(N822="sníž. přenesená",J822,0)</f>
        <v>0</v>
      </c>
      <c r="BI822" s="198">
        <f>IF(N822="nulová",J822,0)</f>
        <v>0</v>
      </c>
      <c r="BJ822" s="24" t="s">
        <v>79</v>
      </c>
      <c r="BK822" s="198">
        <f>ROUND(I822*H822,2)</f>
        <v>0</v>
      </c>
      <c r="BL822" s="24" t="s">
        <v>319</v>
      </c>
      <c r="BM822" s="24" t="s">
        <v>641</v>
      </c>
    </row>
    <row r="823" spans="2:65" s="11" customFormat="1" ht="13.5">
      <c r="B823" s="199"/>
      <c r="C823" s="200"/>
      <c r="D823" s="201" t="s">
        <v>138</v>
      </c>
      <c r="E823" s="202" t="s">
        <v>21</v>
      </c>
      <c r="F823" s="203" t="s">
        <v>315</v>
      </c>
      <c r="G823" s="200"/>
      <c r="H823" s="202" t="s">
        <v>21</v>
      </c>
      <c r="I823" s="204"/>
      <c r="J823" s="200"/>
      <c r="K823" s="200"/>
      <c r="L823" s="205"/>
      <c r="M823" s="206"/>
      <c r="N823" s="207"/>
      <c r="O823" s="207"/>
      <c r="P823" s="207"/>
      <c r="Q823" s="207"/>
      <c r="R823" s="207"/>
      <c r="S823" s="207"/>
      <c r="T823" s="208"/>
      <c r="AT823" s="209" t="s">
        <v>138</v>
      </c>
      <c r="AU823" s="209" t="s">
        <v>86</v>
      </c>
      <c r="AV823" s="11" t="s">
        <v>79</v>
      </c>
      <c r="AW823" s="11" t="s">
        <v>38</v>
      </c>
      <c r="AX823" s="11" t="s">
        <v>74</v>
      </c>
      <c r="AY823" s="209" t="s">
        <v>128</v>
      </c>
    </row>
    <row r="824" spans="2:65" s="12" customFormat="1" ht="13.5">
      <c r="B824" s="210"/>
      <c r="C824" s="211"/>
      <c r="D824" s="201" t="s">
        <v>138</v>
      </c>
      <c r="E824" s="212" t="s">
        <v>21</v>
      </c>
      <c r="F824" s="213" t="s">
        <v>642</v>
      </c>
      <c r="G824" s="211"/>
      <c r="H824" s="214">
        <v>39.168999999999997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138</v>
      </c>
      <c r="AU824" s="220" t="s">
        <v>86</v>
      </c>
      <c r="AV824" s="12" t="s">
        <v>86</v>
      </c>
      <c r="AW824" s="12" t="s">
        <v>38</v>
      </c>
      <c r="AX824" s="12" t="s">
        <v>74</v>
      </c>
      <c r="AY824" s="220" t="s">
        <v>128</v>
      </c>
    </row>
    <row r="825" spans="2:65" s="12" customFormat="1" ht="13.5">
      <c r="B825" s="210"/>
      <c r="C825" s="211"/>
      <c r="D825" s="201" t="s">
        <v>138</v>
      </c>
      <c r="E825" s="212" t="s">
        <v>21</v>
      </c>
      <c r="F825" s="213" t="s">
        <v>643</v>
      </c>
      <c r="G825" s="211"/>
      <c r="H825" s="214">
        <v>11.528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138</v>
      </c>
      <c r="AU825" s="220" t="s">
        <v>86</v>
      </c>
      <c r="AV825" s="12" t="s">
        <v>86</v>
      </c>
      <c r="AW825" s="12" t="s">
        <v>38</v>
      </c>
      <c r="AX825" s="12" t="s">
        <v>74</v>
      </c>
      <c r="AY825" s="220" t="s">
        <v>128</v>
      </c>
    </row>
    <row r="826" spans="2:65" s="12" customFormat="1" ht="13.5">
      <c r="B826" s="210"/>
      <c r="C826" s="211"/>
      <c r="D826" s="201" t="s">
        <v>138</v>
      </c>
      <c r="E826" s="212" t="s">
        <v>21</v>
      </c>
      <c r="F826" s="213" t="s">
        <v>644</v>
      </c>
      <c r="G826" s="211"/>
      <c r="H826" s="214">
        <v>18.864000000000001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138</v>
      </c>
      <c r="AU826" s="220" t="s">
        <v>86</v>
      </c>
      <c r="AV826" s="12" t="s">
        <v>86</v>
      </c>
      <c r="AW826" s="12" t="s">
        <v>38</v>
      </c>
      <c r="AX826" s="12" t="s">
        <v>74</v>
      </c>
      <c r="AY826" s="220" t="s">
        <v>128</v>
      </c>
    </row>
    <row r="827" spans="2:65" s="12" customFormat="1" ht="13.5">
      <c r="B827" s="210"/>
      <c r="C827" s="211"/>
      <c r="D827" s="201" t="s">
        <v>138</v>
      </c>
      <c r="E827" s="212" t="s">
        <v>21</v>
      </c>
      <c r="F827" s="213" t="s">
        <v>645</v>
      </c>
      <c r="G827" s="211"/>
      <c r="H827" s="214">
        <v>21.745999999999999</v>
      </c>
      <c r="I827" s="215"/>
      <c r="J827" s="211"/>
      <c r="K827" s="211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138</v>
      </c>
      <c r="AU827" s="220" t="s">
        <v>86</v>
      </c>
      <c r="AV827" s="12" t="s">
        <v>86</v>
      </c>
      <c r="AW827" s="12" t="s">
        <v>38</v>
      </c>
      <c r="AX827" s="12" t="s">
        <v>74</v>
      </c>
      <c r="AY827" s="220" t="s">
        <v>128</v>
      </c>
    </row>
    <row r="828" spans="2:65" s="12" customFormat="1" ht="13.5">
      <c r="B828" s="210"/>
      <c r="C828" s="211"/>
      <c r="D828" s="201" t="s">
        <v>138</v>
      </c>
      <c r="E828" s="212" t="s">
        <v>21</v>
      </c>
      <c r="F828" s="213" t="s">
        <v>646</v>
      </c>
      <c r="G828" s="211"/>
      <c r="H828" s="214">
        <v>6.1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138</v>
      </c>
      <c r="AU828" s="220" t="s">
        <v>86</v>
      </c>
      <c r="AV828" s="12" t="s">
        <v>86</v>
      </c>
      <c r="AW828" s="12" t="s">
        <v>38</v>
      </c>
      <c r="AX828" s="12" t="s">
        <v>74</v>
      </c>
      <c r="AY828" s="220" t="s">
        <v>128</v>
      </c>
    </row>
    <row r="829" spans="2:65" s="12" customFormat="1" ht="13.5">
      <c r="B829" s="210"/>
      <c r="C829" s="211"/>
      <c r="D829" s="201" t="s">
        <v>138</v>
      </c>
      <c r="E829" s="212" t="s">
        <v>21</v>
      </c>
      <c r="F829" s="213" t="s">
        <v>647</v>
      </c>
      <c r="G829" s="211"/>
      <c r="H829" s="214">
        <v>5.734</v>
      </c>
      <c r="I829" s="215"/>
      <c r="J829" s="211"/>
      <c r="K829" s="211"/>
      <c r="L829" s="216"/>
      <c r="M829" s="217"/>
      <c r="N829" s="218"/>
      <c r="O829" s="218"/>
      <c r="P829" s="218"/>
      <c r="Q829" s="218"/>
      <c r="R829" s="218"/>
      <c r="S829" s="218"/>
      <c r="T829" s="219"/>
      <c r="AT829" s="220" t="s">
        <v>138</v>
      </c>
      <c r="AU829" s="220" t="s">
        <v>86</v>
      </c>
      <c r="AV829" s="12" t="s">
        <v>86</v>
      </c>
      <c r="AW829" s="12" t="s">
        <v>38</v>
      </c>
      <c r="AX829" s="12" t="s">
        <v>74</v>
      </c>
      <c r="AY829" s="220" t="s">
        <v>128</v>
      </c>
    </row>
    <row r="830" spans="2:65" s="12" customFormat="1" ht="13.5">
      <c r="B830" s="210"/>
      <c r="C830" s="211"/>
      <c r="D830" s="201" t="s">
        <v>138</v>
      </c>
      <c r="E830" s="212" t="s">
        <v>21</v>
      </c>
      <c r="F830" s="213" t="s">
        <v>648</v>
      </c>
      <c r="G830" s="211"/>
      <c r="H830" s="214">
        <v>49.439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138</v>
      </c>
      <c r="AU830" s="220" t="s">
        <v>86</v>
      </c>
      <c r="AV830" s="12" t="s">
        <v>86</v>
      </c>
      <c r="AW830" s="12" t="s">
        <v>38</v>
      </c>
      <c r="AX830" s="12" t="s">
        <v>74</v>
      </c>
      <c r="AY830" s="220" t="s">
        <v>128</v>
      </c>
    </row>
    <row r="831" spans="2:65" s="12" customFormat="1" ht="13.5">
      <c r="B831" s="210"/>
      <c r="C831" s="211"/>
      <c r="D831" s="201" t="s">
        <v>138</v>
      </c>
      <c r="E831" s="212" t="s">
        <v>21</v>
      </c>
      <c r="F831" s="213" t="s">
        <v>649</v>
      </c>
      <c r="G831" s="211"/>
      <c r="H831" s="214">
        <v>55.884999999999998</v>
      </c>
      <c r="I831" s="215"/>
      <c r="J831" s="211"/>
      <c r="K831" s="211"/>
      <c r="L831" s="216"/>
      <c r="M831" s="217"/>
      <c r="N831" s="218"/>
      <c r="O831" s="218"/>
      <c r="P831" s="218"/>
      <c r="Q831" s="218"/>
      <c r="R831" s="218"/>
      <c r="S831" s="218"/>
      <c r="T831" s="219"/>
      <c r="AT831" s="220" t="s">
        <v>138</v>
      </c>
      <c r="AU831" s="220" t="s">
        <v>86</v>
      </c>
      <c r="AV831" s="12" t="s">
        <v>86</v>
      </c>
      <c r="AW831" s="12" t="s">
        <v>38</v>
      </c>
      <c r="AX831" s="12" t="s">
        <v>74</v>
      </c>
      <c r="AY831" s="220" t="s">
        <v>128</v>
      </c>
    </row>
    <row r="832" spans="2:65" s="12" customFormat="1" ht="13.5">
      <c r="B832" s="210"/>
      <c r="C832" s="211"/>
      <c r="D832" s="201" t="s">
        <v>138</v>
      </c>
      <c r="E832" s="212" t="s">
        <v>21</v>
      </c>
      <c r="F832" s="213" t="s">
        <v>650</v>
      </c>
      <c r="G832" s="211"/>
      <c r="H832" s="214">
        <v>44.33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138</v>
      </c>
      <c r="AU832" s="220" t="s">
        <v>86</v>
      </c>
      <c r="AV832" s="12" t="s">
        <v>86</v>
      </c>
      <c r="AW832" s="12" t="s">
        <v>38</v>
      </c>
      <c r="AX832" s="12" t="s">
        <v>74</v>
      </c>
      <c r="AY832" s="220" t="s">
        <v>128</v>
      </c>
    </row>
    <row r="833" spans="2:51" s="12" customFormat="1" ht="13.5">
      <c r="B833" s="210"/>
      <c r="C833" s="211"/>
      <c r="D833" s="201" t="s">
        <v>138</v>
      </c>
      <c r="E833" s="212" t="s">
        <v>21</v>
      </c>
      <c r="F833" s="213" t="s">
        <v>651</v>
      </c>
      <c r="G833" s="211"/>
      <c r="H833" s="214">
        <v>47.212000000000003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138</v>
      </c>
      <c r="AU833" s="220" t="s">
        <v>86</v>
      </c>
      <c r="AV833" s="12" t="s">
        <v>86</v>
      </c>
      <c r="AW833" s="12" t="s">
        <v>38</v>
      </c>
      <c r="AX833" s="12" t="s">
        <v>74</v>
      </c>
      <c r="AY833" s="220" t="s">
        <v>128</v>
      </c>
    </row>
    <row r="834" spans="2:51" s="12" customFormat="1" ht="13.5">
      <c r="B834" s="210"/>
      <c r="C834" s="211"/>
      <c r="D834" s="201" t="s">
        <v>138</v>
      </c>
      <c r="E834" s="212" t="s">
        <v>21</v>
      </c>
      <c r="F834" s="213" t="s">
        <v>652</v>
      </c>
      <c r="G834" s="211"/>
      <c r="H834" s="214">
        <v>15.787000000000001</v>
      </c>
      <c r="I834" s="215"/>
      <c r="J834" s="211"/>
      <c r="K834" s="211"/>
      <c r="L834" s="216"/>
      <c r="M834" s="217"/>
      <c r="N834" s="218"/>
      <c r="O834" s="218"/>
      <c r="P834" s="218"/>
      <c r="Q834" s="218"/>
      <c r="R834" s="218"/>
      <c r="S834" s="218"/>
      <c r="T834" s="219"/>
      <c r="AT834" s="220" t="s">
        <v>138</v>
      </c>
      <c r="AU834" s="220" t="s">
        <v>86</v>
      </c>
      <c r="AV834" s="12" t="s">
        <v>86</v>
      </c>
      <c r="AW834" s="12" t="s">
        <v>38</v>
      </c>
      <c r="AX834" s="12" t="s">
        <v>74</v>
      </c>
      <c r="AY834" s="220" t="s">
        <v>128</v>
      </c>
    </row>
    <row r="835" spans="2:51" s="12" customFormat="1" ht="13.5">
      <c r="B835" s="210"/>
      <c r="C835" s="211"/>
      <c r="D835" s="201" t="s">
        <v>138</v>
      </c>
      <c r="E835" s="212" t="s">
        <v>21</v>
      </c>
      <c r="F835" s="213" t="s">
        <v>412</v>
      </c>
      <c r="G835" s="211"/>
      <c r="H835" s="214">
        <v>111.81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138</v>
      </c>
      <c r="AU835" s="220" t="s">
        <v>86</v>
      </c>
      <c r="AV835" s="12" t="s">
        <v>86</v>
      </c>
      <c r="AW835" s="12" t="s">
        <v>38</v>
      </c>
      <c r="AX835" s="12" t="s">
        <v>74</v>
      </c>
      <c r="AY835" s="220" t="s">
        <v>128</v>
      </c>
    </row>
    <row r="836" spans="2:51" s="14" customFormat="1" ht="13.5">
      <c r="B836" s="232"/>
      <c r="C836" s="233"/>
      <c r="D836" s="201" t="s">
        <v>138</v>
      </c>
      <c r="E836" s="234" t="s">
        <v>21</v>
      </c>
      <c r="F836" s="235" t="s">
        <v>253</v>
      </c>
      <c r="G836" s="233"/>
      <c r="H836" s="236">
        <v>427.60399999999998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AT836" s="242" t="s">
        <v>138</v>
      </c>
      <c r="AU836" s="242" t="s">
        <v>86</v>
      </c>
      <c r="AV836" s="14" t="s">
        <v>129</v>
      </c>
      <c r="AW836" s="14" t="s">
        <v>38</v>
      </c>
      <c r="AX836" s="14" t="s">
        <v>74</v>
      </c>
      <c r="AY836" s="242" t="s">
        <v>128</v>
      </c>
    </row>
    <row r="837" spans="2:51" s="11" customFormat="1" ht="13.5">
      <c r="B837" s="199"/>
      <c r="C837" s="200"/>
      <c r="D837" s="201" t="s">
        <v>138</v>
      </c>
      <c r="E837" s="202" t="s">
        <v>21</v>
      </c>
      <c r="F837" s="203" t="s">
        <v>307</v>
      </c>
      <c r="G837" s="200"/>
      <c r="H837" s="202" t="s">
        <v>21</v>
      </c>
      <c r="I837" s="204"/>
      <c r="J837" s="200"/>
      <c r="K837" s="200"/>
      <c r="L837" s="205"/>
      <c r="M837" s="206"/>
      <c r="N837" s="207"/>
      <c r="O837" s="207"/>
      <c r="P837" s="207"/>
      <c r="Q837" s="207"/>
      <c r="R837" s="207"/>
      <c r="S837" s="207"/>
      <c r="T837" s="208"/>
      <c r="AT837" s="209" t="s">
        <v>138</v>
      </c>
      <c r="AU837" s="209" t="s">
        <v>86</v>
      </c>
      <c r="AV837" s="11" t="s">
        <v>79</v>
      </c>
      <c r="AW837" s="11" t="s">
        <v>38</v>
      </c>
      <c r="AX837" s="11" t="s">
        <v>74</v>
      </c>
      <c r="AY837" s="209" t="s">
        <v>128</v>
      </c>
    </row>
    <row r="838" spans="2:51" s="12" customFormat="1" ht="13.5">
      <c r="B838" s="210"/>
      <c r="C838" s="211"/>
      <c r="D838" s="201" t="s">
        <v>138</v>
      </c>
      <c r="E838" s="212" t="s">
        <v>21</v>
      </c>
      <c r="F838" s="213" t="s">
        <v>653</v>
      </c>
      <c r="G838" s="211"/>
      <c r="H838" s="214">
        <v>44.161000000000001</v>
      </c>
      <c r="I838" s="215"/>
      <c r="J838" s="211"/>
      <c r="K838" s="211"/>
      <c r="L838" s="216"/>
      <c r="M838" s="217"/>
      <c r="N838" s="218"/>
      <c r="O838" s="218"/>
      <c r="P838" s="218"/>
      <c r="Q838" s="218"/>
      <c r="R838" s="218"/>
      <c r="S838" s="218"/>
      <c r="T838" s="219"/>
      <c r="AT838" s="220" t="s">
        <v>138</v>
      </c>
      <c r="AU838" s="220" t="s">
        <v>86</v>
      </c>
      <c r="AV838" s="12" t="s">
        <v>86</v>
      </c>
      <c r="AW838" s="12" t="s">
        <v>38</v>
      </c>
      <c r="AX838" s="12" t="s">
        <v>74</v>
      </c>
      <c r="AY838" s="220" t="s">
        <v>128</v>
      </c>
    </row>
    <row r="839" spans="2:51" s="12" customFormat="1" ht="13.5">
      <c r="B839" s="210"/>
      <c r="C839" s="211"/>
      <c r="D839" s="201" t="s">
        <v>138</v>
      </c>
      <c r="E839" s="212" t="s">
        <v>21</v>
      </c>
      <c r="F839" s="213" t="s">
        <v>654</v>
      </c>
      <c r="G839" s="211"/>
      <c r="H839" s="214">
        <v>18.893999999999998</v>
      </c>
      <c r="I839" s="215"/>
      <c r="J839" s="211"/>
      <c r="K839" s="211"/>
      <c r="L839" s="216"/>
      <c r="M839" s="217"/>
      <c r="N839" s="218"/>
      <c r="O839" s="218"/>
      <c r="P839" s="218"/>
      <c r="Q839" s="218"/>
      <c r="R839" s="218"/>
      <c r="S839" s="218"/>
      <c r="T839" s="219"/>
      <c r="AT839" s="220" t="s">
        <v>138</v>
      </c>
      <c r="AU839" s="220" t="s">
        <v>86</v>
      </c>
      <c r="AV839" s="12" t="s">
        <v>86</v>
      </c>
      <c r="AW839" s="12" t="s">
        <v>38</v>
      </c>
      <c r="AX839" s="12" t="s">
        <v>74</v>
      </c>
      <c r="AY839" s="220" t="s">
        <v>128</v>
      </c>
    </row>
    <row r="840" spans="2:51" s="12" customFormat="1" ht="13.5">
      <c r="B840" s="210"/>
      <c r="C840" s="211"/>
      <c r="D840" s="201" t="s">
        <v>138</v>
      </c>
      <c r="E840" s="212" t="s">
        <v>21</v>
      </c>
      <c r="F840" s="213" t="s">
        <v>655</v>
      </c>
      <c r="G840" s="211"/>
      <c r="H840" s="214">
        <v>16.638000000000002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138</v>
      </c>
      <c r="AU840" s="220" t="s">
        <v>86</v>
      </c>
      <c r="AV840" s="12" t="s">
        <v>86</v>
      </c>
      <c r="AW840" s="12" t="s">
        <v>38</v>
      </c>
      <c r="AX840" s="12" t="s">
        <v>74</v>
      </c>
      <c r="AY840" s="220" t="s">
        <v>128</v>
      </c>
    </row>
    <row r="841" spans="2:51" s="12" customFormat="1" ht="13.5">
      <c r="B841" s="210"/>
      <c r="C841" s="211"/>
      <c r="D841" s="201" t="s">
        <v>138</v>
      </c>
      <c r="E841" s="212" t="s">
        <v>21</v>
      </c>
      <c r="F841" s="213" t="s">
        <v>656</v>
      </c>
      <c r="G841" s="211"/>
      <c r="H841" s="214">
        <v>6.9580000000000002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138</v>
      </c>
      <c r="AU841" s="220" t="s">
        <v>86</v>
      </c>
      <c r="AV841" s="12" t="s">
        <v>86</v>
      </c>
      <c r="AW841" s="12" t="s">
        <v>38</v>
      </c>
      <c r="AX841" s="12" t="s">
        <v>74</v>
      </c>
      <c r="AY841" s="220" t="s">
        <v>128</v>
      </c>
    </row>
    <row r="842" spans="2:51" s="12" customFormat="1" ht="13.5">
      <c r="B842" s="210"/>
      <c r="C842" s="211"/>
      <c r="D842" s="201" t="s">
        <v>138</v>
      </c>
      <c r="E842" s="212" t="s">
        <v>21</v>
      </c>
      <c r="F842" s="213" t="s">
        <v>657</v>
      </c>
      <c r="G842" s="211"/>
      <c r="H842" s="214">
        <v>6.532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138</v>
      </c>
      <c r="AU842" s="220" t="s">
        <v>86</v>
      </c>
      <c r="AV842" s="12" t="s">
        <v>86</v>
      </c>
      <c r="AW842" s="12" t="s">
        <v>38</v>
      </c>
      <c r="AX842" s="12" t="s">
        <v>74</v>
      </c>
      <c r="AY842" s="220" t="s">
        <v>128</v>
      </c>
    </row>
    <row r="843" spans="2:51" s="12" customFormat="1" ht="13.5">
      <c r="B843" s="210"/>
      <c r="C843" s="211"/>
      <c r="D843" s="201" t="s">
        <v>138</v>
      </c>
      <c r="E843" s="212" t="s">
        <v>21</v>
      </c>
      <c r="F843" s="213" t="s">
        <v>658</v>
      </c>
      <c r="G843" s="211"/>
      <c r="H843" s="214">
        <v>14.432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138</v>
      </c>
      <c r="AU843" s="220" t="s">
        <v>86</v>
      </c>
      <c r="AV843" s="12" t="s">
        <v>86</v>
      </c>
      <c r="AW843" s="12" t="s">
        <v>38</v>
      </c>
      <c r="AX843" s="12" t="s">
        <v>74</v>
      </c>
      <c r="AY843" s="220" t="s">
        <v>128</v>
      </c>
    </row>
    <row r="844" spans="2:51" s="12" customFormat="1" ht="13.5">
      <c r="B844" s="210"/>
      <c r="C844" s="211"/>
      <c r="D844" s="201" t="s">
        <v>138</v>
      </c>
      <c r="E844" s="212" t="s">
        <v>21</v>
      </c>
      <c r="F844" s="213" t="s">
        <v>659</v>
      </c>
      <c r="G844" s="211"/>
      <c r="H844" s="214">
        <v>32.994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138</v>
      </c>
      <c r="AU844" s="220" t="s">
        <v>86</v>
      </c>
      <c r="AV844" s="12" t="s">
        <v>86</v>
      </c>
      <c r="AW844" s="12" t="s">
        <v>38</v>
      </c>
      <c r="AX844" s="12" t="s">
        <v>74</v>
      </c>
      <c r="AY844" s="220" t="s">
        <v>128</v>
      </c>
    </row>
    <row r="845" spans="2:51" s="12" customFormat="1" ht="13.5">
      <c r="B845" s="210"/>
      <c r="C845" s="211"/>
      <c r="D845" s="201" t="s">
        <v>138</v>
      </c>
      <c r="E845" s="212" t="s">
        <v>21</v>
      </c>
      <c r="F845" s="213" t="s">
        <v>660</v>
      </c>
      <c r="G845" s="211"/>
      <c r="H845" s="214">
        <v>50.816000000000003</v>
      </c>
      <c r="I845" s="215"/>
      <c r="J845" s="211"/>
      <c r="K845" s="211"/>
      <c r="L845" s="216"/>
      <c r="M845" s="217"/>
      <c r="N845" s="218"/>
      <c r="O845" s="218"/>
      <c r="P845" s="218"/>
      <c r="Q845" s="218"/>
      <c r="R845" s="218"/>
      <c r="S845" s="218"/>
      <c r="T845" s="219"/>
      <c r="AT845" s="220" t="s">
        <v>138</v>
      </c>
      <c r="AU845" s="220" t="s">
        <v>86</v>
      </c>
      <c r="AV845" s="12" t="s">
        <v>86</v>
      </c>
      <c r="AW845" s="12" t="s">
        <v>38</v>
      </c>
      <c r="AX845" s="12" t="s">
        <v>74</v>
      </c>
      <c r="AY845" s="220" t="s">
        <v>128</v>
      </c>
    </row>
    <row r="846" spans="2:51" s="12" customFormat="1" ht="13.5">
      <c r="B846" s="210"/>
      <c r="C846" s="211"/>
      <c r="D846" s="201" t="s">
        <v>138</v>
      </c>
      <c r="E846" s="212" t="s">
        <v>21</v>
      </c>
      <c r="F846" s="213" t="s">
        <v>661</v>
      </c>
      <c r="G846" s="211"/>
      <c r="H846" s="214">
        <v>47.713999999999999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138</v>
      </c>
      <c r="AU846" s="220" t="s">
        <v>86</v>
      </c>
      <c r="AV846" s="12" t="s">
        <v>86</v>
      </c>
      <c r="AW846" s="12" t="s">
        <v>38</v>
      </c>
      <c r="AX846" s="12" t="s">
        <v>74</v>
      </c>
      <c r="AY846" s="220" t="s">
        <v>128</v>
      </c>
    </row>
    <row r="847" spans="2:51" s="12" customFormat="1" ht="13.5">
      <c r="B847" s="210"/>
      <c r="C847" s="211"/>
      <c r="D847" s="201" t="s">
        <v>138</v>
      </c>
      <c r="E847" s="212" t="s">
        <v>21</v>
      </c>
      <c r="F847" s="213" t="s">
        <v>662</v>
      </c>
      <c r="G847" s="211"/>
      <c r="H847" s="214">
        <v>60.151000000000003</v>
      </c>
      <c r="I847" s="215"/>
      <c r="J847" s="211"/>
      <c r="K847" s="211"/>
      <c r="L847" s="216"/>
      <c r="M847" s="217"/>
      <c r="N847" s="218"/>
      <c r="O847" s="218"/>
      <c r="P847" s="218"/>
      <c r="Q847" s="218"/>
      <c r="R847" s="218"/>
      <c r="S847" s="218"/>
      <c r="T847" s="219"/>
      <c r="AT847" s="220" t="s">
        <v>138</v>
      </c>
      <c r="AU847" s="220" t="s">
        <v>86</v>
      </c>
      <c r="AV847" s="12" t="s">
        <v>86</v>
      </c>
      <c r="AW847" s="12" t="s">
        <v>38</v>
      </c>
      <c r="AX847" s="12" t="s">
        <v>74</v>
      </c>
      <c r="AY847" s="220" t="s">
        <v>128</v>
      </c>
    </row>
    <row r="848" spans="2:51" s="12" customFormat="1" ht="13.5">
      <c r="B848" s="210"/>
      <c r="C848" s="211"/>
      <c r="D848" s="201" t="s">
        <v>138</v>
      </c>
      <c r="E848" s="212" t="s">
        <v>21</v>
      </c>
      <c r="F848" s="213" t="s">
        <v>663</v>
      </c>
      <c r="G848" s="211"/>
      <c r="H848" s="214">
        <v>18.375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138</v>
      </c>
      <c r="AU848" s="220" t="s">
        <v>86</v>
      </c>
      <c r="AV848" s="12" t="s">
        <v>86</v>
      </c>
      <c r="AW848" s="12" t="s">
        <v>38</v>
      </c>
      <c r="AX848" s="12" t="s">
        <v>74</v>
      </c>
      <c r="AY848" s="220" t="s">
        <v>128</v>
      </c>
    </row>
    <row r="849" spans="2:51" s="12" customFormat="1" ht="13.5">
      <c r="B849" s="210"/>
      <c r="C849" s="211"/>
      <c r="D849" s="201" t="s">
        <v>138</v>
      </c>
      <c r="E849" s="212" t="s">
        <v>21</v>
      </c>
      <c r="F849" s="213" t="s">
        <v>399</v>
      </c>
      <c r="G849" s="211"/>
      <c r="H849" s="214">
        <v>114.85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138</v>
      </c>
      <c r="AU849" s="220" t="s">
        <v>86</v>
      </c>
      <c r="AV849" s="12" t="s">
        <v>86</v>
      </c>
      <c r="AW849" s="12" t="s">
        <v>38</v>
      </c>
      <c r="AX849" s="12" t="s">
        <v>74</v>
      </c>
      <c r="AY849" s="220" t="s">
        <v>128</v>
      </c>
    </row>
    <row r="850" spans="2:51" s="14" customFormat="1" ht="13.5">
      <c r="B850" s="232"/>
      <c r="C850" s="233"/>
      <c r="D850" s="201" t="s">
        <v>138</v>
      </c>
      <c r="E850" s="234" t="s">
        <v>21</v>
      </c>
      <c r="F850" s="235" t="s">
        <v>253</v>
      </c>
      <c r="G850" s="233"/>
      <c r="H850" s="236">
        <v>432.51499999999999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AT850" s="242" t="s">
        <v>138</v>
      </c>
      <c r="AU850" s="242" t="s">
        <v>86</v>
      </c>
      <c r="AV850" s="14" t="s">
        <v>129</v>
      </c>
      <c r="AW850" s="14" t="s">
        <v>38</v>
      </c>
      <c r="AX850" s="14" t="s">
        <v>74</v>
      </c>
      <c r="AY850" s="242" t="s">
        <v>128</v>
      </c>
    </row>
    <row r="851" spans="2:51" s="11" customFormat="1" ht="13.5">
      <c r="B851" s="199"/>
      <c r="C851" s="200"/>
      <c r="D851" s="201" t="s">
        <v>138</v>
      </c>
      <c r="E851" s="202" t="s">
        <v>21</v>
      </c>
      <c r="F851" s="203" t="s">
        <v>304</v>
      </c>
      <c r="G851" s="200"/>
      <c r="H851" s="202" t="s">
        <v>21</v>
      </c>
      <c r="I851" s="204"/>
      <c r="J851" s="200"/>
      <c r="K851" s="200"/>
      <c r="L851" s="205"/>
      <c r="M851" s="206"/>
      <c r="N851" s="207"/>
      <c r="O851" s="207"/>
      <c r="P851" s="207"/>
      <c r="Q851" s="207"/>
      <c r="R851" s="207"/>
      <c r="S851" s="207"/>
      <c r="T851" s="208"/>
      <c r="AT851" s="209" t="s">
        <v>138</v>
      </c>
      <c r="AU851" s="209" t="s">
        <v>86</v>
      </c>
      <c r="AV851" s="11" t="s">
        <v>79</v>
      </c>
      <c r="AW851" s="11" t="s">
        <v>38</v>
      </c>
      <c r="AX851" s="11" t="s">
        <v>74</v>
      </c>
      <c r="AY851" s="209" t="s">
        <v>128</v>
      </c>
    </row>
    <row r="852" spans="2:51" s="12" customFormat="1" ht="13.5">
      <c r="B852" s="210"/>
      <c r="C852" s="211"/>
      <c r="D852" s="201" t="s">
        <v>138</v>
      </c>
      <c r="E852" s="212" t="s">
        <v>21</v>
      </c>
      <c r="F852" s="213" t="s">
        <v>664</v>
      </c>
      <c r="G852" s="211"/>
      <c r="H852" s="214">
        <v>72.474000000000004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138</v>
      </c>
      <c r="AU852" s="220" t="s">
        <v>86</v>
      </c>
      <c r="AV852" s="12" t="s">
        <v>86</v>
      </c>
      <c r="AW852" s="12" t="s">
        <v>38</v>
      </c>
      <c r="AX852" s="12" t="s">
        <v>74</v>
      </c>
      <c r="AY852" s="220" t="s">
        <v>128</v>
      </c>
    </row>
    <row r="853" spans="2:51" s="12" customFormat="1" ht="13.5">
      <c r="B853" s="210"/>
      <c r="C853" s="211"/>
      <c r="D853" s="201" t="s">
        <v>138</v>
      </c>
      <c r="E853" s="212" t="s">
        <v>21</v>
      </c>
      <c r="F853" s="213" t="s">
        <v>665</v>
      </c>
      <c r="G853" s="211"/>
      <c r="H853" s="214">
        <v>45.289000000000001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138</v>
      </c>
      <c r="AU853" s="220" t="s">
        <v>86</v>
      </c>
      <c r="AV853" s="12" t="s">
        <v>86</v>
      </c>
      <c r="AW853" s="12" t="s">
        <v>38</v>
      </c>
      <c r="AX853" s="12" t="s">
        <v>74</v>
      </c>
      <c r="AY853" s="220" t="s">
        <v>128</v>
      </c>
    </row>
    <row r="854" spans="2:51" s="12" customFormat="1" ht="13.5">
      <c r="B854" s="210"/>
      <c r="C854" s="211"/>
      <c r="D854" s="201" t="s">
        <v>138</v>
      </c>
      <c r="E854" s="212" t="s">
        <v>21</v>
      </c>
      <c r="F854" s="213" t="s">
        <v>666</v>
      </c>
      <c r="G854" s="211"/>
      <c r="H854" s="214">
        <v>48.56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138</v>
      </c>
      <c r="AU854" s="220" t="s">
        <v>86</v>
      </c>
      <c r="AV854" s="12" t="s">
        <v>86</v>
      </c>
      <c r="AW854" s="12" t="s">
        <v>38</v>
      </c>
      <c r="AX854" s="12" t="s">
        <v>74</v>
      </c>
      <c r="AY854" s="220" t="s">
        <v>128</v>
      </c>
    </row>
    <row r="855" spans="2:51" s="12" customFormat="1" ht="13.5">
      <c r="B855" s="210"/>
      <c r="C855" s="211"/>
      <c r="D855" s="201" t="s">
        <v>138</v>
      </c>
      <c r="E855" s="212" t="s">
        <v>21</v>
      </c>
      <c r="F855" s="213" t="s">
        <v>667</v>
      </c>
      <c r="G855" s="211"/>
      <c r="H855" s="214">
        <v>36.942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138</v>
      </c>
      <c r="AU855" s="220" t="s">
        <v>86</v>
      </c>
      <c r="AV855" s="12" t="s">
        <v>86</v>
      </c>
      <c r="AW855" s="12" t="s">
        <v>38</v>
      </c>
      <c r="AX855" s="12" t="s">
        <v>74</v>
      </c>
      <c r="AY855" s="220" t="s">
        <v>128</v>
      </c>
    </row>
    <row r="856" spans="2:51" s="12" customFormat="1" ht="13.5">
      <c r="B856" s="210"/>
      <c r="C856" s="211"/>
      <c r="D856" s="201" t="s">
        <v>138</v>
      </c>
      <c r="E856" s="212" t="s">
        <v>21</v>
      </c>
      <c r="F856" s="213" t="s">
        <v>400</v>
      </c>
      <c r="G856" s="211"/>
      <c r="H856" s="214">
        <v>62.79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138</v>
      </c>
      <c r="AU856" s="220" t="s">
        <v>86</v>
      </c>
      <c r="AV856" s="12" t="s">
        <v>86</v>
      </c>
      <c r="AW856" s="12" t="s">
        <v>38</v>
      </c>
      <c r="AX856" s="12" t="s">
        <v>74</v>
      </c>
      <c r="AY856" s="220" t="s">
        <v>128</v>
      </c>
    </row>
    <row r="857" spans="2:51" s="14" customFormat="1" ht="13.5">
      <c r="B857" s="232"/>
      <c r="C857" s="233"/>
      <c r="D857" s="201" t="s">
        <v>138</v>
      </c>
      <c r="E857" s="234" t="s">
        <v>21</v>
      </c>
      <c r="F857" s="235" t="s">
        <v>253</v>
      </c>
      <c r="G857" s="233"/>
      <c r="H857" s="236">
        <v>266.05500000000001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AT857" s="242" t="s">
        <v>138</v>
      </c>
      <c r="AU857" s="242" t="s">
        <v>86</v>
      </c>
      <c r="AV857" s="14" t="s">
        <v>129</v>
      </c>
      <c r="AW857" s="14" t="s">
        <v>38</v>
      </c>
      <c r="AX857" s="14" t="s">
        <v>74</v>
      </c>
      <c r="AY857" s="242" t="s">
        <v>128</v>
      </c>
    </row>
    <row r="858" spans="2:51" s="11" customFormat="1" ht="13.5">
      <c r="B858" s="199"/>
      <c r="C858" s="200"/>
      <c r="D858" s="201" t="s">
        <v>138</v>
      </c>
      <c r="E858" s="202" t="s">
        <v>21</v>
      </c>
      <c r="F858" s="203" t="s">
        <v>668</v>
      </c>
      <c r="G858" s="200"/>
      <c r="H858" s="202" t="s">
        <v>21</v>
      </c>
      <c r="I858" s="204"/>
      <c r="J858" s="200"/>
      <c r="K858" s="200"/>
      <c r="L858" s="205"/>
      <c r="M858" s="206"/>
      <c r="N858" s="207"/>
      <c r="O858" s="207"/>
      <c r="P858" s="207"/>
      <c r="Q858" s="207"/>
      <c r="R858" s="207"/>
      <c r="S858" s="207"/>
      <c r="T858" s="208"/>
      <c r="AT858" s="209" t="s">
        <v>138</v>
      </c>
      <c r="AU858" s="209" t="s">
        <v>86</v>
      </c>
      <c r="AV858" s="11" t="s">
        <v>79</v>
      </c>
      <c r="AW858" s="11" t="s">
        <v>38</v>
      </c>
      <c r="AX858" s="11" t="s">
        <v>74</v>
      </c>
      <c r="AY858" s="209" t="s">
        <v>128</v>
      </c>
    </row>
    <row r="859" spans="2:51" s="11" customFormat="1" ht="13.5">
      <c r="B859" s="199"/>
      <c r="C859" s="200"/>
      <c r="D859" s="201" t="s">
        <v>138</v>
      </c>
      <c r="E859" s="202" t="s">
        <v>21</v>
      </c>
      <c r="F859" s="203" t="s">
        <v>669</v>
      </c>
      <c r="G859" s="200"/>
      <c r="H859" s="202" t="s">
        <v>21</v>
      </c>
      <c r="I859" s="204"/>
      <c r="J859" s="200"/>
      <c r="K859" s="200"/>
      <c r="L859" s="205"/>
      <c r="M859" s="206"/>
      <c r="N859" s="207"/>
      <c r="O859" s="207"/>
      <c r="P859" s="207"/>
      <c r="Q859" s="207"/>
      <c r="R859" s="207"/>
      <c r="S859" s="207"/>
      <c r="T859" s="208"/>
      <c r="AT859" s="209" t="s">
        <v>138</v>
      </c>
      <c r="AU859" s="209" t="s">
        <v>86</v>
      </c>
      <c r="AV859" s="11" t="s">
        <v>79</v>
      </c>
      <c r="AW859" s="11" t="s">
        <v>38</v>
      </c>
      <c r="AX859" s="11" t="s">
        <v>74</v>
      </c>
      <c r="AY859" s="209" t="s">
        <v>128</v>
      </c>
    </row>
    <row r="860" spans="2:51" s="12" customFormat="1" ht="13.5">
      <c r="B860" s="210"/>
      <c r="C860" s="211"/>
      <c r="D860" s="201" t="s">
        <v>138</v>
      </c>
      <c r="E860" s="212" t="s">
        <v>21</v>
      </c>
      <c r="F860" s="213" t="s">
        <v>670</v>
      </c>
      <c r="G860" s="211"/>
      <c r="H860" s="214">
        <v>12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138</v>
      </c>
      <c r="AU860" s="220" t="s">
        <v>86</v>
      </c>
      <c r="AV860" s="12" t="s">
        <v>86</v>
      </c>
      <c r="AW860" s="12" t="s">
        <v>38</v>
      </c>
      <c r="AX860" s="12" t="s">
        <v>74</v>
      </c>
      <c r="AY860" s="220" t="s">
        <v>128</v>
      </c>
    </row>
    <row r="861" spans="2:51" s="14" customFormat="1" ht="13.5">
      <c r="B861" s="232"/>
      <c r="C861" s="233"/>
      <c r="D861" s="201" t="s">
        <v>138</v>
      </c>
      <c r="E861" s="234" t="s">
        <v>21</v>
      </c>
      <c r="F861" s="235" t="s">
        <v>253</v>
      </c>
      <c r="G861" s="233"/>
      <c r="H861" s="236">
        <v>12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AT861" s="242" t="s">
        <v>138</v>
      </c>
      <c r="AU861" s="242" t="s">
        <v>86</v>
      </c>
      <c r="AV861" s="14" t="s">
        <v>129</v>
      </c>
      <c r="AW861" s="14" t="s">
        <v>38</v>
      </c>
      <c r="AX861" s="14" t="s">
        <v>74</v>
      </c>
      <c r="AY861" s="242" t="s">
        <v>128</v>
      </c>
    </row>
    <row r="862" spans="2:51" s="11" customFormat="1" ht="13.5">
      <c r="B862" s="199"/>
      <c r="C862" s="200"/>
      <c r="D862" s="201" t="s">
        <v>138</v>
      </c>
      <c r="E862" s="202" t="s">
        <v>21</v>
      </c>
      <c r="F862" s="203" t="s">
        <v>154</v>
      </c>
      <c r="G862" s="200"/>
      <c r="H862" s="202" t="s">
        <v>21</v>
      </c>
      <c r="I862" s="204"/>
      <c r="J862" s="200"/>
      <c r="K862" s="200"/>
      <c r="L862" s="205"/>
      <c r="M862" s="206"/>
      <c r="N862" s="207"/>
      <c r="O862" s="207"/>
      <c r="P862" s="207"/>
      <c r="Q862" s="207"/>
      <c r="R862" s="207"/>
      <c r="S862" s="207"/>
      <c r="T862" s="208"/>
      <c r="AT862" s="209" t="s">
        <v>138</v>
      </c>
      <c r="AU862" s="209" t="s">
        <v>86</v>
      </c>
      <c r="AV862" s="11" t="s">
        <v>79</v>
      </c>
      <c r="AW862" s="11" t="s">
        <v>38</v>
      </c>
      <c r="AX862" s="11" t="s">
        <v>74</v>
      </c>
      <c r="AY862" s="209" t="s">
        <v>128</v>
      </c>
    </row>
    <row r="863" spans="2:51" s="12" customFormat="1" ht="13.5">
      <c r="B863" s="210"/>
      <c r="C863" s="211"/>
      <c r="D863" s="201" t="s">
        <v>138</v>
      </c>
      <c r="E863" s="212" t="s">
        <v>21</v>
      </c>
      <c r="F863" s="213" t="s">
        <v>671</v>
      </c>
      <c r="G863" s="211"/>
      <c r="H863" s="214">
        <v>29.111000000000001</v>
      </c>
      <c r="I863" s="215"/>
      <c r="J863" s="211"/>
      <c r="K863" s="211"/>
      <c r="L863" s="216"/>
      <c r="M863" s="217"/>
      <c r="N863" s="218"/>
      <c r="O863" s="218"/>
      <c r="P863" s="218"/>
      <c r="Q863" s="218"/>
      <c r="R863" s="218"/>
      <c r="S863" s="218"/>
      <c r="T863" s="219"/>
      <c r="AT863" s="220" t="s">
        <v>138</v>
      </c>
      <c r="AU863" s="220" t="s">
        <v>86</v>
      </c>
      <c r="AV863" s="12" t="s">
        <v>86</v>
      </c>
      <c r="AW863" s="12" t="s">
        <v>38</v>
      </c>
      <c r="AX863" s="12" t="s">
        <v>74</v>
      </c>
      <c r="AY863" s="220" t="s">
        <v>128</v>
      </c>
    </row>
    <row r="864" spans="2:51" s="11" customFormat="1" ht="13.5">
      <c r="B864" s="199"/>
      <c r="C864" s="200"/>
      <c r="D864" s="201" t="s">
        <v>138</v>
      </c>
      <c r="E864" s="202" t="s">
        <v>21</v>
      </c>
      <c r="F864" s="203" t="s">
        <v>156</v>
      </c>
      <c r="G864" s="200"/>
      <c r="H864" s="202" t="s">
        <v>21</v>
      </c>
      <c r="I864" s="204"/>
      <c r="J864" s="200"/>
      <c r="K864" s="200"/>
      <c r="L864" s="205"/>
      <c r="M864" s="206"/>
      <c r="N864" s="207"/>
      <c r="O864" s="207"/>
      <c r="P864" s="207"/>
      <c r="Q864" s="207"/>
      <c r="R864" s="207"/>
      <c r="S864" s="207"/>
      <c r="T864" s="208"/>
      <c r="AT864" s="209" t="s">
        <v>138</v>
      </c>
      <c r="AU864" s="209" t="s">
        <v>86</v>
      </c>
      <c r="AV864" s="11" t="s">
        <v>79</v>
      </c>
      <c r="AW864" s="11" t="s">
        <v>38</v>
      </c>
      <c r="AX864" s="11" t="s">
        <v>74</v>
      </c>
      <c r="AY864" s="209" t="s">
        <v>128</v>
      </c>
    </row>
    <row r="865" spans="2:51" s="12" customFormat="1" ht="13.5">
      <c r="B865" s="210"/>
      <c r="C865" s="211"/>
      <c r="D865" s="201" t="s">
        <v>138</v>
      </c>
      <c r="E865" s="212" t="s">
        <v>21</v>
      </c>
      <c r="F865" s="213" t="s">
        <v>193</v>
      </c>
      <c r="G865" s="211"/>
      <c r="H865" s="214">
        <v>2.3370000000000002</v>
      </c>
      <c r="I865" s="215"/>
      <c r="J865" s="211"/>
      <c r="K865" s="211"/>
      <c r="L865" s="216"/>
      <c r="M865" s="217"/>
      <c r="N865" s="218"/>
      <c r="O865" s="218"/>
      <c r="P865" s="218"/>
      <c r="Q865" s="218"/>
      <c r="R865" s="218"/>
      <c r="S865" s="218"/>
      <c r="T865" s="219"/>
      <c r="AT865" s="220" t="s">
        <v>138</v>
      </c>
      <c r="AU865" s="220" t="s">
        <v>86</v>
      </c>
      <c r="AV865" s="12" t="s">
        <v>86</v>
      </c>
      <c r="AW865" s="12" t="s">
        <v>38</v>
      </c>
      <c r="AX865" s="12" t="s">
        <v>74</v>
      </c>
      <c r="AY865" s="220" t="s">
        <v>128</v>
      </c>
    </row>
    <row r="866" spans="2:51" s="11" customFormat="1" ht="13.5">
      <c r="B866" s="199"/>
      <c r="C866" s="200"/>
      <c r="D866" s="201" t="s">
        <v>138</v>
      </c>
      <c r="E866" s="202" t="s">
        <v>21</v>
      </c>
      <c r="F866" s="203" t="s">
        <v>158</v>
      </c>
      <c r="G866" s="200"/>
      <c r="H866" s="202" t="s">
        <v>21</v>
      </c>
      <c r="I866" s="204"/>
      <c r="J866" s="200"/>
      <c r="K866" s="200"/>
      <c r="L866" s="205"/>
      <c r="M866" s="206"/>
      <c r="N866" s="207"/>
      <c r="O866" s="207"/>
      <c r="P866" s="207"/>
      <c r="Q866" s="207"/>
      <c r="R866" s="207"/>
      <c r="S866" s="207"/>
      <c r="T866" s="208"/>
      <c r="AT866" s="209" t="s">
        <v>138</v>
      </c>
      <c r="AU866" s="209" t="s">
        <v>86</v>
      </c>
      <c r="AV866" s="11" t="s">
        <v>79</v>
      </c>
      <c r="AW866" s="11" t="s">
        <v>38</v>
      </c>
      <c r="AX866" s="11" t="s">
        <v>74</v>
      </c>
      <c r="AY866" s="209" t="s">
        <v>128</v>
      </c>
    </row>
    <row r="867" spans="2:51" s="12" customFormat="1" ht="13.5">
      <c r="B867" s="210"/>
      <c r="C867" s="211"/>
      <c r="D867" s="201" t="s">
        <v>138</v>
      </c>
      <c r="E867" s="212" t="s">
        <v>21</v>
      </c>
      <c r="F867" s="213" t="s">
        <v>194</v>
      </c>
      <c r="G867" s="211"/>
      <c r="H867" s="214">
        <v>1.4450000000000001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138</v>
      </c>
      <c r="AU867" s="220" t="s">
        <v>86</v>
      </c>
      <c r="AV867" s="12" t="s">
        <v>86</v>
      </c>
      <c r="AW867" s="12" t="s">
        <v>38</v>
      </c>
      <c r="AX867" s="12" t="s">
        <v>74</v>
      </c>
      <c r="AY867" s="220" t="s">
        <v>128</v>
      </c>
    </row>
    <row r="868" spans="2:51" s="11" customFormat="1" ht="13.5">
      <c r="B868" s="199"/>
      <c r="C868" s="200"/>
      <c r="D868" s="201" t="s">
        <v>138</v>
      </c>
      <c r="E868" s="202" t="s">
        <v>21</v>
      </c>
      <c r="F868" s="203" t="s">
        <v>160</v>
      </c>
      <c r="G868" s="200"/>
      <c r="H868" s="202" t="s">
        <v>21</v>
      </c>
      <c r="I868" s="204"/>
      <c r="J868" s="200"/>
      <c r="K868" s="200"/>
      <c r="L868" s="205"/>
      <c r="M868" s="206"/>
      <c r="N868" s="207"/>
      <c r="O868" s="207"/>
      <c r="P868" s="207"/>
      <c r="Q868" s="207"/>
      <c r="R868" s="207"/>
      <c r="S868" s="207"/>
      <c r="T868" s="208"/>
      <c r="AT868" s="209" t="s">
        <v>138</v>
      </c>
      <c r="AU868" s="209" t="s">
        <v>86</v>
      </c>
      <c r="AV868" s="11" t="s">
        <v>79</v>
      </c>
      <c r="AW868" s="11" t="s">
        <v>38</v>
      </c>
      <c r="AX868" s="11" t="s">
        <v>74</v>
      </c>
      <c r="AY868" s="209" t="s">
        <v>128</v>
      </c>
    </row>
    <row r="869" spans="2:51" s="12" customFormat="1" ht="13.5">
      <c r="B869" s="210"/>
      <c r="C869" s="211"/>
      <c r="D869" s="201" t="s">
        <v>138</v>
      </c>
      <c r="E869" s="212" t="s">
        <v>21</v>
      </c>
      <c r="F869" s="213" t="s">
        <v>195</v>
      </c>
      <c r="G869" s="211"/>
      <c r="H869" s="214">
        <v>1.357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138</v>
      </c>
      <c r="AU869" s="220" t="s">
        <v>86</v>
      </c>
      <c r="AV869" s="12" t="s">
        <v>86</v>
      </c>
      <c r="AW869" s="12" t="s">
        <v>38</v>
      </c>
      <c r="AX869" s="12" t="s">
        <v>74</v>
      </c>
      <c r="AY869" s="220" t="s">
        <v>128</v>
      </c>
    </row>
    <row r="870" spans="2:51" s="11" customFormat="1" ht="13.5">
      <c r="B870" s="199"/>
      <c r="C870" s="200"/>
      <c r="D870" s="201" t="s">
        <v>138</v>
      </c>
      <c r="E870" s="202" t="s">
        <v>21</v>
      </c>
      <c r="F870" s="203" t="s">
        <v>162</v>
      </c>
      <c r="G870" s="200"/>
      <c r="H870" s="202" t="s">
        <v>21</v>
      </c>
      <c r="I870" s="204"/>
      <c r="J870" s="200"/>
      <c r="K870" s="200"/>
      <c r="L870" s="205"/>
      <c r="M870" s="206"/>
      <c r="N870" s="207"/>
      <c r="O870" s="207"/>
      <c r="P870" s="207"/>
      <c r="Q870" s="207"/>
      <c r="R870" s="207"/>
      <c r="S870" s="207"/>
      <c r="T870" s="208"/>
      <c r="AT870" s="209" t="s">
        <v>138</v>
      </c>
      <c r="AU870" s="209" t="s">
        <v>86</v>
      </c>
      <c r="AV870" s="11" t="s">
        <v>79</v>
      </c>
      <c r="AW870" s="11" t="s">
        <v>38</v>
      </c>
      <c r="AX870" s="11" t="s">
        <v>74</v>
      </c>
      <c r="AY870" s="209" t="s">
        <v>128</v>
      </c>
    </row>
    <row r="871" spans="2:51" s="12" customFormat="1" ht="13.5">
      <c r="B871" s="210"/>
      <c r="C871" s="211"/>
      <c r="D871" s="201" t="s">
        <v>138</v>
      </c>
      <c r="E871" s="212" t="s">
        <v>21</v>
      </c>
      <c r="F871" s="213" t="s">
        <v>196</v>
      </c>
      <c r="G871" s="211"/>
      <c r="H871" s="214">
        <v>2.8220000000000001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138</v>
      </c>
      <c r="AU871" s="220" t="s">
        <v>86</v>
      </c>
      <c r="AV871" s="12" t="s">
        <v>86</v>
      </c>
      <c r="AW871" s="12" t="s">
        <v>38</v>
      </c>
      <c r="AX871" s="12" t="s">
        <v>74</v>
      </c>
      <c r="AY871" s="220" t="s">
        <v>128</v>
      </c>
    </row>
    <row r="872" spans="2:51" s="11" customFormat="1" ht="13.5">
      <c r="B872" s="199"/>
      <c r="C872" s="200"/>
      <c r="D872" s="201" t="s">
        <v>138</v>
      </c>
      <c r="E872" s="202" t="s">
        <v>21</v>
      </c>
      <c r="F872" s="203" t="s">
        <v>164</v>
      </c>
      <c r="G872" s="200"/>
      <c r="H872" s="202" t="s">
        <v>21</v>
      </c>
      <c r="I872" s="204"/>
      <c r="J872" s="200"/>
      <c r="K872" s="200"/>
      <c r="L872" s="205"/>
      <c r="M872" s="206"/>
      <c r="N872" s="207"/>
      <c r="O872" s="207"/>
      <c r="P872" s="207"/>
      <c r="Q872" s="207"/>
      <c r="R872" s="207"/>
      <c r="S872" s="207"/>
      <c r="T872" s="208"/>
      <c r="AT872" s="209" t="s">
        <v>138</v>
      </c>
      <c r="AU872" s="209" t="s">
        <v>86</v>
      </c>
      <c r="AV872" s="11" t="s">
        <v>79</v>
      </c>
      <c r="AW872" s="11" t="s">
        <v>38</v>
      </c>
      <c r="AX872" s="11" t="s">
        <v>74</v>
      </c>
      <c r="AY872" s="209" t="s">
        <v>128</v>
      </c>
    </row>
    <row r="873" spans="2:51" s="11" customFormat="1" ht="13.5">
      <c r="B873" s="199"/>
      <c r="C873" s="200"/>
      <c r="D873" s="201" t="s">
        <v>138</v>
      </c>
      <c r="E873" s="202" t="s">
        <v>21</v>
      </c>
      <c r="F873" s="203" t="s">
        <v>672</v>
      </c>
      <c r="G873" s="200"/>
      <c r="H873" s="202" t="s">
        <v>21</v>
      </c>
      <c r="I873" s="204"/>
      <c r="J873" s="200"/>
      <c r="K873" s="200"/>
      <c r="L873" s="205"/>
      <c r="M873" s="206"/>
      <c r="N873" s="207"/>
      <c r="O873" s="207"/>
      <c r="P873" s="207"/>
      <c r="Q873" s="207"/>
      <c r="R873" s="207"/>
      <c r="S873" s="207"/>
      <c r="T873" s="208"/>
      <c r="AT873" s="209" t="s">
        <v>138</v>
      </c>
      <c r="AU873" s="209" t="s">
        <v>86</v>
      </c>
      <c r="AV873" s="11" t="s">
        <v>79</v>
      </c>
      <c r="AW873" s="11" t="s">
        <v>38</v>
      </c>
      <c r="AX873" s="11" t="s">
        <v>74</v>
      </c>
      <c r="AY873" s="209" t="s">
        <v>128</v>
      </c>
    </row>
    <row r="874" spans="2:51" s="11" customFormat="1" ht="13.5">
      <c r="B874" s="199"/>
      <c r="C874" s="200"/>
      <c r="D874" s="201" t="s">
        <v>138</v>
      </c>
      <c r="E874" s="202" t="s">
        <v>21</v>
      </c>
      <c r="F874" s="203" t="s">
        <v>166</v>
      </c>
      <c r="G874" s="200"/>
      <c r="H874" s="202" t="s">
        <v>21</v>
      </c>
      <c r="I874" s="204"/>
      <c r="J874" s="200"/>
      <c r="K874" s="200"/>
      <c r="L874" s="205"/>
      <c r="M874" s="206"/>
      <c r="N874" s="207"/>
      <c r="O874" s="207"/>
      <c r="P874" s="207"/>
      <c r="Q874" s="207"/>
      <c r="R874" s="207"/>
      <c r="S874" s="207"/>
      <c r="T874" s="208"/>
      <c r="AT874" s="209" t="s">
        <v>138</v>
      </c>
      <c r="AU874" s="209" t="s">
        <v>86</v>
      </c>
      <c r="AV874" s="11" t="s">
        <v>79</v>
      </c>
      <c r="AW874" s="11" t="s">
        <v>38</v>
      </c>
      <c r="AX874" s="11" t="s">
        <v>74</v>
      </c>
      <c r="AY874" s="209" t="s">
        <v>128</v>
      </c>
    </row>
    <row r="875" spans="2:51" s="12" customFormat="1" ht="13.5">
      <c r="B875" s="210"/>
      <c r="C875" s="211"/>
      <c r="D875" s="201" t="s">
        <v>138</v>
      </c>
      <c r="E875" s="212" t="s">
        <v>21</v>
      </c>
      <c r="F875" s="213" t="s">
        <v>198</v>
      </c>
      <c r="G875" s="211"/>
      <c r="H875" s="214">
        <v>2.339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138</v>
      </c>
      <c r="AU875" s="220" t="s">
        <v>86</v>
      </c>
      <c r="AV875" s="12" t="s">
        <v>86</v>
      </c>
      <c r="AW875" s="12" t="s">
        <v>38</v>
      </c>
      <c r="AX875" s="12" t="s">
        <v>74</v>
      </c>
      <c r="AY875" s="220" t="s">
        <v>128</v>
      </c>
    </row>
    <row r="876" spans="2:51" s="11" customFormat="1" ht="13.5">
      <c r="B876" s="199"/>
      <c r="C876" s="200"/>
      <c r="D876" s="201" t="s">
        <v>138</v>
      </c>
      <c r="E876" s="202" t="s">
        <v>21</v>
      </c>
      <c r="F876" s="203" t="s">
        <v>168</v>
      </c>
      <c r="G876" s="200"/>
      <c r="H876" s="202" t="s">
        <v>21</v>
      </c>
      <c r="I876" s="204"/>
      <c r="J876" s="200"/>
      <c r="K876" s="200"/>
      <c r="L876" s="205"/>
      <c r="M876" s="206"/>
      <c r="N876" s="207"/>
      <c r="O876" s="207"/>
      <c r="P876" s="207"/>
      <c r="Q876" s="207"/>
      <c r="R876" s="207"/>
      <c r="S876" s="207"/>
      <c r="T876" s="208"/>
      <c r="AT876" s="209" t="s">
        <v>138</v>
      </c>
      <c r="AU876" s="209" t="s">
        <v>86</v>
      </c>
      <c r="AV876" s="11" t="s">
        <v>79</v>
      </c>
      <c r="AW876" s="11" t="s">
        <v>38</v>
      </c>
      <c r="AX876" s="11" t="s">
        <v>74</v>
      </c>
      <c r="AY876" s="209" t="s">
        <v>128</v>
      </c>
    </row>
    <row r="877" spans="2:51" s="12" customFormat="1" ht="13.5">
      <c r="B877" s="210"/>
      <c r="C877" s="211"/>
      <c r="D877" s="201" t="s">
        <v>138</v>
      </c>
      <c r="E877" s="212" t="s">
        <v>21</v>
      </c>
      <c r="F877" s="213" t="s">
        <v>199</v>
      </c>
      <c r="G877" s="211"/>
      <c r="H877" s="214">
        <v>2.8559999999999999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138</v>
      </c>
      <c r="AU877" s="220" t="s">
        <v>86</v>
      </c>
      <c r="AV877" s="12" t="s">
        <v>86</v>
      </c>
      <c r="AW877" s="12" t="s">
        <v>38</v>
      </c>
      <c r="AX877" s="12" t="s">
        <v>74</v>
      </c>
      <c r="AY877" s="220" t="s">
        <v>128</v>
      </c>
    </row>
    <row r="878" spans="2:51" s="11" customFormat="1" ht="13.5">
      <c r="B878" s="199"/>
      <c r="C878" s="200"/>
      <c r="D878" s="201" t="s">
        <v>138</v>
      </c>
      <c r="E878" s="202" t="s">
        <v>21</v>
      </c>
      <c r="F878" s="203" t="s">
        <v>170</v>
      </c>
      <c r="G878" s="200"/>
      <c r="H878" s="202" t="s">
        <v>21</v>
      </c>
      <c r="I878" s="204"/>
      <c r="J878" s="200"/>
      <c r="K878" s="200"/>
      <c r="L878" s="205"/>
      <c r="M878" s="206"/>
      <c r="N878" s="207"/>
      <c r="O878" s="207"/>
      <c r="P878" s="207"/>
      <c r="Q878" s="207"/>
      <c r="R878" s="207"/>
      <c r="S878" s="207"/>
      <c r="T878" s="208"/>
      <c r="AT878" s="209" t="s">
        <v>138</v>
      </c>
      <c r="AU878" s="209" t="s">
        <v>86</v>
      </c>
      <c r="AV878" s="11" t="s">
        <v>79</v>
      </c>
      <c r="AW878" s="11" t="s">
        <v>38</v>
      </c>
      <c r="AX878" s="11" t="s">
        <v>74</v>
      </c>
      <c r="AY878" s="209" t="s">
        <v>128</v>
      </c>
    </row>
    <row r="879" spans="2:51" s="12" customFormat="1" ht="13.5">
      <c r="B879" s="210"/>
      <c r="C879" s="211"/>
      <c r="D879" s="201" t="s">
        <v>138</v>
      </c>
      <c r="E879" s="212" t="s">
        <v>21</v>
      </c>
      <c r="F879" s="213" t="s">
        <v>200</v>
      </c>
      <c r="G879" s="211"/>
      <c r="H879" s="214">
        <v>2.927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138</v>
      </c>
      <c r="AU879" s="220" t="s">
        <v>86</v>
      </c>
      <c r="AV879" s="12" t="s">
        <v>86</v>
      </c>
      <c r="AW879" s="12" t="s">
        <v>38</v>
      </c>
      <c r="AX879" s="12" t="s">
        <v>74</v>
      </c>
      <c r="AY879" s="220" t="s">
        <v>128</v>
      </c>
    </row>
    <row r="880" spans="2:51" s="11" customFormat="1" ht="13.5">
      <c r="B880" s="199"/>
      <c r="C880" s="200"/>
      <c r="D880" s="201" t="s">
        <v>138</v>
      </c>
      <c r="E880" s="202" t="s">
        <v>21</v>
      </c>
      <c r="F880" s="203" t="s">
        <v>172</v>
      </c>
      <c r="G880" s="200"/>
      <c r="H880" s="202" t="s">
        <v>21</v>
      </c>
      <c r="I880" s="204"/>
      <c r="J880" s="200"/>
      <c r="K880" s="200"/>
      <c r="L880" s="205"/>
      <c r="M880" s="206"/>
      <c r="N880" s="207"/>
      <c r="O880" s="207"/>
      <c r="P880" s="207"/>
      <c r="Q880" s="207"/>
      <c r="R880" s="207"/>
      <c r="S880" s="207"/>
      <c r="T880" s="208"/>
      <c r="AT880" s="209" t="s">
        <v>138</v>
      </c>
      <c r="AU880" s="209" t="s">
        <v>86</v>
      </c>
      <c r="AV880" s="11" t="s">
        <v>79</v>
      </c>
      <c r="AW880" s="11" t="s">
        <v>38</v>
      </c>
      <c r="AX880" s="11" t="s">
        <v>74</v>
      </c>
      <c r="AY880" s="209" t="s">
        <v>128</v>
      </c>
    </row>
    <row r="881" spans="2:65" s="12" customFormat="1" ht="13.5">
      <c r="B881" s="210"/>
      <c r="C881" s="211"/>
      <c r="D881" s="201" t="s">
        <v>138</v>
      </c>
      <c r="E881" s="212" t="s">
        <v>21</v>
      </c>
      <c r="F881" s="213" t="s">
        <v>201</v>
      </c>
      <c r="G881" s="211"/>
      <c r="H881" s="214">
        <v>1.36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138</v>
      </c>
      <c r="AU881" s="220" t="s">
        <v>86</v>
      </c>
      <c r="AV881" s="12" t="s">
        <v>86</v>
      </c>
      <c r="AW881" s="12" t="s">
        <v>38</v>
      </c>
      <c r="AX881" s="12" t="s">
        <v>74</v>
      </c>
      <c r="AY881" s="220" t="s">
        <v>128</v>
      </c>
    </row>
    <row r="882" spans="2:65" s="11" customFormat="1" ht="13.5">
      <c r="B882" s="199"/>
      <c r="C882" s="200"/>
      <c r="D882" s="201" t="s">
        <v>138</v>
      </c>
      <c r="E882" s="202" t="s">
        <v>21</v>
      </c>
      <c r="F882" s="203" t="s">
        <v>174</v>
      </c>
      <c r="G882" s="200"/>
      <c r="H882" s="202" t="s">
        <v>21</v>
      </c>
      <c r="I882" s="204"/>
      <c r="J882" s="200"/>
      <c r="K882" s="200"/>
      <c r="L882" s="205"/>
      <c r="M882" s="206"/>
      <c r="N882" s="207"/>
      <c r="O882" s="207"/>
      <c r="P882" s="207"/>
      <c r="Q882" s="207"/>
      <c r="R882" s="207"/>
      <c r="S882" s="207"/>
      <c r="T882" s="208"/>
      <c r="AT882" s="209" t="s">
        <v>138</v>
      </c>
      <c r="AU882" s="209" t="s">
        <v>86</v>
      </c>
      <c r="AV882" s="11" t="s">
        <v>79</v>
      </c>
      <c r="AW882" s="11" t="s">
        <v>38</v>
      </c>
      <c r="AX882" s="11" t="s">
        <v>74</v>
      </c>
      <c r="AY882" s="209" t="s">
        <v>128</v>
      </c>
    </row>
    <row r="883" spans="2:65" s="12" customFormat="1" ht="13.5">
      <c r="B883" s="210"/>
      <c r="C883" s="211"/>
      <c r="D883" s="201" t="s">
        <v>138</v>
      </c>
      <c r="E883" s="212" t="s">
        <v>21</v>
      </c>
      <c r="F883" s="213" t="s">
        <v>202</v>
      </c>
      <c r="G883" s="211"/>
      <c r="H883" s="214">
        <v>2.6320000000000001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138</v>
      </c>
      <c r="AU883" s="220" t="s">
        <v>86</v>
      </c>
      <c r="AV883" s="12" t="s">
        <v>86</v>
      </c>
      <c r="AW883" s="12" t="s">
        <v>38</v>
      </c>
      <c r="AX883" s="12" t="s">
        <v>74</v>
      </c>
      <c r="AY883" s="220" t="s">
        <v>128</v>
      </c>
    </row>
    <row r="884" spans="2:65" s="11" customFormat="1" ht="13.5">
      <c r="B884" s="199"/>
      <c r="C884" s="200"/>
      <c r="D884" s="201" t="s">
        <v>138</v>
      </c>
      <c r="E884" s="202" t="s">
        <v>21</v>
      </c>
      <c r="F884" s="203" t="s">
        <v>176</v>
      </c>
      <c r="G884" s="200"/>
      <c r="H884" s="202" t="s">
        <v>21</v>
      </c>
      <c r="I884" s="204"/>
      <c r="J884" s="200"/>
      <c r="K884" s="200"/>
      <c r="L884" s="205"/>
      <c r="M884" s="206"/>
      <c r="N884" s="207"/>
      <c r="O884" s="207"/>
      <c r="P884" s="207"/>
      <c r="Q884" s="207"/>
      <c r="R884" s="207"/>
      <c r="S884" s="207"/>
      <c r="T884" s="208"/>
      <c r="AT884" s="209" t="s">
        <v>138</v>
      </c>
      <c r="AU884" s="209" t="s">
        <v>86</v>
      </c>
      <c r="AV884" s="11" t="s">
        <v>79</v>
      </c>
      <c r="AW884" s="11" t="s">
        <v>38</v>
      </c>
      <c r="AX884" s="11" t="s">
        <v>74</v>
      </c>
      <c r="AY884" s="209" t="s">
        <v>128</v>
      </c>
    </row>
    <row r="885" spans="2:65" s="12" customFormat="1" ht="13.5">
      <c r="B885" s="210"/>
      <c r="C885" s="211"/>
      <c r="D885" s="201" t="s">
        <v>138</v>
      </c>
      <c r="E885" s="212" t="s">
        <v>21</v>
      </c>
      <c r="F885" s="213" t="s">
        <v>203</v>
      </c>
      <c r="G885" s="211"/>
      <c r="H885" s="214">
        <v>1.9550000000000001</v>
      </c>
      <c r="I885" s="215"/>
      <c r="J885" s="211"/>
      <c r="K885" s="211"/>
      <c r="L885" s="216"/>
      <c r="M885" s="217"/>
      <c r="N885" s="218"/>
      <c r="O885" s="218"/>
      <c r="P885" s="218"/>
      <c r="Q885" s="218"/>
      <c r="R885" s="218"/>
      <c r="S885" s="218"/>
      <c r="T885" s="219"/>
      <c r="AT885" s="220" t="s">
        <v>138</v>
      </c>
      <c r="AU885" s="220" t="s">
        <v>86</v>
      </c>
      <c r="AV885" s="12" t="s">
        <v>86</v>
      </c>
      <c r="AW885" s="12" t="s">
        <v>38</v>
      </c>
      <c r="AX885" s="12" t="s">
        <v>74</v>
      </c>
      <c r="AY885" s="220" t="s">
        <v>128</v>
      </c>
    </row>
    <row r="886" spans="2:65" s="14" customFormat="1" ht="13.5">
      <c r="B886" s="232"/>
      <c r="C886" s="233"/>
      <c r="D886" s="201" t="s">
        <v>138</v>
      </c>
      <c r="E886" s="234" t="s">
        <v>21</v>
      </c>
      <c r="F886" s="235" t="s">
        <v>253</v>
      </c>
      <c r="G886" s="233"/>
      <c r="H886" s="236">
        <v>51.140999999999998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AT886" s="242" t="s">
        <v>138</v>
      </c>
      <c r="AU886" s="242" t="s">
        <v>86</v>
      </c>
      <c r="AV886" s="14" t="s">
        <v>129</v>
      </c>
      <c r="AW886" s="14" t="s">
        <v>38</v>
      </c>
      <c r="AX886" s="14" t="s">
        <v>74</v>
      </c>
      <c r="AY886" s="242" t="s">
        <v>128</v>
      </c>
    </row>
    <row r="887" spans="2:65" s="13" customFormat="1" ht="13.5">
      <c r="B887" s="221"/>
      <c r="C887" s="222"/>
      <c r="D887" s="201" t="s">
        <v>138</v>
      </c>
      <c r="E887" s="223" t="s">
        <v>21</v>
      </c>
      <c r="F887" s="224" t="s">
        <v>141</v>
      </c>
      <c r="G887" s="222"/>
      <c r="H887" s="225">
        <v>1189.3150000000001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138</v>
      </c>
      <c r="AU887" s="231" t="s">
        <v>86</v>
      </c>
      <c r="AV887" s="13" t="s">
        <v>136</v>
      </c>
      <c r="AW887" s="13" t="s">
        <v>38</v>
      </c>
      <c r="AX887" s="13" t="s">
        <v>79</v>
      </c>
      <c r="AY887" s="231" t="s">
        <v>128</v>
      </c>
    </row>
    <row r="888" spans="2:65" s="1" customFormat="1" ht="16.5" customHeight="1">
      <c r="B888" s="41"/>
      <c r="C888" s="187" t="s">
        <v>673</v>
      </c>
      <c r="D888" s="187" t="s">
        <v>131</v>
      </c>
      <c r="E888" s="188" t="s">
        <v>674</v>
      </c>
      <c r="F888" s="189" t="s">
        <v>675</v>
      </c>
      <c r="G888" s="190" t="s">
        <v>144</v>
      </c>
      <c r="H888" s="191">
        <v>1189.3150000000001</v>
      </c>
      <c r="I888" s="192"/>
      <c r="J888" s="193">
        <f>ROUND(I888*H888,2)</f>
        <v>0</v>
      </c>
      <c r="K888" s="189" t="s">
        <v>135</v>
      </c>
      <c r="L888" s="61"/>
      <c r="M888" s="194" t="s">
        <v>21</v>
      </c>
      <c r="N888" s="195" t="s">
        <v>45</v>
      </c>
      <c r="O888" s="42"/>
      <c r="P888" s="196">
        <f>O888*H888</f>
        <v>0</v>
      </c>
      <c r="Q888" s="196">
        <v>1E-3</v>
      </c>
      <c r="R888" s="196">
        <f>Q888*H888</f>
        <v>1.1893150000000001</v>
      </c>
      <c r="S888" s="196">
        <v>3.1E-4</v>
      </c>
      <c r="T888" s="197">
        <f>S888*H888</f>
        <v>0.36868765000000003</v>
      </c>
      <c r="AR888" s="24" t="s">
        <v>319</v>
      </c>
      <c r="AT888" s="24" t="s">
        <v>131</v>
      </c>
      <c r="AU888" s="24" t="s">
        <v>86</v>
      </c>
      <c r="AY888" s="24" t="s">
        <v>128</v>
      </c>
      <c r="BE888" s="198">
        <f>IF(N888="základní",J888,0)</f>
        <v>0</v>
      </c>
      <c r="BF888" s="198">
        <f>IF(N888="snížená",J888,0)</f>
        <v>0</v>
      </c>
      <c r="BG888" s="198">
        <f>IF(N888="zákl. přenesená",J888,0)</f>
        <v>0</v>
      </c>
      <c r="BH888" s="198">
        <f>IF(N888="sníž. přenesená",J888,0)</f>
        <v>0</v>
      </c>
      <c r="BI888" s="198">
        <f>IF(N888="nulová",J888,0)</f>
        <v>0</v>
      </c>
      <c r="BJ888" s="24" t="s">
        <v>79</v>
      </c>
      <c r="BK888" s="198">
        <f>ROUND(I888*H888,2)</f>
        <v>0</v>
      </c>
      <c r="BL888" s="24" t="s">
        <v>319</v>
      </c>
      <c r="BM888" s="24" t="s">
        <v>676</v>
      </c>
    </row>
    <row r="889" spans="2:65" s="11" customFormat="1" ht="13.5">
      <c r="B889" s="199"/>
      <c r="C889" s="200"/>
      <c r="D889" s="201" t="s">
        <v>138</v>
      </c>
      <c r="E889" s="202" t="s">
        <v>21</v>
      </c>
      <c r="F889" s="203" t="s">
        <v>315</v>
      </c>
      <c r="G889" s="200"/>
      <c r="H889" s="202" t="s">
        <v>21</v>
      </c>
      <c r="I889" s="204"/>
      <c r="J889" s="200"/>
      <c r="K889" s="200"/>
      <c r="L889" s="205"/>
      <c r="M889" s="206"/>
      <c r="N889" s="207"/>
      <c r="O889" s="207"/>
      <c r="P889" s="207"/>
      <c r="Q889" s="207"/>
      <c r="R889" s="207"/>
      <c r="S889" s="207"/>
      <c r="T889" s="208"/>
      <c r="AT889" s="209" t="s">
        <v>138</v>
      </c>
      <c r="AU889" s="209" t="s">
        <v>86</v>
      </c>
      <c r="AV889" s="11" t="s">
        <v>79</v>
      </c>
      <c r="AW889" s="11" t="s">
        <v>38</v>
      </c>
      <c r="AX889" s="11" t="s">
        <v>74</v>
      </c>
      <c r="AY889" s="209" t="s">
        <v>128</v>
      </c>
    </row>
    <row r="890" spans="2:65" s="12" customFormat="1" ht="13.5">
      <c r="B890" s="210"/>
      <c r="C890" s="211"/>
      <c r="D890" s="201" t="s">
        <v>138</v>
      </c>
      <c r="E890" s="212" t="s">
        <v>21</v>
      </c>
      <c r="F890" s="213" t="s">
        <v>642</v>
      </c>
      <c r="G890" s="211"/>
      <c r="H890" s="214">
        <v>39.168999999999997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138</v>
      </c>
      <c r="AU890" s="220" t="s">
        <v>86</v>
      </c>
      <c r="AV890" s="12" t="s">
        <v>86</v>
      </c>
      <c r="AW890" s="12" t="s">
        <v>38</v>
      </c>
      <c r="AX890" s="12" t="s">
        <v>74</v>
      </c>
      <c r="AY890" s="220" t="s">
        <v>128</v>
      </c>
    </row>
    <row r="891" spans="2:65" s="12" customFormat="1" ht="13.5">
      <c r="B891" s="210"/>
      <c r="C891" s="211"/>
      <c r="D891" s="201" t="s">
        <v>138</v>
      </c>
      <c r="E891" s="212" t="s">
        <v>21</v>
      </c>
      <c r="F891" s="213" t="s">
        <v>643</v>
      </c>
      <c r="G891" s="211"/>
      <c r="H891" s="214">
        <v>11.528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138</v>
      </c>
      <c r="AU891" s="220" t="s">
        <v>86</v>
      </c>
      <c r="AV891" s="12" t="s">
        <v>86</v>
      </c>
      <c r="AW891" s="12" t="s">
        <v>38</v>
      </c>
      <c r="AX891" s="12" t="s">
        <v>74</v>
      </c>
      <c r="AY891" s="220" t="s">
        <v>128</v>
      </c>
    </row>
    <row r="892" spans="2:65" s="12" customFormat="1" ht="13.5">
      <c r="B892" s="210"/>
      <c r="C892" s="211"/>
      <c r="D892" s="201" t="s">
        <v>138</v>
      </c>
      <c r="E892" s="212" t="s">
        <v>21</v>
      </c>
      <c r="F892" s="213" t="s">
        <v>644</v>
      </c>
      <c r="G892" s="211"/>
      <c r="H892" s="214">
        <v>18.864000000000001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138</v>
      </c>
      <c r="AU892" s="220" t="s">
        <v>86</v>
      </c>
      <c r="AV892" s="12" t="s">
        <v>86</v>
      </c>
      <c r="AW892" s="12" t="s">
        <v>38</v>
      </c>
      <c r="AX892" s="12" t="s">
        <v>74</v>
      </c>
      <c r="AY892" s="220" t="s">
        <v>128</v>
      </c>
    </row>
    <row r="893" spans="2:65" s="12" customFormat="1" ht="13.5">
      <c r="B893" s="210"/>
      <c r="C893" s="211"/>
      <c r="D893" s="201" t="s">
        <v>138</v>
      </c>
      <c r="E893" s="212" t="s">
        <v>21</v>
      </c>
      <c r="F893" s="213" t="s">
        <v>645</v>
      </c>
      <c r="G893" s="211"/>
      <c r="H893" s="214">
        <v>21.745999999999999</v>
      </c>
      <c r="I893" s="215"/>
      <c r="J893" s="211"/>
      <c r="K893" s="211"/>
      <c r="L893" s="216"/>
      <c r="M893" s="217"/>
      <c r="N893" s="218"/>
      <c r="O893" s="218"/>
      <c r="P893" s="218"/>
      <c r="Q893" s="218"/>
      <c r="R893" s="218"/>
      <c r="S893" s="218"/>
      <c r="T893" s="219"/>
      <c r="AT893" s="220" t="s">
        <v>138</v>
      </c>
      <c r="AU893" s="220" t="s">
        <v>86</v>
      </c>
      <c r="AV893" s="12" t="s">
        <v>86</v>
      </c>
      <c r="AW893" s="12" t="s">
        <v>38</v>
      </c>
      <c r="AX893" s="12" t="s">
        <v>74</v>
      </c>
      <c r="AY893" s="220" t="s">
        <v>128</v>
      </c>
    </row>
    <row r="894" spans="2:65" s="12" customFormat="1" ht="13.5">
      <c r="B894" s="210"/>
      <c r="C894" s="211"/>
      <c r="D894" s="201" t="s">
        <v>138</v>
      </c>
      <c r="E894" s="212" t="s">
        <v>21</v>
      </c>
      <c r="F894" s="213" t="s">
        <v>646</v>
      </c>
      <c r="G894" s="211"/>
      <c r="H894" s="214">
        <v>6.1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138</v>
      </c>
      <c r="AU894" s="220" t="s">
        <v>86</v>
      </c>
      <c r="AV894" s="12" t="s">
        <v>86</v>
      </c>
      <c r="AW894" s="12" t="s">
        <v>38</v>
      </c>
      <c r="AX894" s="12" t="s">
        <v>74</v>
      </c>
      <c r="AY894" s="220" t="s">
        <v>128</v>
      </c>
    </row>
    <row r="895" spans="2:65" s="12" customFormat="1" ht="13.5">
      <c r="B895" s="210"/>
      <c r="C895" s="211"/>
      <c r="D895" s="201" t="s">
        <v>138</v>
      </c>
      <c r="E895" s="212" t="s">
        <v>21</v>
      </c>
      <c r="F895" s="213" t="s">
        <v>647</v>
      </c>
      <c r="G895" s="211"/>
      <c r="H895" s="214">
        <v>5.734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138</v>
      </c>
      <c r="AU895" s="220" t="s">
        <v>86</v>
      </c>
      <c r="AV895" s="12" t="s">
        <v>86</v>
      </c>
      <c r="AW895" s="12" t="s">
        <v>38</v>
      </c>
      <c r="AX895" s="12" t="s">
        <v>74</v>
      </c>
      <c r="AY895" s="220" t="s">
        <v>128</v>
      </c>
    </row>
    <row r="896" spans="2:65" s="12" customFormat="1" ht="13.5">
      <c r="B896" s="210"/>
      <c r="C896" s="211"/>
      <c r="D896" s="201" t="s">
        <v>138</v>
      </c>
      <c r="E896" s="212" t="s">
        <v>21</v>
      </c>
      <c r="F896" s="213" t="s">
        <v>648</v>
      </c>
      <c r="G896" s="211"/>
      <c r="H896" s="214">
        <v>49.439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138</v>
      </c>
      <c r="AU896" s="220" t="s">
        <v>86</v>
      </c>
      <c r="AV896" s="12" t="s">
        <v>86</v>
      </c>
      <c r="AW896" s="12" t="s">
        <v>38</v>
      </c>
      <c r="AX896" s="12" t="s">
        <v>74</v>
      </c>
      <c r="AY896" s="220" t="s">
        <v>128</v>
      </c>
    </row>
    <row r="897" spans="2:51" s="12" customFormat="1" ht="13.5">
      <c r="B897" s="210"/>
      <c r="C897" s="211"/>
      <c r="D897" s="201" t="s">
        <v>138</v>
      </c>
      <c r="E897" s="212" t="s">
        <v>21</v>
      </c>
      <c r="F897" s="213" t="s">
        <v>649</v>
      </c>
      <c r="G897" s="211"/>
      <c r="H897" s="214">
        <v>55.884999999999998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138</v>
      </c>
      <c r="AU897" s="220" t="s">
        <v>86</v>
      </c>
      <c r="AV897" s="12" t="s">
        <v>86</v>
      </c>
      <c r="AW897" s="12" t="s">
        <v>38</v>
      </c>
      <c r="AX897" s="12" t="s">
        <v>74</v>
      </c>
      <c r="AY897" s="220" t="s">
        <v>128</v>
      </c>
    </row>
    <row r="898" spans="2:51" s="12" customFormat="1" ht="13.5">
      <c r="B898" s="210"/>
      <c r="C898" s="211"/>
      <c r="D898" s="201" t="s">
        <v>138</v>
      </c>
      <c r="E898" s="212" t="s">
        <v>21</v>
      </c>
      <c r="F898" s="213" t="s">
        <v>650</v>
      </c>
      <c r="G898" s="211"/>
      <c r="H898" s="214">
        <v>44.33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138</v>
      </c>
      <c r="AU898" s="220" t="s">
        <v>86</v>
      </c>
      <c r="AV898" s="12" t="s">
        <v>86</v>
      </c>
      <c r="AW898" s="12" t="s">
        <v>38</v>
      </c>
      <c r="AX898" s="12" t="s">
        <v>74</v>
      </c>
      <c r="AY898" s="220" t="s">
        <v>128</v>
      </c>
    </row>
    <row r="899" spans="2:51" s="12" customFormat="1" ht="13.5">
      <c r="B899" s="210"/>
      <c r="C899" s="211"/>
      <c r="D899" s="201" t="s">
        <v>138</v>
      </c>
      <c r="E899" s="212" t="s">
        <v>21</v>
      </c>
      <c r="F899" s="213" t="s">
        <v>651</v>
      </c>
      <c r="G899" s="211"/>
      <c r="H899" s="214">
        <v>47.212000000000003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138</v>
      </c>
      <c r="AU899" s="220" t="s">
        <v>86</v>
      </c>
      <c r="AV899" s="12" t="s">
        <v>86</v>
      </c>
      <c r="AW899" s="12" t="s">
        <v>38</v>
      </c>
      <c r="AX899" s="12" t="s">
        <v>74</v>
      </c>
      <c r="AY899" s="220" t="s">
        <v>128</v>
      </c>
    </row>
    <row r="900" spans="2:51" s="12" customFormat="1" ht="13.5">
      <c r="B900" s="210"/>
      <c r="C900" s="211"/>
      <c r="D900" s="201" t="s">
        <v>138</v>
      </c>
      <c r="E900" s="212" t="s">
        <v>21</v>
      </c>
      <c r="F900" s="213" t="s">
        <v>652</v>
      </c>
      <c r="G900" s="211"/>
      <c r="H900" s="214">
        <v>15.787000000000001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138</v>
      </c>
      <c r="AU900" s="220" t="s">
        <v>86</v>
      </c>
      <c r="AV900" s="12" t="s">
        <v>86</v>
      </c>
      <c r="AW900" s="12" t="s">
        <v>38</v>
      </c>
      <c r="AX900" s="12" t="s">
        <v>74</v>
      </c>
      <c r="AY900" s="220" t="s">
        <v>128</v>
      </c>
    </row>
    <row r="901" spans="2:51" s="12" customFormat="1" ht="13.5">
      <c r="B901" s="210"/>
      <c r="C901" s="211"/>
      <c r="D901" s="201" t="s">
        <v>138</v>
      </c>
      <c r="E901" s="212" t="s">
        <v>21</v>
      </c>
      <c r="F901" s="213" t="s">
        <v>412</v>
      </c>
      <c r="G901" s="211"/>
      <c r="H901" s="214">
        <v>111.81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138</v>
      </c>
      <c r="AU901" s="220" t="s">
        <v>86</v>
      </c>
      <c r="AV901" s="12" t="s">
        <v>86</v>
      </c>
      <c r="AW901" s="12" t="s">
        <v>38</v>
      </c>
      <c r="AX901" s="12" t="s">
        <v>74</v>
      </c>
      <c r="AY901" s="220" t="s">
        <v>128</v>
      </c>
    </row>
    <row r="902" spans="2:51" s="14" customFormat="1" ht="13.5">
      <c r="B902" s="232"/>
      <c r="C902" s="233"/>
      <c r="D902" s="201" t="s">
        <v>138</v>
      </c>
      <c r="E902" s="234" t="s">
        <v>21</v>
      </c>
      <c r="F902" s="235" t="s">
        <v>253</v>
      </c>
      <c r="G902" s="233"/>
      <c r="H902" s="236">
        <v>427.60399999999998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AT902" s="242" t="s">
        <v>138</v>
      </c>
      <c r="AU902" s="242" t="s">
        <v>86</v>
      </c>
      <c r="AV902" s="14" t="s">
        <v>129</v>
      </c>
      <c r="AW902" s="14" t="s">
        <v>38</v>
      </c>
      <c r="AX902" s="14" t="s">
        <v>74</v>
      </c>
      <c r="AY902" s="242" t="s">
        <v>128</v>
      </c>
    </row>
    <row r="903" spans="2:51" s="11" customFormat="1" ht="13.5">
      <c r="B903" s="199"/>
      <c r="C903" s="200"/>
      <c r="D903" s="201" t="s">
        <v>138</v>
      </c>
      <c r="E903" s="202" t="s">
        <v>21</v>
      </c>
      <c r="F903" s="203" t="s">
        <v>307</v>
      </c>
      <c r="G903" s="200"/>
      <c r="H903" s="202" t="s">
        <v>21</v>
      </c>
      <c r="I903" s="204"/>
      <c r="J903" s="200"/>
      <c r="K903" s="200"/>
      <c r="L903" s="205"/>
      <c r="M903" s="206"/>
      <c r="N903" s="207"/>
      <c r="O903" s="207"/>
      <c r="P903" s="207"/>
      <c r="Q903" s="207"/>
      <c r="R903" s="207"/>
      <c r="S903" s="207"/>
      <c r="T903" s="208"/>
      <c r="AT903" s="209" t="s">
        <v>138</v>
      </c>
      <c r="AU903" s="209" t="s">
        <v>86</v>
      </c>
      <c r="AV903" s="11" t="s">
        <v>79</v>
      </c>
      <c r="AW903" s="11" t="s">
        <v>38</v>
      </c>
      <c r="AX903" s="11" t="s">
        <v>74</v>
      </c>
      <c r="AY903" s="209" t="s">
        <v>128</v>
      </c>
    </row>
    <row r="904" spans="2:51" s="12" customFormat="1" ht="13.5">
      <c r="B904" s="210"/>
      <c r="C904" s="211"/>
      <c r="D904" s="201" t="s">
        <v>138</v>
      </c>
      <c r="E904" s="212" t="s">
        <v>21</v>
      </c>
      <c r="F904" s="213" t="s">
        <v>653</v>
      </c>
      <c r="G904" s="211"/>
      <c r="H904" s="214">
        <v>44.161000000000001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138</v>
      </c>
      <c r="AU904" s="220" t="s">
        <v>86</v>
      </c>
      <c r="AV904" s="12" t="s">
        <v>86</v>
      </c>
      <c r="AW904" s="12" t="s">
        <v>38</v>
      </c>
      <c r="AX904" s="12" t="s">
        <v>74</v>
      </c>
      <c r="AY904" s="220" t="s">
        <v>128</v>
      </c>
    </row>
    <row r="905" spans="2:51" s="12" customFormat="1" ht="13.5">
      <c r="B905" s="210"/>
      <c r="C905" s="211"/>
      <c r="D905" s="201" t="s">
        <v>138</v>
      </c>
      <c r="E905" s="212" t="s">
        <v>21</v>
      </c>
      <c r="F905" s="213" t="s">
        <v>654</v>
      </c>
      <c r="G905" s="211"/>
      <c r="H905" s="214">
        <v>18.893999999999998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138</v>
      </c>
      <c r="AU905" s="220" t="s">
        <v>86</v>
      </c>
      <c r="AV905" s="12" t="s">
        <v>86</v>
      </c>
      <c r="AW905" s="12" t="s">
        <v>38</v>
      </c>
      <c r="AX905" s="12" t="s">
        <v>74</v>
      </c>
      <c r="AY905" s="220" t="s">
        <v>128</v>
      </c>
    </row>
    <row r="906" spans="2:51" s="12" customFormat="1" ht="13.5">
      <c r="B906" s="210"/>
      <c r="C906" s="211"/>
      <c r="D906" s="201" t="s">
        <v>138</v>
      </c>
      <c r="E906" s="212" t="s">
        <v>21</v>
      </c>
      <c r="F906" s="213" t="s">
        <v>655</v>
      </c>
      <c r="G906" s="211"/>
      <c r="H906" s="214">
        <v>16.638000000000002</v>
      </c>
      <c r="I906" s="215"/>
      <c r="J906" s="211"/>
      <c r="K906" s="211"/>
      <c r="L906" s="216"/>
      <c r="M906" s="217"/>
      <c r="N906" s="218"/>
      <c r="O906" s="218"/>
      <c r="P906" s="218"/>
      <c r="Q906" s="218"/>
      <c r="R906" s="218"/>
      <c r="S906" s="218"/>
      <c r="T906" s="219"/>
      <c r="AT906" s="220" t="s">
        <v>138</v>
      </c>
      <c r="AU906" s="220" t="s">
        <v>86</v>
      </c>
      <c r="AV906" s="12" t="s">
        <v>86</v>
      </c>
      <c r="AW906" s="12" t="s">
        <v>38</v>
      </c>
      <c r="AX906" s="12" t="s">
        <v>74</v>
      </c>
      <c r="AY906" s="220" t="s">
        <v>128</v>
      </c>
    </row>
    <row r="907" spans="2:51" s="12" customFormat="1" ht="13.5">
      <c r="B907" s="210"/>
      <c r="C907" s="211"/>
      <c r="D907" s="201" t="s">
        <v>138</v>
      </c>
      <c r="E907" s="212" t="s">
        <v>21</v>
      </c>
      <c r="F907" s="213" t="s">
        <v>656</v>
      </c>
      <c r="G907" s="211"/>
      <c r="H907" s="214">
        <v>6.9580000000000002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138</v>
      </c>
      <c r="AU907" s="220" t="s">
        <v>86</v>
      </c>
      <c r="AV907" s="12" t="s">
        <v>86</v>
      </c>
      <c r="AW907" s="12" t="s">
        <v>38</v>
      </c>
      <c r="AX907" s="12" t="s">
        <v>74</v>
      </c>
      <c r="AY907" s="220" t="s">
        <v>128</v>
      </c>
    </row>
    <row r="908" spans="2:51" s="12" customFormat="1" ht="13.5">
      <c r="B908" s="210"/>
      <c r="C908" s="211"/>
      <c r="D908" s="201" t="s">
        <v>138</v>
      </c>
      <c r="E908" s="212" t="s">
        <v>21</v>
      </c>
      <c r="F908" s="213" t="s">
        <v>657</v>
      </c>
      <c r="G908" s="211"/>
      <c r="H908" s="214">
        <v>6.532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138</v>
      </c>
      <c r="AU908" s="220" t="s">
        <v>86</v>
      </c>
      <c r="AV908" s="12" t="s">
        <v>86</v>
      </c>
      <c r="AW908" s="12" t="s">
        <v>38</v>
      </c>
      <c r="AX908" s="12" t="s">
        <v>74</v>
      </c>
      <c r="AY908" s="220" t="s">
        <v>128</v>
      </c>
    </row>
    <row r="909" spans="2:51" s="12" customFormat="1" ht="13.5">
      <c r="B909" s="210"/>
      <c r="C909" s="211"/>
      <c r="D909" s="201" t="s">
        <v>138</v>
      </c>
      <c r="E909" s="212" t="s">
        <v>21</v>
      </c>
      <c r="F909" s="213" t="s">
        <v>658</v>
      </c>
      <c r="G909" s="211"/>
      <c r="H909" s="214">
        <v>14.432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138</v>
      </c>
      <c r="AU909" s="220" t="s">
        <v>86</v>
      </c>
      <c r="AV909" s="12" t="s">
        <v>86</v>
      </c>
      <c r="AW909" s="12" t="s">
        <v>38</v>
      </c>
      <c r="AX909" s="12" t="s">
        <v>74</v>
      </c>
      <c r="AY909" s="220" t="s">
        <v>128</v>
      </c>
    </row>
    <row r="910" spans="2:51" s="12" customFormat="1" ht="13.5">
      <c r="B910" s="210"/>
      <c r="C910" s="211"/>
      <c r="D910" s="201" t="s">
        <v>138</v>
      </c>
      <c r="E910" s="212" t="s">
        <v>21</v>
      </c>
      <c r="F910" s="213" t="s">
        <v>659</v>
      </c>
      <c r="G910" s="211"/>
      <c r="H910" s="214">
        <v>32.994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138</v>
      </c>
      <c r="AU910" s="220" t="s">
        <v>86</v>
      </c>
      <c r="AV910" s="12" t="s">
        <v>86</v>
      </c>
      <c r="AW910" s="12" t="s">
        <v>38</v>
      </c>
      <c r="AX910" s="12" t="s">
        <v>74</v>
      </c>
      <c r="AY910" s="220" t="s">
        <v>128</v>
      </c>
    </row>
    <row r="911" spans="2:51" s="12" customFormat="1" ht="13.5">
      <c r="B911" s="210"/>
      <c r="C911" s="211"/>
      <c r="D911" s="201" t="s">
        <v>138</v>
      </c>
      <c r="E911" s="212" t="s">
        <v>21</v>
      </c>
      <c r="F911" s="213" t="s">
        <v>660</v>
      </c>
      <c r="G911" s="211"/>
      <c r="H911" s="214">
        <v>50.816000000000003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138</v>
      </c>
      <c r="AU911" s="220" t="s">
        <v>86</v>
      </c>
      <c r="AV911" s="12" t="s">
        <v>86</v>
      </c>
      <c r="AW911" s="12" t="s">
        <v>38</v>
      </c>
      <c r="AX911" s="12" t="s">
        <v>74</v>
      </c>
      <c r="AY911" s="220" t="s">
        <v>128</v>
      </c>
    </row>
    <row r="912" spans="2:51" s="12" customFormat="1" ht="13.5">
      <c r="B912" s="210"/>
      <c r="C912" s="211"/>
      <c r="D912" s="201" t="s">
        <v>138</v>
      </c>
      <c r="E912" s="212" t="s">
        <v>21</v>
      </c>
      <c r="F912" s="213" t="s">
        <v>661</v>
      </c>
      <c r="G912" s="211"/>
      <c r="H912" s="214">
        <v>47.713999999999999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138</v>
      </c>
      <c r="AU912" s="220" t="s">
        <v>86</v>
      </c>
      <c r="AV912" s="12" t="s">
        <v>86</v>
      </c>
      <c r="AW912" s="12" t="s">
        <v>38</v>
      </c>
      <c r="AX912" s="12" t="s">
        <v>74</v>
      </c>
      <c r="AY912" s="220" t="s">
        <v>128</v>
      </c>
    </row>
    <row r="913" spans="2:51" s="12" customFormat="1" ht="13.5">
      <c r="B913" s="210"/>
      <c r="C913" s="211"/>
      <c r="D913" s="201" t="s">
        <v>138</v>
      </c>
      <c r="E913" s="212" t="s">
        <v>21</v>
      </c>
      <c r="F913" s="213" t="s">
        <v>662</v>
      </c>
      <c r="G913" s="211"/>
      <c r="H913" s="214">
        <v>60.151000000000003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138</v>
      </c>
      <c r="AU913" s="220" t="s">
        <v>86</v>
      </c>
      <c r="AV913" s="12" t="s">
        <v>86</v>
      </c>
      <c r="AW913" s="12" t="s">
        <v>38</v>
      </c>
      <c r="AX913" s="12" t="s">
        <v>74</v>
      </c>
      <c r="AY913" s="220" t="s">
        <v>128</v>
      </c>
    </row>
    <row r="914" spans="2:51" s="12" customFormat="1" ht="13.5">
      <c r="B914" s="210"/>
      <c r="C914" s="211"/>
      <c r="D914" s="201" t="s">
        <v>138</v>
      </c>
      <c r="E914" s="212" t="s">
        <v>21</v>
      </c>
      <c r="F914" s="213" t="s">
        <v>663</v>
      </c>
      <c r="G914" s="211"/>
      <c r="H914" s="214">
        <v>18.375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138</v>
      </c>
      <c r="AU914" s="220" t="s">
        <v>86</v>
      </c>
      <c r="AV914" s="12" t="s">
        <v>86</v>
      </c>
      <c r="AW914" s="12" t="s">
        <v>38</v>
      </c>
      <c r="AX914" s="12" t="s">
        <v>74</v>
      </c>
      <c r="AY914" s="220" t="s">
        <v>128</v>
      </c>
    </row>
    <row r="915" spans="2:51" s="12" customFormat="1" ht="13.5">
      <c r="B915" s="210"/>
      <c r="C915" s="211"/>
      <c r="D915" s="201" t="s">
        <v>138</v>
      </c>
      <c r="E915" s="212" t="s">
        <v>21</v>
      </c>
      <c r="F915" s="213" t="s">
        <v>399</v>
      </c>
      <c r="G915" s="211"/>
      <c r="H915" s="214">
        <v>114.85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138</v>
      </c>
      <c r="AU915" s="220" t="s">
        <v>86</v>
      </c>
      <c r="AV915" s="12" t="s">
        <v>86</v>
      </c>
      <c r="AW915" s="12" t="s">
        <v>38</v>
      </c>
      <c r="AX915" s="12" t="s">
        <v>74</v>
      </c>
      <c r="AY915" s="220" t="s">
        <v>128</v>
      </c>
    </row>
    <row r="916" spans="2:51" s="14" customFormat="1" ht="13.5">
      <c r="B916" s="232"/>
      <c r="C916" s="233"/>
      <c r="D916" s="201" t="s">
        <v>138</v>
      </c>
      <c r="E916" s="234" t="s">
        <v>21</v>
      </c>
      <c r="F916" s="235" t="s">
        <v>253</v>
      </c>
      <c r="G916" s="233"/>
      <c r="H916" s="236">
        <v>432.51499999999999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AT916" s="242" t="s">
        <v>138</v>
      </c>
      <c r="AU916" s="242" t="s">
        <v>86</v>
      </c>
      <c r="AV916" s="14" t="s">
        <v>129</v>
      </c>
      <c r="AW916" s="14" t="s">
        <v>38</v>
      </c>
      <c r="AX916" s="14" t="s">
        <v>74</v>
      </c>
      <c r="AY916" s="242" t="s">
        <v>128</v>
      </c>
    </row>
    <row r="917" spans="2:51" s="11" customFormat="1" ht="13.5">
      <c r="B917" s="199"/>
      <c r="C917" s="200"/>
      <c r="D917" s="201" t="s">
        <v>138</v>
      </c>
      <c r="E917" s="202" t="s">
        <v>21</v>
      </c>
      <c r="F917" s="203" t="s">
        <v>304</v>
      </c>
      <c r="G917" s="200"/>
      <c r="H917" s="202" t="s">
        <v>21</v>
      </c>
      <c r="I917" s="204"/>
      <c r="J917" s="200"/>
      <c r="K917" s="200"/>
      <c r="L917" s="205"/>
      <c r="M917" s="206"/>
      <c r="N917" s="207"/>
      <c r="O917" s="207"/>
      <c r="P917" s="207"/>
      <c r="Q917" s="207"/>
      <c r="R917" s="207"/>
      <c r="S917" s="207"/>
      <c r="T917" s="208"/>
      <c r="AT917" s="209" t="s">
        <v>138</v>
      </c>
      <c r="AU917" s="209" t="s">
        <v>86</v>
      </c>
      <c r="AV917" s="11" t="s">
        <v>79</v>
      </c>
      <c r="AW917" s="11" t="s">
        <v>38</v>
      </c>
      <c r="AX917" s="11" t="s">
        <v>74</v>
      </c>
      <c r="AY917" s="209" t="s">
        <v>128</v>
      </c>
    </row>
    <row r="918" spans="2:51" s="12" customFormat="1" ht="13.5">
      <c r="B918" s="210"/>
      <c r="C918" s="211"/>
      <c r="D918" s="201" t="s">
        <v>138</v>
      </c>
      <c r="E918" s="212" t="s">
        <v>21</v>
      </c>
      <c r="F918" s="213" t="s">
        <v>664</v>
      </c>
      <c r="G918" s="211"/>
      <c r="H918" s="214">
        <v>72.474000000000004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138</v>
      </c>
      <c r="AU918" s="220" t="s">
        <v>86</v>
      </c>
      <c r="AV918" s="12" t="s">
        <v>86</v>
      </c>
      <c r="AW918" s="12" t="s">
        <v>38</v>
      </c>
      <c r="AX918" s="12" t="s">
        <v>74</v>
      </c>
      <c r="AY918" s="220" t="s">
        <v>128</v>
      </c>
    </row>
    <row r="919" spans="2:51" s="12" customFormat="1" ht="13.5">
      <c r="B919" s="210"/>
      <c r="C919" s="211"/>
      <c r="D919" s="201" t="s">
        <v>138</v>
      </c>
      <c r="E919" s="212" t="s">
        <v>21</v>
      </c>
      <c r="F919" s="213" t="s">
        <v>665</v>
      </c>
      <c r="G919" s="211"/>
      <c r="H919" s="214">
        <v>45.289000000000001</v>
      </c>
      <c r="I919" s="215"/>
      <c r="J919" s="211"/>
      <c r="K919" s="211"/>
      <c r="L919" s="216"/>
      <c r="M919" s="217"/>
      <c r="N919" s="218"/>
      <c r="O919" s="218"/>
      <c r="P919" s="218"/>
      <c r="Q919" s="218"/>
      <c r="R919" s="218"/>
      <c r="S919" s="218"/>
      <c r="T919" s="219"/>
      <c r="AT919" s="220" t="s">
        <v>138</v>
      </c>
      <c r="AU919" s="220" t="s">
        <v>86</v>
      </c>
      <c r="AV919" s="12" t="s">
        <v>86</v>
      </c>
      <c r="AW919" s="12" t="s">
        <v>38</v>
      </c>
      <c r="AX919" s="12" t="s">
        <v>74</v>
      </c>
      <c r="AY919" s="220" t="s">
        <v>128</v>
      </c>
    </row>
    <row r="920" spans="2:51" s="12" customFormat="1" ht="13.5">
      <c r="B920" s="210"/>
      <c r="C920" s="211"/>
      <c r="D920" s="201" t="s">
        <v>138</v>
      </c>
      <c r="E920" s="212" t="s">
        <v>21</v>
      </c>
      <c r="F920" s="213" t="s">
        <v>666</v>
      </c>
      <c r="G920" s="211"/>
      <c r="H920" s="214">
        <v>48.56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138</v>
      </c>
      <c r="AU920" s="220" t="s">
        <v>86</v>
      </c>
      <c r="AV920" s="12" t="s">
        <v>86</v>
      </c>
      <c r="AW920" s="12" t="s">
        <v>38</v>
      </c>
      <c r="AX920" s="12" t="s">
        <v>74</v>
      </c>
      <c r="AY920" s="220" t="s">
        <v>128</v>
      </c>
    </row>
    <row r="921" spans="2:51" s="12" customFormat="1" ht="13.5">
      <c r="B921" s="210"/>
      <c r="C921" s="211"/>
      <c r="D921" s="201" t="s">
        <v>138</v>
      </c>
      <c r="E921" s="212" t="s">
        <v>21</v>
      </c>
      <c r="F921" s="213" t="s">
        <v>667</v>
      </c>
      <c r="G921" s="211"/>
      <c r="H921" s="214">
        <v>36.942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138</v>
      </c>
      <c r="AU921" s="220" t="s">
        <v>86</v>
      </c>
      <c r="AV921" s="12" t="s">
        <v>86</v>
      </c>
      <c r="AW921" s="12" t="s">
        <v>38</v>
      </c>
      <c r="AX921" s="12" t="s">
        <v>74</v>
      </c>
      <c r="AY921" s="220" t="s">
        <v>128</v>
      </c>
    </row>
    <row r="922" spans="2:51" s="12" customFormat="1" ht="13.5">
      <c r="B922" s="210"/>
      <c r="C922" s="211"/>
      <c r="D922" s="201" t="s">
        <v>138</v>
      </c>
      <c r="E922" s="212" t="s">
        <v>21</v>
      </c>
      <c r="F922" s="213" t="s">
        <v>400</v>
      </c>
      <c r="G922" s="211"/>
      <c r="H922" s="214">
        <v>62.79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138</v>
      </c>
      <c r="AU922" s="220" t="s">
        <v>86</v>
      </c>
      <c r="AV922" s="12" t="s">
        <v>86</v>
      </c>
      <c r="AW922" s="12" t="s">
        <v>38</v>
      </c>
      <c r="AX922" s="12" t="s">
        <v>74</v>
      </c>
      <c r="AY922" s="220" t="s">
        <v>128</v>
      </c>
    </row>
    <row r="923" spans="2:51" s="14" customFormat="1" ht="13.5">
      <c r="B923" s="232"/>
      <c r="C923" s="233"/>
      <c r="D923" s="201" t="s">
        <v>138</v>
      </c>
      <c r="E923" s="234" t="s">
        <v>21</v>
      </c>
      <c r="F923" s="235" t="s">
        <v>253</v>
      </c>
      <c r="G923" s="233"/>
      <c r="H923" s="236">
        <v>266.05500000000001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AT923" s="242" t="s">
        <v>138</v>
      </c>
      <c r="AU923" s="242" t="s">
        <v>86</v>
      </c>
      <c r="AV923" s="14" t="s">
        <v>129</v>
      </c>
      <c r="AW923" s="14" t="s">
        <v>38</v>
      </c>
      <c r="AX923" s="14" t="s">
        <v>74</v>
      </c>
      <c r="AY923" s="242" t="s">
        <v>128</v>
      </c>
    </row>
    <row r="924" spans="2:51" s="11" customFormat="1" ht="13.5">
      <c r="B924" s="199"/>
      <c r="C924" s="200"/>
      <c r="D924" s="201" t="s">
        <v>138</v>
      </c>
      <c r="E924" s="202" t="s">
        <v>21</v>
      </c>
      <c r="F924" s="203" t="s">
        <v>668</v>
      </c>
      <c r="G924" s="200"/>
      <c r="H924" s="202" t="s">
        <v>21</v>
      </c>
      <c r="I924" s="204"/>
      <c r="J924" s="200"/>
      <c r="K924" s="200"/>
      <c r="L924" s="205"/>
      <c r="M924" s="206"/>
      <c r="N924" s="207"/>
      <c r="O924" s="207"/>
      <c r="P924" s="207"/>
      <c r="Q924" s="207"/>
      <c r="R924" s="207"/>
      <c r="S924" s="207"/>
      <c r="T924" s="208"/>
      <c r="AT924" s="209" t="s">
        <v>138</v>
      </c>
      <c r="AU924" s="209" t="s">
        <v>86</v>
      </c>
      <c r="AV924" s="11" t="s">
        <v>79</v>
      </c>
      <c r="AW924" s="11" t="s">
        <v>38</v>
      </c>
      <c r="AX924" s="11" t="s">
        <v>74</v>
      </c>
      <c r="AY924" s="209" t="s">
        <v>128</v>
      </c>
    </row>
    <row r="925" spans="2:51" s="11" customFormat="1" ht="13.5">
      <c r="B925" s="199"/>
      <c r="C925" s="200"/>
      <c r="D925" s="201" t="s">
        <v>138</v>
      </c>
      <c r="E925" s="202" t="s">
        <v>21</v>
      </c>
      <c r="F925" s="203" t="s">
        <v>669</v>
      </c>
      <c r="G925" s="200"/>
      <c r="H925" s="202" t="s">
        <v>21</v>
      </c>
      <c r="I925" s="204"/>
      <c r="J925" s="200"/>
      <c r="K925" s="200"/>
      <c r="L925" s="205"/>
      <c r="M925" s="206"/>
      <c r="N925" s="207"/>
      <c r="O925" s="207"/>
      <c r="P925" s="207"/>
      <c r="Q925" s="207"/>
      <c r="R925" s="207"/>
      <c r="S925" s="207"/>
      <c r="T925" s="208"/>
      <c r="AT925" s="209" t="s">
        <v>138</v>
      </c>
      <c r="AU925" s="209" t="s">
        <v>86</v>
      </c>
      <c r="AV925" s="11" t="s">
        <v>79</v>
      </c>
      <c r="AW925" s="11" t="s">
        <v>38</v>
      </c>
      <c r="AX925" s="11" t="s">
        <v>74</v>
      </c>
      <c r="AY925" s="209" t="s">
        <v>128</v>
      </c>
    </row>
    <row r="926" spans="2:51" s="12" customFormat="1" ht="13.5">
      <c r="B926" s="210"/>
      <c r="C926" s="211"/>
      <c r="D926" s="201" t="s">
        <v>138</v>
      </c>
      <c r="E926" s="212" t="s">
        <v>21</v>
      </c>
      <c r="F926" s="213" t="s">
        <v>670</v>
      </c>
      <c r="G926" s="211"/>
      <c r="H926" s="214">
        <v>12</v>
      </c>
      <c r="I926" s="215"/>
      <c r="J926" s="211"/>
      <c r="K926" s="211"/>
      <c r="L926" s="216"/>
      <c r="M926" s="217"/>
      <c r="N926" s="218"/>
      <c r="O926" s="218"/>
      <c r="P926" s="218"/>
      <c r="Q926" s="218"/>
      <c r="R926" s="218"/>
      <c r="S926" s="218"/>
      <c r="T926" s="219"/>
      <c r="AT926" s="220" t="s">
        <v>138</v>
      </c>
      <c r="AU926" s="220" t="s">
        <v>86</v>
      </c>
      <c r="AV926" s="12" t="s">
        <v>86</v>
      </c>
      <c r="AW926" s="12" t="s">
        <v>38</v>
      </c>
      <c r="AX926" s="12" t="s">
        <v>74</v>
      </c>
      <c r="AY926" s="220" t="s">
        <v>128</v>
      </c>
    </row>
    <row r="927" spans="2:51" s="14" customFormat="1" ht="13.5">
      <c r="B927" s="232"/>
      <c r="C927" s="233"/>
      <c r="D927" s="201" t="s">
        <v>138</v>
      </c>
      <c r="E927" s="234" t="s">
        <v>21</v>
      </c>
      <c r="F927" s="235" t="s">
        <v>253</v>
      </c>
      <c r="G927" s="233"/>
      <c r="H927" s="236">
        <v>12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AT927" s="242" t="s">
        <v>138</v>
      </c>
      <c r="AU927" s="242" t="s">
        <v>86</v>
      </c>
      <c r="AV927" s="14" t="s">
        <v>129</v>
      </c>
      <c r="AW927" s="14" t="s">
        <v>38</v>
      </c>
      <c r="AX927" s="14" t="s">
        <v>74</v>
      </c>
      <c r="AY927" s="242" t="s">
        <v>128</v>
      </c>
    </row>
    <row r="928" spans="2:51" s="11" customFormat="1" ht="13.5">
      <c r="B928" s="199"/>
      <c r="C928" s="200"/>
      <c r="D928" s="201" t="s">
        <v>138</v>
      </c>
      <c r="E928" s="202" t="s">
        <v>21</v>
      </c>
      <c r="F928" s="203" t="s">
        <v>154</v>
      </c>
      <c r="G928" s="200"/>
      <c r="H928" s="202" t="s">
        <v>21</v>
      </c>
      <c r="I928" s="204"/>
      <c r="J928" s="200"/>
      <c r="K928" s="200"/>
      <c r="L928" s="205"/>
      <c r="M928" s="206"/>
      <c r="N928" s="207"/>
      <c r="O928" s="207"/>
      <c r="P928" s="207"/>
      <c r="Q928" s="207"/>
      <c r="R928" s="207"/>
      <c r="S928" s="207"/>
      <c r="T928" s="208"/>
      <c r="AT928" s="209" t="s">
        <v>138</v>
      </c>
      <c r="AU928" s="209" t="s">
        <v>86</v>
      </c>
      <c r="AV928" s="11" t="s">
        <v>79</v>
      </c>
      <c r="AW928" s="11" t="s">
        <v>38</v>
      </c>
      <c r="AX928" s="11" t="s">
        <v>74</v>
      </c>
      <c r="AY928" s="209" t="s">
        <v>128</v>
      </c>
    </row>
    <row r="929" spans="2:51" s="12" customFormat="1" ht="13.5">
      <c r="B929" s="210"/>
      <c r="C929" s="211"/>
      <c r="D929" s="201" t="s">
        <v>138</v>
      </c>
      <c r="E929" s="212" t="s">
        <v>21</v>
      </c>
      <c r="F929" s="213" t="s">
        <v>671</v>
      </c>
      <c r="G929" s="211"/>
      <c r="H929" s="214">
        <v>29.111000000000001</v>
      </c>
      <c r="I929" s="215"/>
      <c r="J929" s="211"/>
      <c r="K929" s="211"/>
      <c r="L929" s="216"/>
      <c r="M929" s="217"/>
      <c r="N929" s="218"/>
      <c r="O929" s="218"/>
      <c r="P929" s="218"/>
      <c r="Q929" s="218"/>
      <c r="R929" s="218"/>
      <c r="S929" s="218"/>
      <c r="T929" s="219"/>
      <c r="AT929" s="220" t="s">
        <v>138</v>
      </c>
      <c r="AU929" s="220" t="s">
        <v>86</v>
      </c>
      <c r="AV929" s="12" t="s">
        <v>86</v>
      </c>
      <c r="AW929" s="12" t="s">
        <v>38</v>
      </c>
      <c r="AX929" s="12" t="s">
        <v>74</v>
      </c>
      <c r="AY929" s="220" t="s">
        <v>128</v>
      </c>
    </row>
    <row r="930" spans="2:51" s="11" customFormat="1" ht="13.5">
      <c r="B930" s="199"/>
      <c r="C930" s="200"/>
      <c r="D930" s="201" t="s">
        <v>138</v>
      </c>
      <c r="E930" s="202" t="s">
        <v>21</v>
      </c>
      <c r="F930" s="203" t="s">
        <v>156</v>
      </c>
      <c r="G930" s="200"/>
      <c r="H930" s="202" t="s">
        <v>21</v>
      </c>
      <c r="I930" s="204"/>
      <c r="J930" s="200"/>
      <c r="K930" s="200"/>
      <c r="L930" s="205"/>
      <c r="M930" s="206"/>
      <c r="N930" s="207"/>
      <c r="O930" s="207"/>
      <c r="P930" s="207"/>
      <c r="Q930" s="207"/>
      <c r="R930" s="207"/>
      <c r="S930" s="207"/>
      <c r="T930" s="208"/>
      <c r="AT930" s="209" t="s">
        <v>138</v>
      </c>
      <c r="AU930" s="209" t="s">
        <v>86</v>
      </c>
      <c r="AV930" s="11" t="s">
        <v>79</v>
      </c>
      <c r="AW930" s="11" t="s">
        <v>38</v>
      </c>
      <c r="AX930" s="11" t="s">
        <v>74</v>
      </c>
      <c r="AY930" s="209" t="s">
        <v>128</v>
      </c>
    </row>
    <row r="931" spans="2:51" s="12" customFormat="1" ht="13.5">
      <c r="B931" s="210"/>
      <c r="C931" s="211"/>
      <c r="D931" s="201" t="s">
        <v>138</v>
      </c>
      <c r="E931" s="212" t="s">
        <v>21</v>
      </c>
      <c r="F931" s="213" t="s">
        <v>193</v>
      </c>
      <c r="G931" s="211"/>
      <c r="H931" s="214">
        <v>2.3370000000000002</v>
      </c>
      <c r="I931" s="215"/>
      <c r="J931" s="211"/>
      <c r="K931" s="211"/>
      <c r="L931" s="216"/>
      <c r="M931" s="217"/>
      <c r="N931" s="218"/>
      <c r="O931" s="218"/>
      <c r="P931" s="218"/>
      <c r="Q931" s="218"/>
      <c r="R931" s="218"/>
      <c r="S931" s="218"/>
      <c r="T931" s="219"/>
      <c r="AT931" s="220" t="s">
        <v>138</v>
      </c>
      <c r="AU931" s="220" t="s">
        <v>86</v>
      </c>
      <c r="AV931" s="12" t="s">
        <v>86</v>
      </c>
      <c r="AW931" s="12" t="s">
        <v>38</v>
      </c>
      <c r="AX931" s="12" t="s">
        <v>74</v>
      </c>
      <c r="AY931" s="220" t="s">
        <v>128</v>
      </c>
    </row>
    <row r="932" spans="2:51" s="11" customFormat="1" ht="13.5">
      <c r="B932" s="199"/>
      <c r="C932" s="200"/>
      <c r="D932" s="201" t="s">
        <v>138</v>
      </c>
      <c r="E932" s="202" t="s">
        <v>21</v>
      </c>
      <c r="F932" s="203" t="s">
        <v>158</v>
      </c>
      <c r="G932" s="200"/>
      <c r="H932" s="202" t="s">
        <v>21</v>
      </c>
      <c r="I932" s="204"/>
      <c r="J932" s="200"/>
      <c r="K932" s="200"/>
      <c r="L932" s="205"/>
      <c r="M932" s="206"/>
      <c r="N932" s="207"/>
      <c r="O932" s="207"/>
      <c r="P932" s="207"/>
      <c r="Q932" s="207"/>
      <c r="R932" s="207"/>
      <c r="S932" s="207"/>
      <c r="T932" s="208"/>
      <c r="AT932" s="209" t="s">
        <v>138</v>
      </c>
      <c r="AU932" s="209" t="s">
        <v>86</v>
      </c>
      <c r="AV932" s="11" t="s">
        <v>79</v>
      </c>
      <c r="AW932" s="11" t="s">
        <v>38</v>
      </c>
      <c r="AX932" s="11" t="s">
        <v>74</v>
      </c>
      <c r="AY932" s="209" t="s">
        <v>128</v>
      </c>
    </row>
    <row r="933" spans="2:51" s="12" customFormat="1" ht="13.5">
      <c r="B933" s="210"/>
      <c r="C933" s="211"/>
      <c r="D933" s="201" t="s">
        <v>138</v>
      </c>
      <c r="E933" s="212" t="s">
        <v>21</v>
      </c>
      <c r="F933" s="213" t="s">
        <v>194</v>
      </c>
      <c r="G933" s="211"/>
      <c r="H933" s="214">
        <v>1.4450000000000001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138</v>
      </c>
      <c r="AU933" s="220" t="s">
        <v>86</v>
      </c>
      <c r="AV933" s="12" t="s">
        <v>86</v>
      </c>
      <c r="AW933" s="12" t="s">
        <v>38</v>
      </c>
      <c r="AX933" s="12" t="s">
        <v>74</v>
      </c>
      <c r="AY933" s="220" t="s">
        <v>128</v>
      </c>
    </row>
    <row r="934" spans="2:51" s="11" customFormat="1" ht="13.5">
      <c r="B934" s="199"/>
      <c r="C934" s="200"/>
      <c r="D934" s="201" t="s">
        <v>138</v>
      </c>
      <c r="E934" s="202" t="s">
        <v>21</v>
      </c>
      <c r="F934" s="203" t="s">
        <v>160</v>
      </c>
      <c r="G934" s="200"/>
      <c r="H934" s="202" t="s">
        <v>21</v>
      </c>
      <c r="I934" s="204"/>
      <c r="J934" s="200"/>
      <c r="K934" s="200"/>
      <c r="L934" s="205"/>
      <c r="M934" s="206"/>
      <c r="N934" s="207"/>
      <c r="O934" s="207"/>
      <c r="P934" s="207"/>
      <c r="Q934" s="207"/>
      <c r="R934" s="207"/>
      <c r="S934" s="207"/>
      <c r="T934" s="208"/>
      <c r="AT934" s="209" t="s">
        <v>138</v>
      </c>
      <c r="AU934" s="209" t="s">
        <v>86</v>
      </c>
      <c r="AV934" s="11" t="s">
        <v>79</v>
      </c>
      <c r="AW934" s="11" t="s">
        <v>38</v>
      </c>
      <c r="AX934" s="11" t="s">
        <v>74</v>
      </c>
      <c r="AY934" s="209" t="s">
        <v>128</v>
      </c>
    </row>
    <row r="935" spans="2:51" s="12" customFormat="1" ht="13.5">
      <c r="B935" s="210"/>
      <c r="C935" s="211"/>
      <c r="D935" s="201" t="s">
        <v>138</v>
      </c>
      <c r="E935" s="212" t="s">
        <v>21</v>
      </c>
      <c r="F935" s="213" t="s">
        <v>195</v>
      </c>
      <c r="G935" s="211"/>
      <c r="H935" s="214">
        <v>1.357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138</v>
      </c>
      <c r="AU935" s="220" t="s">
        <v>86</v>
      </c>
      <c r="AV935" s="12" t="s">
        <v>86</v>
      </c>
      <c r="AW935" s="12" t="s">
        <v>38</v>
      </c>
      <c r="AX935" s="12" t="s">
        <v>74</v>
      </c>
      <c r="AY935" s="220" t="s">
        <v>128</v>
      </c>
    </row>
    <row r="936" spans="2:51" s="11" customFormat="1" ht="13.5">
      <c r="B936" s="199"/>
      <c r="C936" s="200"/>
      <c r="D936" s="201" t="s">
        <v>138</v>
      </c>
      <c r="E936" s="202" t="s">
        <v>21</v>
      </c>
      <c r="F936" s="203" t="s">
        <v>162</v>
      </c>
      <c r="G936" s="200"/>
      <c r="H936" s="202" t="s">
        <v>21</v>
      </c>
      <c r="I936" s="204"/>
      <c r="J936" s="200"/>
      <c r="K936" s="200"/>
      <c r="L936" s="205"/>
      <c r="M936" s="206"/>
      <c r="N936" s="207"/>
      <c r="O936" s="207"/>
      <c r="P936" s="207"/>
      <c r="Q936" s="207"/>
      <c r="R936" s="207"/>
      <c r="S936" s="207"/>
      <c r="T936" s="208"/>
      <c r="AT936" s="209" t="s">
        <v>138</v>
      </c>
      <c r="AU936" s="209" t="s">
        <v>86</v>
      </c>
      <c r="AV936" s="11" t="s">
        <v>79</v>
      </c>
      <c r="AW936" s="11" t="s">
        <v>38</v>
      </c>
      <c r="AX936" s="11" t="s">
        <v>74</v>
      </c>
      <c r="AY936" s="209" t="s">
        <v>128</v>
      </c>
    </row>
    <row r="937" spans="2:51" s="12" customFormat="1" ht="13.5">
      <c r="B937" s="210"/>
      <c r="C937" s="211"/>
      <c r="D937" s="201" t="s">
        <v>138</v>
      </c>
      <c r="E937" s="212" t="s">
        <v>21</v>
      </c>
      <c r="F937" s="213" t="s">
        <v>196</v>
      </c>
      <c r="G937" s="211"/>
      <c r="H937" s="214">
        <v>2.8220000000000001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138</v>
      </c>
      <c r="AU937" s="220" t="s">
        <v>86</v>
      </c>
      <c r="AV937" s="12" t="s">
        <v>86</v>
      </c>
      <c r="AW937" s="12" t="s">
        <v>38</v>
      </c>
      <c r="AX937" s="12" t="s">
        <v>74</v>
      </c>
      <c r="AY937" s="220" t="s">
        <v>128</v>
      </c>
    </row>
    <row r="938" spans="2:51" s="11" customFormat="1" ht="13.5">
      <c r="B938" s="199"/>
      <c r="C938" s="200"/>
      <c r="D938" s="201" t="s">
        <v>138</v>
      </c>
      <c r="E938" s="202" t="s">
        <v>21</v>
      </c>
      <c r="F938" s="203" t="s">
        <v>164</v>
      </c>
      <c r="G938" s="200"/>
      <c r="H938" s="202" t="s">
        <v>21</v>
      </c>
      <c r="I938" s="204"/>
      <c r="J938" s="200"/>
      <c r="K938" s="200"/>
      <c r="L938" s="205"/>
      <c r="M938" s="206"/>
      <c r="N938" s="207"/>
      <c r="O938" s="207"/>
      <c r="P938" s="207"/>
      <c r="Q938" s="207"/>
      <c r="R938" s="207"/>
      <c r="S938" s="207"/>
      <c r="T938" s="208"/>
      <c r="AT938" s="209" t="s">
        <v>138</v>
      </c>
      <c r="AU938" s="209" t="s">
        <v>86</v>
      </c>
      <c r="AV938" s="11" t="s">
        <v>79</v>
      </c>
      <c r="AW938" s="11" t="s">
        <v>38</v>
      </c>
      <c r="AX938" s="11" t="s">
        <v>74</v>
      </c>
      <c r="AY938" s="209" t="s">
        <v>128</v>
      </c>
    </row>
    <row r="939" spans="2:51" s="11" customFormat="1" ht="13.5">
      <c r="B939" s="199"/>
      <c r="C939" s="200"/>
      <c r="D939" s="201" t="s">
        <v>138</v>
      </c>
      <c r="E939" s="202" t="s">
        <v>21</v>
      </c>
      <c r="F939" s="203" t="s">
        <v>672</v>
      </c>
      <c r="G939" s="200"/>
      <c r="H939" s="202" t="s">
        <v>21</v>
      </c>
      <c r="I939" s="204"/>
      <c r="J939" s="200"/>
      <c r="K939" s="200"/>
      <c r="L939" s="205"/>
      <c r="M939" s="206"/>
      <c r="N939" s="207"/>
      <c r="O939" s="207"/>
      <c r="P939" s="207"/>
      <c r="Q939" s="207"/>
      <c r="R939" s="207"/>
      <c r="S939" s="207"/>
      <c r="T939" s="208"/>
      <c r="AT939" s="209" t="s">
        <v>138</v>
      </c>
      <c r="AU939" s="209" t="s">
        <v>86</v>
      </c>
      <c r="AV939" s="11" t="s">
        <v>79</v>
      </c>
      <c r="AW939" s="11" t="s">
        <v>38</v>
      </c>
      <c r="AX939" s="11" t="s">
        <v>74</v>
      </c>
      <c r="AY939" s="209" t="s">
        <v>128</v>
      </c>
    </row>
    <row r="940" spans="2:51" s="11" customFormat="1" ht="13.5">
      <c r="B940" s="199"/>
      <c r="C940" s="200"/>
      <c r="D940" s="201" t="s">
        <v>138</v>
      </c>
      <c r="E940" s="202" t="s">
        <v>21</v>
      </c>
      <c r="F940" s="203" t="s">
        <v>166</v>
      </c>
      <c r="G940" s="200"/>
      <c r="H940" s="202" t="s">
        <v>21</v>
      </c>
      <c r="I940" s="204"/>
      <c r="J940" s="200"/>
      <c r="K940" s="200"/>
      <c r="L940" s="205"/>
      <c r="M940" s="206"/>
      <c r="N940" s="207"/>
      <c r="O940" s="207"/>
      <c r="P940" s="207"/>
      <c r="Q940" s="207"/>
      <c r="R940" s="207"/>
      <c r="S940" s="207"/>
      <c r="T940" s="208"/>
      <c r="AT940" s="209" t="s">
        <v>138</v>
      </c>
      <c r="AU940" s="209" t="s">
        <v>86</v>
      </c>
      <c r="AV940" s="11" t="s">
        <v>79</v>
      </c>
      <c r="AW940" s="11" t="s">
        <v>38</v>
      </c>
      <c r="AX940" s="11" t="s">
        <v>74</v>
      </c>
      <c r="AY940" s="209" t="s">
        <v>128</v>
      </c>
    </row>
    <row r="941" spans="2:51" s="12" customFormat="1" ht="13.5">
      <c r="B941" s="210"/>
      <c r="C941" s="211"/>
      <c r="D941" s="201" t="s">
        <v>138</v>
      </c>
      <c r="E941" s="212" t="s">
        <v>21</v>
      </c>
      <c r="F941" s="213" t="s">
        <v>198</v>
      </c>
      <c r="G941" s="211"/>
      <c r="H941" s="214">
        <v>2.339</v>
      </c>
      <c r="I941" s="215"/>
      <c r="J941" s="211"/>
      <c r="K941" s="211"/>
      <c r="L941" s="216"/>
      <c r="M941" s="217"/>
      <c r="N941" s="218"/>
      <c r="O941" s="218"/>
      <c r="P941" s="218"/>
      <c r="Q941" s="218"/>
      <c r="R941" s="218"/>
      <c r="S941" s="218"/>
      <c r="T941" s="219"/>
      <c r="AT941" s="220" t="s">
        <v>138</v>
      </c>
      <c r="AU941" s="220" t="s">
        <v>86</v>
      </c>
      <c r="AV941" s="12" t="s">
        <v>86</v>
      </c>
      <c r="AW941" s="12" t="s">
        <v>38</v>
      </c>
      <c r="AX941" s="12" t="s">
        <v>74</v>
      </c>
      <c r="AY941" s="220" t="s">
        <v>128</v>
      </c>
    </row>
    <row r="942" spans="2:51" s="11" customFormat="1" ht="13.5">
      <c r="B942" s="199"/>
      <c r="C942" s="200"/>
      <c r="D942" s="201" t="s">
        <v>138</v>
      </c>
      <c r="E942" s="202" t="s">
        <v>21</v>
      </c>
      <c r="F942" s="203" t="s">
        <v>168</v>
      </c>
      <c r="G942" s="200"/>
      <c r="H942" s="202" t="s">
        <v>21</v>
      </c>
      <c r="I942" s="204"/>
      <c r="J942" s="200"/>
      <c r="K942" s="200"/>
      <c r="L942" s="205"/>
      <c r="M942" s="206"/>
      <c r="N942" s="207"/>
      <c r="O942" s="207"/>
      <c r="P942" s="207"/>
      <c r="Q942" s="207"/>
      <c r="R942" s="207"/>
      <c r="S942" s="207"/>
      <c r="T942" s="208"/>
      <c r="AT942" s="209" t="s">
        <v>138</v>
      </c>
      <c r="AU942" s="209" t="s">
        <v>86</v>
      </c>
      <c r="AV942" s="11" t="s">
        <v>79</v>
      </c>
      <c r="AW942" s="11" t="s">
        <v>38</v>
      </c>
      <c r="AX942" s="11" t="s">
        <v>74</v>
      </c>
      <c r="AY942" s="209" t="s">
        <v>128</v>
      </c>
    </row>
    <row r="943" spans="2:51" s="12" customFormat="1" ht="13.5">
      <c r="B943" s="210"/>
      <c r="C943" s="211"/>
      <c r="D943" s="201" t="s">
        <v>138</v>
      </c>
      <c r="E943" s="212" t="s">
        <v>21</v>
      </c>
      <c r="F943" s="213" t="s">
        <v>199</v>
      </c>
      <c r="G943" s="211"/>
      <c r="H943" s="214">
        <v>2.8559999999999999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138</v>
      </c>
      <c r="AU943" s="220" t="s">
        <v>86</v>
      </c>
      <c r="AV943" s="12" t="s">
        <v>86</v>
      </c>
      <c r="AW943" s="12" t="s">
        <v>38</v>
      </c>
      <c r="AX943" s="12" t="s">
        <v>74</v>
      </c>
      <c r="AY943" s="220" t="s">
        <v>128</v>
      </c>
    </row>
    <row r="944" spans="2:51" s="11" customFormat="1" ht="13.5">
      <c r="B944" s="199"/>
      <c r="C944" s="200"/>
      <c r="D944" s="201" t="s">
        <v>138</v>
      </c>
      <c r="E944" s="202" t="s">
        <v>21</v>
      </c>
      <c r="F944" s="203" t="s">
        <v>170</v>
      </c>
      <c r="G944" s="200"/>
      <c r="H944" s="202" t="s">
        <v>21</v>
      </c>
      <c r="I944" s="204"/>
      <c r="J944" s="200"/>
      <c r="K944" s="200"/>
      <c r="L944" s="205"/>
      <c r="M944" s="206"/>
      <c r="N944" s="207"/>
      <c r="O944" s="207"/>
      <c r="P944" s="207"/>
      <c r="Q944" s="207"/>
      <c r="R944" s="207"/>
      <c r="S944" s="207"/>
      <c r="T944" s="208"/>
      <c r="AT944" s="209" t="s">
        <v>138</v>
      </c>
      <c r="AU944" s="209" t="s">
        <v>86</v>
      </c>
      <c r="AV944" s="11" t="s">
        <v>79</v>
      </c>
      <c r="AW944" s="11" t="s">
        <v>38</v>
      </c>
      <c r="AX944" s="11" t="s">
        <v>74</v>
      </c>
      <c r="AY944" s="209" t="s">
        <v>128</v>
      </c>
    </row>
    <row r="945" spans="2:65" s="12" customFormat="1" ht="13.5">
      <c r="B945" s="210"/>
      <c r="C945" s="211"/>
      <c r="D945" s="201" t="s">
        <v>138</v>
      </c>
      <c r="E945" s="212" t="s">
        <v>21</v>
      </c>
      <c r="F945" s="213" t="s">
        <v>200</v>
      </c>
      <c r="G945" s="211"/>
      <c r="H945" s="214">
        <v>2.927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138</v>
      </c>
      <c r="AU945" s="220" t="s">
        <v>86</v>
      </c>
      <c r="AV945" s="12" t="s">
        <v>86</v>
      </c>
      <c r="AW945" s="12" t="s">
        <v>38</v>
      </c>
      <c r="AX945" s="12" t="s">
        <v>74</v>
      </c>
      <c r="AY945" s="220" t="s">
        <v>128</v>
      </c>
    </row>
    <row r="946" spans="2:65" s="11" customFormat="1" ht="13.5">
      <c r="B946" s="199"/>
      <c r="C946" s="200"/>
      <c r="D946" s="201" t="s">
        <v>138</v>
      </c>
      <c r="E946" s="202" t="s">
        <v>21</v>
      </c>
      <c r="F946" s="203" t="s">
        <v>172</v>
      </c>
      <c r="G946" s="200"/>
      <c r="H946" s="202" t="s">
        <v>21</v>
      </c>
      <c r="I946" s="204"/>
      <c r="J946" s="200"/>
      <c r="K946" s="200"/>
      <c r="L946" s="205"/>
      <c r="M946" s="206"/>
      <c r="N946" s="207"/>
      <c r="O946" s="207"/>
      <c r="P946" s="207"/>
      <c r="Q946" s="207"/>
      <c r="R946" s="207"/>
      <c r="S946" s="207"/>
      <c r="T946" s="208"/>
      <c r="AT946" s="209" t="s">
        <v>138</v>
      </c>
      <c r="AU946" s="209" t="s">
        <v>86</v>
      </c>
      <c r="AV946" s="11" t="s">
        <v>79</v>
      </c>
      <c r="AW946" s="11" t="s">
        <v>38</v>
      </c>
      <c r="AX946" s="11" t="s">
        <v>74</v>
      </c>
      <c r="AY946" s="209" t="s">
        <v>128</v>
      </c>
    </row>
    <row r="947" spans="2:65" s="12" customFormat="1" ht="13.5">
      <c r="B947" s="210"/>
      <c r="C947" s="211"/>
      <c r="D947" s="201" t="s">
        <v>138</v>
      </c>
      <c r="E947" s="212" t="s">
        <v>21</v>
      </c>
      <c r="F947" s="213" t="s">
        <v>201</v>
      </c>
      <c r="G947" s="211"/>
      <c r="H947" s="214">
        <v>1.36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138</v>
      </c>
      <c r="AU947" s="220" t="s">
        <v>86</v>
      </c>
      <c r="AV947" s="12" t="s">
        <v>86</v>
      </c>
      <c r="AW947" s="12" t="s">
        <v>38</v>
      </c>
      <c r="AX947" s="12" t="s">
        <v>74</v>
      </c>
      <c r="AY947" s="220" t="s">
        <v>128</v>
      </c>
    </row>
    <row r="948" spans="2:65" s="11" customFormat="1" ht="13.5">
      <c r="B948" s="199"/>
      <c r="C948" s="200"/>
      <c r="D948" s="201" t="s">
        <v>138</v>
      </c>
      <c r="E948" s="202" t="s">
        <v>21</v>
      </c>
      <c r="F948" s="203" t="s">
        <v>174</v>
      </c>
      <c r="G948" s="200"/>
      <c r="H948" s="202" t="s">
        <v>21</v>
      </c>
      <c r="I948" s="204"/>
      <c r="J948" s="200"/>
      <c r="K948" s="200"/>
      <c r="L948" s="205"/>
      <c r="M948" s="206"/>
      <c r="N948" s="207"/>
      <c r="O948" s="207"/>
      <c r="P948" s="207"/>
      <c r="Q948" s="207"/>
      <c r="R948" s="207"/>
      <c r="S948" s="207"/>
      <c r="T948" s="208"/>
      <c r="AT948" s="209" t="s">
        <v>138</v>
      </c>
      <c r="AU948" s="209" t="s">
        <v>86</v>
      </c>
      <c r="AV948" s="11" t="s">
        <v>79</v>
      </c>
      <c r="AW948" s="11" t="s">
        <v>38</v>
      </c>
      <c r="AX948" s="11" t="s">
        <v>74</v>
      </c>
      <c r="AY948" s="209" t="s">
        <v>128</v>
      </c>
    </row>
    <row r="949" spans="2:65" s="12" customFormat="1" ht="13.5">
      <c r="B949" s="210"/>
      <c r="C949" s="211"/>
      <c r="D949" s="201" t="s">
        <v>138</v>
      </c>
      <c r="E949" s="212" t="s">
        <v>21</v>
      </c>
      <c r="F949" s="213" t="s">
        <v>202</v>
      </c>
      <c r="G949" s="211"/>
      <c r="H949" s="214">
        <v>2.6320000000000001</v>
      </c>
      <c r="I949" s="215"/>
      <c r="J949" s="211"/>
      <c r="K949" s="211"/>
      <c r="L949" s="216"/>
      <c r="M949" s="217"/>
      <c r="N949" s="218"/>
      <c r="O949" s="218"/>
      <c r="P949" s="218"/>
      <c r="Q949" s="218"/>
      <c r="R949" s="218"/>
      <c r="S949" s="218"/>
      <c r="T949" s="219"/>
      <c r="AT949" s="220" t="s">
        <v>138</v>
      </c>
      <c r="AU949" s="220" t="s">
        <v>86</v>
      </c>
      <c r="AV949" s="12" t="s">
        <v>86</v>
      </c>
      <c r="AW949" s="12" t="s">
        <v>38</v>
      </c>
      <c r="AX949" s="12" t="s">
        <v>74</v>
      </c>
      <c r="AY949" s="220" t="s">
        <v>128</v>
      </c>
    </row>
    <row r="950" spans="2:65" s="11" customFormat="1" ht="13.5">
      <c r="B950" s="199"/>
      <c r="C950" s="200"/>
      <c r="D950" s="201" t="s">
        <v>138</v>
      </c>
      <c r="E950" s="202" t="s">
        <v>21</v>
      </c>
      <c r="F950" s="203" t="s">
        <v>176</v>
      </c>
      <c r="G950" s="200"/>
      <c r="H950" s="202" t="s">
        <v>21</v>
      </c>
      <c r="I950" s="204"/>
      <c r="J950" s="200"/>
      <c r="K950" s="200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138</v>
      </c>
      <c r="AU950" s="209" t="s">
        <v>86</v>
      </c>
      <c r="AV950" s="11" t="s">
        <v>79</v>
      </c>
      <c r="AW950" s="11" t="s">
        <v>38</v>
      </c>
      <c r="AX950" s="11" t="s">
        <v>74</v>
      </c>
      <c r="AY950" s="209" t="s">
        <v>128</v>
      </c>
    </row>
    <row r="951" spans="2:65" s="12" customFormat="1" ht="13.5">
      <c r="B951" s="210"/>
      <c r="C951" s="211"/>
      <c r="D951" s="201" t="s">
        <v>138</v>
      </c>
      <c r="E951" s="212" t="s">
        <v>21</v>
      </c>
      <c r="F951" s="213" t="s">
        <v>203</v>
      </c>
      <c r="G951" s="211"/>
      <c r="H951" s="214">
        <v>1.9550000000000001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138</v>
      </c>
      <c r="AU951" s="220" t="s">
        <v>86</v>
      </c>
      <c r="AV951" s="12" t="s">
        <v>86</v>
      </c>
      <c r="AW951" s="12" t="s">
        <v>38</v>
      </c>
      <c r="AX951" s="12" t="s">
        <v>74</v>
      </c>
      <c r="AY951" s="220" t="s">
        <v>128</v>
      </c>
    </row>
    <row r="952" spans="2:65" s="14" customFormat="1" ht="13.5">
      <c r="B952" s="232"/>
      <c r="C952" s="233"/>
      <c r="D952" s="201" t="s">
        <v>138</v>
      </c>
      <c r="E952" s="234" t="s">
        <v>21</v>
      </c>
      <c r="F952" s="235" t="s">
        <v>253</v>
      </c>
      <c r="G952" s="233"/>
      <c r="H952" s="236">
        <v>51.140999999999998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AT952" s="242" t="s">
        <v>138</v>
      </c>
      <c r="AU952" s="242" t="s">
        <v>86</v>
      </c>
      <c r="AV952" s="14" t="s">
        <v>129</v>
      </c>
      <c r="AW952" s="14" t="s">
        <v>38</v>
      </c>
      <c r="AX952" s="14" t="s">
        <v>74</v>
      </c>
      <c r="AY952" s="242" t="s">
        <v>128</v>
      </c>
    </row>
    <row r="953" spans="2:65" s="13" customFormat="1" ht="13.5">
      <c r="B953" s="221"/>
      <c r="C953" s="222"/>
      <c r="D953" s="201" t="s">
        <v>138</v>
      </c>
      <c r="E953" s="223" t="s">
        <v>21</v>
      </c>
      <c r="F953" s="224" t="s">
        <v>141</v>
      </c>
      <c r="G953" s="222"/>
      <c r="H953" s="225">
        <v>1189.3150000000001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138</v>
      </c>
      <c r="AU953" s="231" t="s">
        <v>86</v>
      </c>
      <c r="AV953" s="13" t="s">
        <v>136</v>
      </c>
      <c r="AW953" s="13" t="s">
        <v>38</v>
      </c>
      <c r="AX953" s="13" t="s">
        <v>79</v>
      </c>
      <c r="AY953" s="231" t="s">
        <v>128</v>
      </c>
    </row>
    <row r="954" spans="2:65" s="1" customFormat="1" ht="25.5" customHeight="1">
      <c r="B954" s="41"/>
      <c r="C954" s="187" t="s">
        <v>677</v>
      </c>
      <c r="D954" s="187" t="s">
        <v>131</v>
      </c>
      <c r="E954" s="188" t="s">
        <v>678</v>
      </c>
      <c r="F954" s="189" t="s">
        <v>679</v>
      </c>
      <c r="G954" s="190" t="s">
        <v>144</v>
      </c>
      <c r="H954" s="191">
        <v>289.45</v>
      </c>
      <c r="I954" s="192"/>
      <c r="J954" s="193">
        <f>ROUND(I954*H954,2)</f>
        <v>0</v>
      </c>
      <c r="K954" s="189" t="s">
        <v>135</v>
      </c>
      <c r="L954" s="61"/>
      <c r="M954" s="194" t="s">
        <v>21</v>
      </c>
      <c r="N954" s="195" t="s">
        <v>45</v>
      </c>
      <c r="O954" s="42"/>
      <c r="P954" s="196">
        <f>O954*H954</f>
        <v>0</v>
      </c>
      <c r="Q954" s="196">
        <v>0</v>
      </c>
      <c r="R954" s="196">
        <f>Q954*H954</f>
        <v>0</v>
      </c>
      <c r="S954" s="196">
        <v>0</v>
      </c>
      <c r="T954" s="197">
        <f>S954*H954</f>
        <v>0</v>
      </c>
      <c r="AR954" s="24" t="s">
        <v>319</v>
      </c>
      <c r="AT954" s="24" t="s">
        <v>131</v>
      </c>
      <c r="AU954" s="24" t="s">
        <v>86</v>
      </c>
      <c r="AY954" s="24" t="s">
        <v>128</v>
      </c>
      <c r="BE954" s="198">
        <f>IF(N954="základní",J954,0)</f>
        <v>0</v>
      </c>
      <c r="BF954" s="198">
        <f>IF(N954="snížená",J954,0)</f>
        <v>0</v>
      </c>
      <c r="BG954" s="198">
        <f>IF(N954="zákl. přenesená",J954,0)</f>
        <v>0</v>
      </c>
      <c r="BH954" s="198">
        <f>IF(N954="sníž. přenesená",J954,0)</f>
        <v>0</v>
      </c>
      <c r="BI954" s="198">
        <f>IF(N954="nulová",J954,0)</f>
        <v>0</v>
      </c>
      <c r="BJ954" s="24" t="s">
        <v>79</v>
      </c>
      <c r="BK954" s="198">
        <f>ROUND(I954*H954,2)</f>
        <v>0</v>
      </c>
      <c r="BL954" s="24" t="s">
        <v>319</v>
      </c>
      <c r="BM954" s="24" t="s">
        <v>680</v>
      </c>
    </row>
    <row r="955" spans="2:65" s="11" customFormat="1" ht="13.5">
      <c r="B955" s="199"/>
      <c r="C955" s="200"/>
      <c r="D955" s="201" t="s">
        <v>138</v>
      </c>
      <c r="E955" s="202" t="s">
        <v>21</v>
      </c>
      <c r="F955" s="203" t="s">
        <v>315</v>
      </c>
      <c r="G955" s="200"/>
      <c r="H955" s="202" t="s">
        <v>21</v>
      </c>
      <c r="I955" s="204"/>
      <c r="J955" s="200"/>
      <c r="K955" s="200"/>
      <c r="L955" s="205"/>
      <c r="M955" s="206"/>
      <c r="N955" s="207"/>
      <c r="O955" s="207"/>
      <c r="P955" s="207"/>
      <c r="Q955" s="207"/>
      <c r="R955" s="207"/>
      <c r="S955" s="207"/>
      <c r="T955" s="208"/>
      <c r="AT955" s="209" t="s">
        <v>138</v>
      </c>
      <c r="AU955" s="209" t="s">
        <v>86</v>
      </c>
      <c r="AV955" s="11" t="s">
        <v>79</v>
      </c>
      <c r="AW955" s="11" t="s">
        <v>38</v>
      </c>
      <c r="AX955" s="11" t="s">
        <v>74</v>
      </c>
      <c r="AY955" s="209" t="s">
        <v>128</v>
      </c>
    </row>
    <row r="956" spans="2:65" s="12" customFormat="1" ht="13.5">
      <c r="B956" s="210"/>
      <c r="C956" s="211"/>
      <c r="D956" s="201" t="s">
        <v>138</v>
      </c>
      <c r="E956" s="212" t="s">
        <v>21</v>
      </c>
      <c r="F956" s="213" t="s">
        <v>412</v>
      </c>
      <c r="G956" s="211"/>
      <c r="H956" s="214">
        <v>111.81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138</v>
      </c>
      <c r="AU956" s="220" t="s">
        <v>86</v>
      </c>
      <c r="AV956" s="12" t="s">
        <v>86</v>
      </c>
      <c r="AW956" s="12" t="s">
        <v>38</v>
      </c>
      <c r="AX956" s="12" t="s">
        <v>74</v>
      </c>
      <c r="AY956" s="220" t="s">
        <v>128</v>
      </c>
    </row>
    <row r="957" spans="2:65" s="11" customFormat="1" ht="13.5">
      <c r="B957" s="199"/>
      <c r="C957" s="200"/>
      <c r="D957" s="201" t="s">
        <v>138</v>
      </c>
      <c r="E957" s="202" t="s">
        <v>21</v>
      </c>
      <c r="F957" s="203" t="s">
        <v>307</v>
      </c>
      <c r="G957" s="200"/>
      <c r="H957" s="202" t="s">
        <v>21</v>
      </c>
      <c r="I957" s="204"/>
      <c r="J957" s="200"/>
      <c r="K957" s="200"/>
      <c r="L957" s="205"/>
      <c r="M957" s="206"/>
      <c r="N957" s="207"/>
      <c r="O957" s="207"/>
      <c r="P957" s="207"/>
      <c r="Q957" s="207"/>
      <c r="R957" s="207"/>
      <c r="S957" s="207"/>
      <c r="T957" s="208"/>
      <c r="AT957" s="209" t="s">
        <v>138</v>
      </c>
      <c r="AU957" s="209" t="s">
        <v>86</v>
      </c>
      <c r="AV957" s="11" t="s">
        <v>79</v>
      </c>
      <c r="AW957" s="11" t="s">
        <v>38</v>
      </c>
      <c r="AX957" s="11" t="s">
        <v>74</v>
      </c>
      <c r="AY957" s="209" t="s">
        <v>128</v>
      </c>
    </row>
    <row r="958" spans="2:65" s="12" customFormat="1" ht="13.5">
      <c r="B958" s="210"/>
      <c r="C958" s="211"/>
      <c r="D958" s="201" t="s">
        <v>138</v>
      </c>
      <c r="E958" s="212" t="s">
        <v>21</v>
      </c>
      <c r="F958" s="213" t="s">
        <v>399</v>
      </c>
      <c r="G958" s="211"/>
      <c r="H958" s="214">
        <v>114.85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138</v>
      </c>
      <c r="AU958" s="220" t="s">
        <v>86</v>
      </c>
      <c r="AV958" s="12" t="s">
        <v>86</v>
      </c>
      <c r="AW958" s="12" t="s">
        <v>38</v>
      </c>
      <c r="AX958" s="12" t="s">
        <v>74</v>
      </c>
      <c r="AY958" s="220" t="s">
        <v>128</v>
      </c>
    </row>
    <row r="959" spans="2:65" s="11" customFormat="1" ht="13.5">
      <c r="B959" s="199"/>
      <c r="C959" s="200"/>
      <c r="D959" s="201" t="s">
        <v>138</v>
      </c>
      <c r="E959" s="202" t="s">
        <v>21</v>
      </c>
      <c r="F959" s="203" t="s">
        <v>304</v>
      </c>
      <c r="G959" s="200"/>
      <c r="H959" s="202" t="s">
        <v>21</v>
      </c>
      <c r="I959" s="204"/>
      <c r="J959" s="200"/>
      <c r="K959" s="200"/>
      <c r="L959" s="205"/>
      <c r="M959" s="206"/>
      <c r="N959" s="207"/>
      <c r="O959" s="207"/>
      <c r="P959" s="207"/>
      <c r="Q959" s="207"/>
      <c r="R959" s="207"/>
      <c r="S959" s="207"/>
      <c r="T959" s="208"/>
      <c r="AT959" s="209" t="s">
        <v>138</v>
      </c>
      <c r="AU959" s="209" t="s">
        <v>86</v>
      </c>
      <c r="AV959" s="11" t="s">
        <v>79</v>
      </c>
      <c r="AW959" s="11" t="s">
        <v>38</v>
      </c>
      <c r="AX959" s="11" t="s">
        <v>74</v>
      </c>
      <c r="AY959" s="209" t="s">
        <v>128</v>
      </c>
    </row>
    <row r="960" spans="2:65" s="12" customFormat="1" ht="13.5">
      <c r="B960" s="210"/>
      <c r="C960" s="211"/>
      <c r="D960" s="201" t="s">
        <v>138</v>
      </c>
      <c r="E960" s="212" t="s">
        <v>21</v>
      </c>
      <c r="F960" s="213" t="s">
        <v>400</v>
      </c>
      <c r="G960" s="211"/>
      <c r="H960" s="214">
        <v>62.79</v>
      </c>
      <c r="I960" s="215"/>
      <c r="J960" s="211"/>
      <c r="K960" s="211"/>
      <c r="L960" s="216"/>
      <c r="M960" s="217"/>
      <c r="N960" s="218"/>
      <c r="O960" s="218"/>
      <c r="P960" s="218"/>
      <c r="Q960" s="218"/>
      <c r="R960" s="218"/>
      <c r="S960" s="218"/>
      <c r="T960" s="219"/>
      <c r="AT960" s="220" t="s">
        <v>138</v>
      </c>
      <c r="AU960" s="220" t="s">
        <v>86</v>
      </c>
      <c r="AV960" s="12" t="s">
        <v>86</v>
      </c>
      <c r="AW960" s="12" t="s">
        <v>38</v>
      </c>
      <c r="AX960" s="12" t="s">
        <v>74</v>
      </c>
      <c r="AY960" s="220" t="s">
        <v>128</v>
      </c>
    </row>
    <row r="961" spans="2:65" s="13" customFormat="1" ht="13.5">
      <c r="B961" s="221"/>
      <c r="C961" s="222"/>
      <c r="D961" s="201" t="s">
        <v>138</v>
      </c>
      <c r="E961" s="223" t="s">
        <v>21</v>
      </c>
      <c r="F961" s="224" t="s">
        <v>141</v>
      </c>
      <c r="G961" s="222"/>
      <c r="H961" s="225">
        <v>289.45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138</v>
      </c>
      <c r="AU961" s="231" t="s">
        <v>86</v>
      </c>
      <c r="AV961" s="13" t="s">
        <v>136</v>
      </c>
      <c r="AW961" s="13" t="s">
        <v>38</v>
      </c>
      <c r="AX961" s="13" t="s">
        <v>79</v>
      </c>
      <c r="AY961" s="231" t="s">
        <v>128</v>
      </c>
    </row>
    <row r="962" spans="2:65" s="1" customFormat="1" ht="16.5" customHeight="1">
      <c r="B962" s="41"/>
      <c r="C962" s="243" t="s">
        <v>681</v>
      </c>
      <c r="D962" s="243" t="s">
        <v>265</v>
      </c>
      <c r="E962" s="244" t="s">
        <v>682</v>
      </c>
      <c r="F962" s="245" t="s">
        <v>683</v>
      </c>
      <c r="G962" s="246" t="s">
        <v>144</v>
      </c>
      <c r="H962" s="247">
        <v>303.92399999999998</v>
      </c>
      <c r="I962" s="248"/>
      <c r="J962" s="249">
        <f>ROUND(I962*H962,2)</f>
        <v>0</v>
      </c>
      <c r="K962" s="245" t="s">
        <v>135</v>
      </c>
      <c r="L962" s="250"/>
      <c r="M962" s="251" t="s">
        <v>21</v>
      </c>
      <c r="N962" s="252" t="s">
        <v>45</v>
      </c>
      <c r="O962" s="42"/>
      <c r="P962" s="196">
        <f>O962*H962</f>
        <v>0</v>
      </c>
      <c r="Q962" s="196">
        <v>0</v>
      </c>
      <c r="R962" s="196">
        <f>Q962*H962</f>
        <v>0</v>
      </c>
      <c r="S962" s="196">
        <v>0</v>
      </c>
      <c r="T962" s="197">
        <f>S962*H962</f>
        <v>0</v>
      </c>
      <c r="AR962" s="24" t="s">
        <v>447</v>
      </c>
      <c r="AT962" s="24" t="s">
        <v>265</v>
      </c>
      <c r="AU962" s="24" t="s">
        <v>86</v>
      </c>
      <c r="AY962" s="24" t="s">
        <v>128</v>
      </c>
      <c r="BE962" s="198">
        <f>IF(N962="základní",J962,0)</f>
        <v>0</v>
      </c>
      <c r="BF962" s="198">
        <f>IF(N962="snížená",J962,0)</f>
        <v>0</v>
      </c>
      <c r="BG962" s="198">
        <f>IF(N962="zákl. přenesená",J962,0)</f>
        <v>0</v>
      </c>
      <c r="BH962" s="198">
        <f>IF(N962="sníž. přenesená",J962,0)</f>
        <v>0</v>
      </c>
      <c r="BI962" s="198">
        <f>IF(N962="nulová",J962,0)</f>
        <v>0</v>
      </c>
      <c r="BJ962" s="24" t="s">
        <v>79</v>
      </c>
      <c r="BK962" s="198">
        <f>ROUND(I962*H962,2)</f>
        <v>0</v>
      </c>
      <c r="BL962" s="24" t="s">
        <v>319</v>
      </c>
      <c r="BM962" s="24" t="s">
        <v>684</v>
      </c>
    </row>
    <row r="963" spans="2:65" s="11" customFormat="1" ht="13.5">
      <c r="B963" s="199"/>
      <c r="C963" s="200"/>
      <c r="D963" s="201" t="s">
        <v>138</v>
      </c>
      <c r="E963" s="202" t="s">
        <v>21</v>
      </c>
      <c r="F963" s="203" t="s">
        <v>315</v>
      </c>
      <c r="G963" s="200"/>
      <c r="H963" s="202" t="s">
        <v>21</v>
      </c>
      <c r="I963" s="204"/>
      <c r="J963" s="200"/>
      <c r="K963" s="200"/>
      <c r="L963" s="205"/>
      <c r="M963" s="206"/>
      <c r="N963" s="207"/>
      <c r="O963" s="207"/>
      <c r="P963" s="207"/>
      <c r="Q963" s="207"/>
      <c r="R963" s="207"/>
      <c r="S963" s="207"/>
      <c r="T963" s="208"/>
      <c r="AT963" s="209" t="s">
        <v>138</v>
      </c>
      <c r="AU963" s="209" t="s">
        <v>86</v>
      </c>
      <c r="AV963" s="11" t="s">
        <v>79</v>
      </c>
      <c r="AW963" s="11" t="s">
        <v>38</v>
      </c>
      <c r="AX963" s="11" t="s">
        <v>74</v>
      </c>
      <c r="AY963" s="209" t="s">
        <v>128</v>
      </c>
    </row>
    <row r="964" spans="2:65" s="12" customFormat="1" ht="13.5">
      <c r="B964" s="210"/>
      <c r="C964" s="211"/>
      <c r="D964" s="201" t="s">
        <v>138</v>
      </c>
      <c r="E964" s="212" t="s">
        <v>21</v>
      </c>
      <c r="F964" s="213" t="s">
        <v>685</v>
      </c>
      <c r="G964" s="211"/>
      <c r="H964" s="214">
        <v>117.401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138</v>
      </c>
      <c r="AU964" s="220" t="s">
        <v>86</v>
      </c>
      <c r="AV964" s="12" t="s">
        <v>86</v>
      </c>
      <c r="AW964" s="12" t="s">
        <v>38</v>
      </c>
      <c r="AX964" s="12" t="s">
        <v>74</v>
      </c>
      <c r="AY964" s="220" t="s">
        <v>128</v>
      </c>
    </row>
    <row r="965" spans="2:65" s="11" customFormat="1" ht="13.5">
      <c r="B965" s="199"/>
      <c r="C965" s="200"/>
      <c r="D965" s="201" t="s">
        <v>138</v>
      </c>
      <c r="E965" s="202" t="s">
        <v>21</v>
      </c>
      <c r="F965" s="203" t="s">
        <v>307</v>
      </c>
      <c r="G965" s="200"/>
      <c r="H965" s="202" t="s">
        <v>21</v>
      </c>
      <c r="I965" s="204"/>
      <c r="J965" s="200"/>
      <c r="K965" s="200"/>
      <c r="L965" s="205"/>
      <c r="M965" s="206"/>
      <c r="N965" s="207"/>
      <c r="O965" s="207"/>
      <c r="P965" s="207"/>
      <c r="Q965" s="207"/>
      <c r="R965" s="207"/>
      <c r="S965" s="207"/>
      <c r="T965" s="208"/>
      <c r="AT965" s="209" t="s">
        <v>138</v>
      </c>
      <c r="AU965" s="209" t="s">
        <v>86</v>
      </c>
      <c r="AV965" s="11" t="s">
        <v>79</v>
      </c>
      <c r="AW965" s="11" t="s">
        <v>38</v>
      </c>
      <c r="AX965" s="11" t="s">
        <v>74</v>
      </c>
      <c r="AY965" s="209" t="s">
        <v>128</v>
      </c>
    </row>
    <row r="966" spans="2:65" s="12" customFormat="1" ht="13.5">
      <c r="B966" s="210"/>
      <c r="C966" s="211"/>
      <c r="D966" s="201" t="s">
        <v>138</v>
      </c>
      <c r="E966" s="212" t="s">
        <v>21</v>
      </c>
      <c r="F966" s="213" t="s">
        <v>686</v>
      </c>
      <c r="G966" s="211"/>
      <c r="H966" s="214">
        <v>120.593</v>
      </c>
      <c r="I966" s="215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138</v>
      </c>
      <c r="AU966" s="220" t="s">
        <v>86</v>
      </c>
      <c r="AV966" s="12" t="s">
        <v>86</v>
      </c>
      <c r="AW966" s="12" t="s">
        <v>38</v>
      </c>
      <c r="AX966" s="12" t="s">
        <v>74</v>
      </c>
      <c r="AY966" s="220" t="s">
        <v>128</v>
      </c>
    </row>
    <row r="967" spans="2:65" s="11" customFormat="1" ht="13.5">
      <c r="B967" s="199"/>
      <c r="C967" s="200"/>
      <c r="D967" s="201" t="s">
        <v>138</v>
      </c>
      <c r="E967" s="202" t="s">
        <v>21</v>
      </c>
      <c r="F967" s="203" t="s">
        <v>304</v>
      </c>
      <c r="G967" s="200"/>
      <c r="H967" s="202" t="s">
        <v>21</v>
      </c>
      <c r="I967" s="204"/>
      <c r="J967" s="200"/>
      <c r="K967" s="200"/>
      <c r="L967" s="205"/>
      <c r="M967" s="206"/>
      <c r="N967" s="207"/>
      <c r="O967" s="207"/>
      <c r="P967" s="207"/>
      <c r="Q967" s="207"/>
      <c r="R967" s="207"/>
      <c r="S967" s="207"/>
      <c r="T967" s="208"/>
      <c r="AT967" s="209" t="s">
        <v>138</v>
      </c>
      <c r="AU967" s="209" t="s">
        <v>86</v>
      </c>
      <c r="AV967" s="11" t="s">
        <v>79</v>
      </c>
      <c r="AW967" s="11" t="s">
        <v>38</v>
      </c>
      <c r="AX967" s="11" t="s">
        <v>74</v>
      </c>
      <c r="AY967" s="209" t="s">
        <v>128</v>
      </c>
    </row>
    <row r="968" spans="2:65" s="12" customFormat="1" ht="13.5">
      <c r="B968" s="210"/>
      <c r="C968" s="211"/>
      <c r="D968" s="201" t="s">
        <v>138</v>
      </c>
      <c r="E968" s="212" t="s">
        <v>21</v>
      </c>
      <c r="F968" s="213" t="s">
        <v>687</v>
      </c>
      <c r="G968" s="211"/>
      <c r="H968" s="214">
        <v>65.930000000000007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138</v>
      </c>
      <c r="AU968" s="220" t="s">
        <v>86</v>
      </c>
      <c r="AV968" s="12" t="s">
        <v>86</v>
      </c>
      <c r="AW968" s="12" t="s">
        <v>38</v>
      </c>
      <c r="AX968" s="12" t="s">
        <v>74</v>
      </c>
      <c r="AY968" s="220" t="s">
        <v>128</v>
      </c>
    </row>
    <row r="969" spans="2:65" s="13" customFormat="1" ht="13.5">
      <c r="B969" s="221"/>
      <c r="C969" s="222"/>
      <c r="D969" s="201" t="s">
        <v>138</v>
      </c>
      <c r="E969" s="223" t="s">
        <v>21</v>
      </c>
      <c r="F969" s="224" t="s">
        <v>141</v>
      </c>
      <c r="G969" s="222"/>
      <c r="H969" s="225">
        <v>303.92399999999998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138</v>
      </c>
      <c r="AU969" s="231" t="s">
        <v>86</v>
      </c>
      <c r="AV969" s="13" t="s">
        <v>136</v>
      </c>
      <c r="AW969" s="13" t="s">
        <v>38</v>
      </c>
      <c r="AX969" s="13" t="s">
        <v>79</v>
      </c>
      <c r="AY969" s="231" t="s">
        <v>128</v>
      </c>
    </row>
    <row r="970" spans="2:65" s="1" customFormat="1" ht="16.5" customHeight="1">
      <c r="B970" s="41"/>
      <c r="C970" s="187" t="s">
        <v>688</v>
      </c>
      <c r="D970" s="187" t="s">
        <v>131</v>
      </c>
      <c r="E970" s="188" t="s">
        <v>689</v>
      </c>
      <c r="F970" s="189" t="s">
        <v>690</v>
      </c>
      <c r="G970" s="190" t="s">
        <v>144</v>
      </c>
      <c r="H970" s="191">
        <v>1189.3150000000001</v>
      </c>
      <c r="I970" s="192"/>
      <c r="J970" s="193">
        <f>ROUND(I970*H970,2)</f>
        <v>0</v>
      </c>
      <c r="K970" s="189" t="s">
        <v>135</v>
      </c>
      <c r="L970" s="61"/>
      <c r="M970" s="194" t="s">
        <v>21</v>
      </c>
      <c r="N970" s="195" t="s">
        <v>45</v>
      </c>
      <c r="O970" s="42"/>
      <c r="P970" s="196">
        <f>O970*H970</f>
        <v>0</v>
      </c>
      <c r="Q970" s="196">
        <v>2.0000000000000001E-4</v>
      </c>
      <c r="R970" s="196">
        <f>Q970*H970</f>
        <v>0.23786300000000002</v>
      </c>
      <c r="S970" s="196">
        <v>0</v>
      </c>
      <c r="T970" s="197">
        <f>S970*H970</f>
        <v>0</v>
      </c>
      <c r="AR970" s="24" t="s">
        <v>319</v>
      </c>
      <c r="AT970" s="24" t="s">
        <v>131</v>
      </c>
      <c r="AU970" s="24" t="s">
        <v>86</v>
      </c>
      <c r="AY970" s="24" t="s">
        <v>128</v>
      </c>
      <c r="BE970" s="198">
        <f>IF(N970="základní",J970,0)</f>
        <v>0</v>
      </c>
      <c r="BF970" s="198">
        <f>IF(N970="snížená",J970,0)</f>
        <v>0</v>
      </c>
      <c r="BG970" s="198">
        <f>IF(N970="zákl. přenesená",J970,0)</f>
        <v>0</v>
      </c>
      <c r="BH970" s="198">
        <f>IF(N970="sníž. přenesená",J970,0)</f>
        <v>0</v>
      </c>
      <c r="BI970" s="198">
        <f>IF(N970="nulová",J970,0)</f>
        <v>0</v>
      </c>
      <c r="BJ970" s="24" t="s">
        <v>79</v>
      </c>
      <c r="BK970" s="198">
        <f>ROUND(I970*H970,2)</f>
        <v>0</v>
      </c>
      <c r="BL970" s="24" t="s">
        <v>319</v>
      </c>
      <c r="BM970" s="24" t="s">
        <v>691</v>
      </c>
    </row>
    <row r="971" spans="2:65" s="11" customFormat="1" ht="13.5">
      <c r="B971" s="199"/>
      <c r="C971" s="200"/>
      <c r="D971" s="201" t="s">
        <v>138</v>
      </c>
      <c r="E971" s="202" t="s">
        <v>21</v>
      </c>
      <c r="F971" s="203" t="s">
        <v>315</v>
      </c>
      <c r="G971" s="200"/>
      <c r="H971" s="202" t="s">
        <v>21</v>
      </c>
      <c r="I971" s="204"/>
      <c r="J971" s="200"/>
      <c r="K971" s="200"/>
      <c r="L971" s="205"/>
      <c r="M971" s="206"/>
      <c r="N971" s="207"/>
      <c r="O971" s="207"/>
      <c r="P971" s="207"/>
      <c r="Q971" s="207"/>
      <c r="R971" s="207"/>
      <c r="S971" s="207"/>
      <c r="T971" s="208"/>
      <c r="AT971" s="209" t="s">
        <v>138</v>
      </c>
      <c r="AU971" s="209" t="s">
        <v>86</v>
      </c>
      <c r="AV971" s="11" t="s">
        <v>79</v>
      </c>
      <c r="AW971" s="11" t="s">
        <v>38</v>
      </c>
      <c r="AX971" s="11" t="s">
        <v>74</v>
      </c>
      <c r="AY971" s="209" t="s">
        <v>128</v>
      </c>
    </row>
    <row r="972" spans="2:65" s="12" customFormat="1" ht="13.5">
      <c r="B972" s="210"/>
      <c r="C972" s="211"/>
      <c r="D972" s="201" t="s">
        <v>138</v>
      </c>
      <c r="E972" s="212" t="s">
        <v>21</v>
      </c>
      <c r="F972" s="213" t="s">
        <v>642</v>
      </c>
      <c r="G972" s="211"/>
      <c r="H972" s="214">
        <v>39.168999999999997</v>
      </c>
      <c r="I972" s="215"/>
      <c r="J972" s="211"/>
      <c r="K972" s="211"/>
      <c r="L972" s="216"/>
      <c r="M972" s="217"/>
      <c r="N972" s="218"/>
      <c r="O972" s="218"/>
      <c r="P972" s="218"/>
      <c r="Q972" s="218"/>
      <c r="R972" s="218"/>
      <c r="S972" s="218"/>
      <c r="T972" s="219"/>
      <c r="AT972" s="220" t="s">
        <v>138</v>
      </c>
      <c r="AU972" s="220" t="s">
        <v>86</v>
      </c>
      <c r="AV972" s="12" t="s">
        <v>86</v>
      </c>
      <c r="AW972" s="12" t="s">
        <v>38</v>
      </c>
      <c r="AX972" s="12" t="s">
        <v>74</v>
      </c>
      <c r="AY972" s="220" t="s">
        <v>128</v>
      </c>
    </row>
    <row r="973" spans="2:65" s="12" customFormat="1" ht="13.5">
      <c r="B973" s="210"/>
      <c r="C973" s="211"/>
      <c r="D973" s="201" t="s">
        <v>138</v>
      </c>
      <c r="E973" s="212" t="s">
        <v>21</v>
      </c>
      <c r="F973" s="213" t="s">
        <v>643</v>
      </c>
      <c r="G973" s="211"/>
      <c r="H973" s="214">
        <v>11.528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138</v>
      </c>
      <c r="AU973" s="220" t="s">
        <v>86</v>
      </c>
      <c r="AV973" s="12" t="s">
        <v>86</v>
      </c>
      <c r="AW973" s="12" t="s">
        <v>38</v>
      </c>
      <c r="AX973" s="12" t="s">
        <v>74</v>
      </c>
      <c r="AY973" s="220" t="s">
        <v>128</v>
      </c>
    </row>
    <row r="974" spans="2:65" s="12" customFormat="1" ht="13.5">
      <c r="B974" s="210"/>
      <c r="C974" s="211"/>
      <c r="D974" s="201" t="s">
        <v>138</v>
      </c>
      <c r="E974" s="212" t="s">
        <v>21</v>
      </c>
      <c r="F974" s="213" t="s">
        <v>644</v>
      </c>
      <c r="G974" s="211"/>
      <c r="H974" s="214">
        <v>18.864000000000001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138</v>
      </c>
      <c r="AU974" s="220" t="s">
        <v>86</v>
      </c>
      <c r="AV974" s="12" t="s">
        <v>86</v>
      </c>
      <c r="AW974" s="12" t="s">
        <v>38</v>
      </c>
      <c r="AX974" s="12" t="s">
        <v>74</v>
      </c>
      <c r="AY974" s="220" t="s">
        <v>128</v>
      </c>
    </row>
    <row r="975" spans="2:65" s="12" customFormat="1" ht="13.5">
      <c r="B975" s="210"/>
      <c r="C975" s="211"/>
      <c r="D975" s="201" t="s">
        <v>138</v>
      </c>
      <c r="E975" s="212" t="s">
        <v>21</v>
      </c>
      <c r="F975" s="213" t="s">
        <v>645</v>
      </c>
      <c r="G975" s="211"/>
      <c r="H975" s="214">
        <v>21.745999999999999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138</v>
      </c>
      <c r="AU975" s="220" t="s">
        <v>86</v>
      </c>
      <c r="AV975" s="12" t="s">
        <v>86</v>
      </c>
      <c r="AW975" s="12" t="s">
        <v>38</v>
      </c>
      <c r="AX975" s="12" t="s">
        <v>74</v>
      </c>
      <c r="AY975" s="220" t="s">
        <v>128</v>
      </c>
    </row>
    <row r="976" spans="2:65" s="12" customFormat="1" ht="13.5">
      <c r="B976" s="210"/>
      <c r="C976" s="211"/>
      <c r="D976" s="201" t="s">
        <v>138</v>
      </c>
      <c r="E976" s="212" t="s">
        <v>21</v>
      </c>
      <c r="F976" s="213" t="s">
        <v>646</v>
      </c>
      <c r="G976" s="211"/>
      <c r="H976" s="214">
        <v>6.1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138</v>
      </c>
      <c r="AU976" s="220" t="s">
        <v>86</v>
      </c>
      <c r="AV976" s="12" t="s">
        <v>86</v>
      </c>
      <c r="AW976" s="12" t="s">
        <v>38</v>
      </c>
      <c r="AX976" s="12" t="s">
        <v>74</v>
      </c>
      <c r="AY976" s="220" t="s">
        <v>128</v>
      </c>
    </row>
    <row r="977" spans="2:51" s="12" customFormat="1" ht="13.5">
      <c r="B977" s="210"/>
      <c r="C977" s="211"/>
      <c r="D977" s="201" t="s">
        <v>138</v>
      </c>
      <c r="E977" s="212" t="s">
        <v>21</v>
      </c>
      <c r="F977" s="213" t="s">
        <v>647</v>
      </c>
      <c r="G977" s="211"/>
      <c r="H977" s="214">
        <v>5.734</v>
      </c>
      <c r="I977" s="215"/>
      <c r="J977" s="211"/>
      <c r="K977" s="211"/>
      <c r="L977" s="216"/>
      <c r="M977" s="217"/>
      <c r="N977" s="218"/>
      <c r="O977" s="218"/>
      <c r="P977" s="218"/>
      <c r="Q977" s="218"/>
      <c r="R977" s="218"/>
      <c r="S977" s="218"/>
      <c r="T977" s="219"/>
      <c r="AT977" s="220" t="s">
        <v>138</v>
      </c>
      <c r="AU977" s="220" t="s">
        <v>86</v>
      </c>
      <c r="AV977" s="12" t="s">
        <v>86</v>
      </c>
      <c r="AW977" s="12" t="s">
        <v>38</v>
      </c>
      <c r="AX977" s="12" t="s">
        <v>74</v>
      </c>
      <c r="AY977" s="220" t="s">
        <v>128</v>
      </c>
    </row>
    <row r="978" spans="2:51" s="12" customFormat="1" ht="13.5">
      <c r="B978" s="210"/>
      <c r="C978" s="211"/>
      <c r="D978" s="201" t="s">
        <v>138</v>
      </c>
      <c r="E978" s="212" t="s">
        <v>21</v>
      </c>
      <c r="F978" s="213" t="s">
        <v>648</v>
      </c>
      <c r="G978" s="211"/>
      <c r="H978" s="214">
        <v>49.439</v>
      </c>
      <c r="I978" s="215"/>
      <c r="J978" s="211"/>
      <c r="K978" s="211"/>
      <c r="L978" s="216"/>
      <c r="M978" s="217"/>
      <c r="N978" s="218"/>
      <c r="O978" s="218"/>
      <c r="P978" s="218"/>
      <c r="Q978" s="218"/>
      <c r="R978" s="218"/>
      <c r="S978" s="218"/>
      <c r="T978" s="219"/>
      <c r="AT978" s="220" t="s">
        <v>138</v>
      </c>
      <c r="AU978" s="220" t="s">
        <v>86</v>
      </c>
      <c r="AV978" s="12" t="s">
        <v>86</v>
      </c>
      <c r="AW978" s="12" t="s">
        <v>38</v>
      </c>
      <c r="AX978" s="12" t="s">
        <v>74</v>
      </c>
      <c r="AY978" s="220" t="s">
        <v>128</v>
      </c>
    </row>
    <row r="979" spans="2:51" s="12" customFormat="1" ht="13.5">
      <c r="B979" s="210"/>
      <c r="C979" s="211"/>
      <c r="D979" s="201" t="s">
        <v>138</v>
      </c>
      <c r="E979" s="212" t="s">
        <v>21</v>
      </c>
      <c r="F979" s="213" t="s">
        <v>649</v>
      </c>
      <c r="G979" s="211"/>
      <c r="H979" s="214">
        <v>55.884999999999998</v>
      </c>
      <c r="I979" s="215"/>
      <c r="J979" s="211"/>
      <c r="K979" s="211"/>
      <c r="L979" s="216"/>
      <c r="M979" s="217"/>
      <c r="N979" s="218"/>
      <c r="O979" s="218"/>
      <c r="P979" s="218"/>
      <c r="Q979" s="218"/>
      <c r="R979" s="218"/>
      <c r="S979" s="218"/>
      <c r="T979" s="219"/>
      <c r="AT979" s="220" t="s">
        <v>138</v>
      </c>
      <c r="AU979" s="220" t="s">
        <v>86</v>
      </c>
      <c r="AV979" s="12" t="s">
        <v>86</v>
      </c>
      <c r="AW979" s="12" t="s">
        <v>38</v>
      </c>
      <c r="AX979" s="12" t="s">
        <v>74</v>
      </c>
      <c r="AY979" s="220" t="s">
        <v>128</v>
      </c>
    </row>
    <row r="980" spans="2:51" s="12" customFormat="1" ht="13.5">
      <c r="B980" s="210"/>
      <c r="C980" s="211"/>
      <c r="D980" s="201" t="s">
        <v>138</v>
      </c>
      <c r="E980" s="212" t="s">
        <v>21</v>
      </c>
      <c r="F980" s="213" t="s">
        <v>650</v>
      </c>
      <c r="G980" s="211"/>
      <c r="H980" s="214">
        <v>44.33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138</v>
      </c>
      <c r="AU980" s="220" t="s">
        <v>86</v>
      </c>
      <c r="AV980" s="12" t="s">
        <v>86</v>
      </c>
      <c r="AW980" s="12" t="s">
        <v>38</v>
      </c>
      <c r="AX980" s="12" t="s">
        <v>74</v>
      </c>
      <c r="AY980" s="220" t="s">
        <v>128</v>
      </c>
    </row>
    <row r="981" spans="2:51" s="12" customFormat="1" ht="13.5">
      <c r="B981" s="210"/>
      <c r="C981" s="211"/>
      <c r="D981" s="201" t="s">
        <v>138</v>
      </c>
      <c r="E981" s="212" t="s">
        <v>21</v>
      </c>
      <c r="F981" s="213" t="s">
        <v>651</v>
      </c>
      <c r="G981" s="211"/>
      <c r="H981" s="214">
        <v>47.212000000000003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138</v>
      </c>
      <c r="AU981" s="220" t="s">
        <v>86</v>
      </c>
      <c r="AV981" s="12" t="s">
        <v>86</v>
      </c>
      <c r="AW981" s="12" t="s">
        <v>38</v>
      </c>
      <c r="AX981" s="12" t="s">
        <v>74</v>
      </c>
      <c r="AY981" s="220" t="s">
        <v>128</v>
      </c>
    </row>
    <row r="982" spans="2:51" s="12" customFormat="1" ht="13.5">
      <c r="B982" s="210"/>
      <c r="C982" s="211"/>
      <c r="D982" s="201" t="s">
        <v>138</v>
      </c>
      <c r="E982" s="212" t="s">
        <v>21</v>
      </c>
      <c r="F982" s="213" t="s">
        <v>652</v>
      </c>
      <c r="G982" s="211"/>
      <c r="H982" s="214">
        <v>15.787000000000001</v>
      </c>
      <c r="I982" s="215"/>
      <c r="J982" s="211"/>
      <c r="K982" s="211"/>
      <c r="L982" s="216"/>
      <c r="M982" s="217"/>
      <c r="N982" s="218"/>
      <c r="O982" s="218"/>
      <c r="P982" s="218"/>
      <c r="Q982" s="218"/>
      <c r="R982" s="218"/>
      <c r="S982" s="218"/>
      <c r="T982" s="219"/>
      <c r="AT982" s="220" t="s">
        <v>138</v>
      </c>
      <c r="AU982" s="220" t="s">
        <v>86</v>
      </c>
      <c r="AV982" s="12" t="s">
        <v>86</v>
      </c>
      <c r="AW982" s="12" t="s">
        <v>38</v>
      </c>
      <c r="AX982" s="12" t="s">
        <v>74</v>
      </c>
      <c r="AY982" s="220" t="s">
        <v>128</v>
      </c>
    </row>
    <row r="983" spans="2:51" s="12" customFormat="1" ht="13.5">
      <c r="B983" s="210"/>
      <c r="C983" s="211"/>
      <c r="D983" s="201" t="s">
        <v>138</v>
      </c>
      <c r="E983" s="212" t="s">
        <v>21</v>
      </c>
      <c r="F983" s="213" t="s">
        <v>412</v>
      </c>
      <c r="G983" s="211"/>
      <c r="H983" s="214">
        <v>111.81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138</v>
      </c>
      <c r="AU983" s="220" t="s">
        <v>86</v>
      </c>
      <c r="AV983" s="12" t="s">
        <v>86</v>
      </c>
      <c r="AW983" s="12" t="s">
        <v>38</v>
      </c>
      <c r="AX983" s="12" t="s">
        <v>74</v>
      </c>
      <c r="AY983" s="220" t="s">
        <v>128</v>
      </c>
    </row>
    <row r="984" spans="2:51" s="14" customFormat="1" ht="13.5">
      <c r="B984" s="232"/>
      <c r="C984" s="233"/>
      <c r="D984" s="201" t="s">
        <v>138</v>
      </c>
      <c r="E984" s="234" t="s">
        <v>21</v>
      </c>
      <c r="F984" s="235" t="s">
        <v>253</v>
      </c>
      <c r="G984" s="233"/>
      <c r="H984" s="236">
        <v>427.60399999999998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AT984" s="242" t="s">
        <v>138</v>
      </c>
      <c r="AU984" s="242" t="s">
        <v>86</v>
      </c>
      <c r="AV984" s="14" t="s">
        <v>129</v>
      </c>
      <c r="AW984" s="14" t="s">
        <v>38</v>
      </c>
      <c r="AX984" s="14" t="s">
        <v>74</v>
      </c>
      <c r="AY984" s="242" t="s">
        <v>128</v>
      </c>
    </row>
    <row r="985" spans="2:51" s="11" customFormat="1" ht="13.5">
      <c r="B985" s="199"/>
      <c r="C985" s="200"/>
      <c r="D985" s="201" t="s">
        <v>138</v>
      </c>
      <c r="E985" s="202" t="s">
        <v>21</v>
      </c>
      <c r="F985" s="203" t="s">
        <v>307</v>
      </c>
      <c r="G985" s="200"/>
      <c r="H985" s="202" t="s">
        <v>21</v>
      </c>
      <c r="I985" s="204"/>
      <c r="J985" s="200"/>
      <c r="K985" s="200"/>
      <c r="L985" s="205"/>
      <c r="M985" s="206"/>
      <c r="N985" s="207"/>
      <c r="O985" s="207"/>
      <c r="P985" s="207"/>
      <c r="Q985" s="207"/>
      <c r="R985" s="207"/>
      <c r="S985" s="207"/>
      <c r="T985" s="208"/>
      <c r="AT985" s="209" t="s">
        <v>138</v>
      </c>
      <c r="AU985" s="209" t="s">
        <v>86</v>
      </c>
      <c r="AV985" s="11" t="s">
        <v>79</v>
      </c>
      <c r="AW985" s="11" t="s">
        <v>38</v>
      </c>
      <c r="AX985" s="11" t="s">
        <v>74</v>
      </c>
      <c r="AY985" s="209" t="s">
        <v>128</v>
      </c>
    </row>
    <row r="986" spans="2:51" s="12" customFormat="1" ht="13.5">
      <c r="B986" s="210"/>
      <c r="C986" s="211"/>
      <c r="D986" s="201" t="s">
        <v>138</v>
      </c>
      <c r="E986" s="212" t="s">
        <v>21</v>
      </c>
      <c r="F986" s="213" t="s">
        <v>653</v>
      </c>
      <c r="G986" s="211"/>
      <c r="H986" s="214">
        <v>44.161000000000001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138</v>
      </c>
      <c r="AU986" s="220" t="s">
        <v>86</v>
      </c>
      <c r="AV986" s="12" t="s">
        <v>86</v>
      </c>
      <c r="AW986" s="12" t="s">
        <v>38</v>
      </c>
      <c r="AX986" s="12" t="s">
        <v>74</v>
      </c>
      <c r="AY986" s="220" t="s">
        <v>128</v>
      </c>
    </row>
    <row r="987" spans="2:51" s="12" customFormat="1" ht="13.5">
      <c r="B987" s="210"/>
      <c r="C987" s="211"/>
      <c r="D987" s="201" t="s">
        <v>138</v>
      </c>
      <c r="E987" s="212" t="s">
        <v>21</v>
      </c>
      <c r="F987" s="213" t="s">
        <v>654</v>
      </c>
      <c r="G987" s="211"/>
      <c r="H987" s="214">
        <v>18.893999999999998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138</v>
      </c>
      <c r="AU987" s="220" t="s">
        <v>86</v>
      </c>
      <c r="AV987" s="12" t="s">
        <v>86</v>
      </c>
      <c r="AW987" s="12" t="s">
        <v>38</v>
      </c>
      <c r="AX987" s="12" t="s">
        <v>74</v>
      </c>
      <c r="AY987" s="220" t="s">
        <v>128</v>
      </c>
    </row>
    <row r="988" spans="2:51" s="12" customFormat="1" ht="13.5">
      <c r="B988" s="210"/>
      <c r="C988" s="211"/>
      <c r="D988" s="201" t="s">
        <v>138</v>
      </c>
      <c r="E988" s="212" t="s">
        <v>21</v>
      </c>
      <c r="F988" s="213" t="s">
        <v>655</v>
      </c>
      <c r="G988" s="211"/>
      <c r="H988" s="214">
        <v>16.638000000000002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138</v>
      </c>
      <c r="AU988" s="220" t="s">
        <v>86</v>
      </c>
      <c r="AV988" s="12" t="s">
        <v>86</v>
      </c>
      <c r="AW988" s="12" t="s">
        <v>38</v>
      </c>
      <c r="AX988" s="12" t="s">
        <v>74</v>
      </c>
      <c r="AY988" s="220" t="s">
        <v>128</v>
      </c>
    </row>
    <row r="989" spans="2:51" s="12" customFormat="1" ht="13.5">
      <c r="B989" s="210"/>
      <c r="C989" s="211"/>
      <c r="D989" s="201" t="s">
        <v>138</v>
      </c>
      <c r="E989" s="212" t="s">
        <v>21</v>
      </c>
      <c r="F989" s="213" t="s">
        <v>656</v>
      </c>
      <c r="G989" s="211"/>
      <c r="H989" s="214">
        <v>6.9580000000000002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138</v>
      </c>
      <c r="AU989" s="220" t="s">
        <v>86</v>
      </c>
      <c r="AV989" s="12" t="s">
        <v>86</v>
      </c>
      <c r="AW989" s="12" t="s">
        <v>38</v>
      </c>
      <c r="AX989" s="12" t="s">
        <v>74</v>
      </c>
      <c r="AY989" s="220" t="s">
        <v>128</v>
      </c>
    </row>
    <row r="990" spans="2:51" s="12" customFormat="1" ht="13.5">
      <c r="B990" s="210"/>
      <c r="C990" s="211"/>
      <c r="D990" s="201" t="s">
        <v>138</v>
      </c>
      <c r="E990" s="212" t="s">
        <v>21</v>
      </c>
      <c r="F990" s="213" t="s">
        <v>657</v>
      </c>
      <c r="G990" s="211"/>
      <c r="H990" s="214">
        <v>6.532</v>
      </c>
      <c r="I990" s="215"/>
      <c r="J990" s="211"/>
      <c r="K990" s="211"/>
      <c r="L990" s="216"/>
      <c r="M990" s="217"/>
      <c r="N990" s="218"/>
      <c r="O990" s="218"/>
      <c r="P990" s="218"/>
      <c r="Q990" s="218"/>
      <c r="R990" s="218"/>
      <c r="S990" s="218"/>
      <c r="T990" s="219"/>
      <c r="AT990" s="220" t="s">
        <v>138</v>
      </c>
      <c r="AU990" s="220" t="s">
        <v>86</v>
      </c>
      <c r="AV990" s="12" t="s">
        <v>86</v>
      </c>
      <c r="AW990" s="12" t="s">
        <v>38</v>
      </c>
      <c r="AX990" s="12" t="s">
        <v>74</v>
      </c>
      <c r="AY990" s="220" t="s">
        <v>128</v>
      </c>
    </row>
    <row r="991" spans="2:51" s="12" customFormat="1" ht="13.5">
      <c r="B991" s="210"/>
      <c r="C991" s="211"/>
      <c r="D991" s="201" t="s">
        <v>138</v>
      </c>
      <c r="E991" s="212" t="s">
        <v>21</v>
      </c>
      <c r="F991" s="213" t="s">
        <v>658</v>
      </c>
      <c r="G991" s="211"/>
      <c r="H991" s="214">
        <v>14.432</v>
      </c>
      <c r="I991" s="215"/>
      <c r="J991" s="211"/>
      <c r="K991" s="211"/>
      <c r="L991" s="216"/>
      <c r="M991" s="217"/>
      <c r="N991" s="218"/>
      <c r="O991" s="218"/>
      <c r="P991" s="218"/>
      <c r="Q991" s="218"/>
      <c r="R991" s="218"/>
      <c r="S991" s="218"/>
      <c r="T991" s="219"/>
      <c r="AT991" s="220" t="s">
        <v>138</v>
      </c>
      <c r="AU991" s="220" t="s">
        <v>86</v>
      </c>
      <c r="AV991" s="12" t="s">
        <v>86</v>
      </c>
      <c r="AW991" s="12" t="s">
        <v>38</v>
      </c>
      <c r="AX991" s="12" t="s">
        <v>74</v>
      </c>
      <c r="AY991" s="220" t="s">
        <v>128</v>
      </c>
    </row>
    <row r="992" spans="2:51" s="12" customFormat="1" ht="13.5">
      <c r="B992" s="210"/>
      <c r="C992" s="211"/>
      <c r="D992" s="201" t="s">
        <v>138</v>
      </c>
      <c r="E992" s="212" t="s">
        <v>21</v>
      </c>
      <c r="F992" s="213" t="s">
        <v>659</v>
      </c>
      <c r="G992" s="211"/>
      <c r="H992" s="214">
        <v>32.994</v>
      </c>
      <c r="I992" s="215"/>
      <c r="J992" s="211"/>
      <c r="K992" s="211"/>
      <c r="L992" s="216"/>
      <c r="M992" s="217"/>
      <c r="N992" s="218"/>
      <c r="O992" s="218"/>
      <c r="P992" s="218"/>
      <c r="Q992" s="218"/>
      <c r="R992" s="218"/>
      <c r="S992" s="218"/>
      <c r="T992" s="219"/>
      <c r="AT992" s="220" t="s">
        <v>138</v>
      </c>
      <c r="AU992" s="220" t="s">
        <v>86</v>
      </c>
      <c r="AV992" s="12" t="s">
        <v>86</v>
      </c>
      <c r="AW992" s="12" t="s">
        <v>38</v>
      </c>
      <c r="AX992" s="12" t="s">
        <v>74</v>
      </c>
      <c r="AY992" s="220" t="s">
        <v>128</v>
      </c>
    </row>
    <row r="993" spans="2:51" s="12" customFormat="1" ht="13.5">
      <c r="B993" s="210"/>
      <c r="C993" s="211"/>
      <c r="D993" s="201" t="s">
        <v>138</v>
      </c>
      <c r="E993" s="212" t="s">
        <v>21</v>
      </c>
      <c r="F993" s="213" t="s">
        <v>660</v>
      </c>
      <c r="G993" s="211"/>
      <c r="H993" s="214">
        <v>50.816000000000003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138</v>
      </c>
      <c r="AU993" s="220" t="s">
        <v>86</v>
      </c>
      <c r="AV993" s="12" t="s">
        <v>86</v>
      </c>
      <c r="AW993" s="12" t="s">
        <v>38</v>
      </c>
      <c r="AX993" s="12" t="s">
        <v>74</v>
      </c>
      <c r="AY993" s="220" t="s">
        <v>128</v>
      </c>
    </row>
    <row r="994" spans="2:51" s="12" customFormat="1" ht="13.5">
      <c r="B994" s="210"/>
      <c r="C994" s="211"/>
      <c r="D994" s="201" t="s">
        <v>138</v>
      </c>
      <c r="E994" s="212" t="s">
        <v>21</v>
      </c>
      <c r="F994" s="213" t="s">
        <v>661</v>
      </c>
      <c r="G994" s="211"/>
      <c r="H994" s="214">
        <v>47.713999999999999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138</v>
      </c>
      <c r="AU994" s="220" t="s">
        <v>86</v>
      </c>
      <c r="AV994" s="12" t="s">
        <v>86</v>
      </c>
      <c r="AW994" s="12" t="s">
        <v>38</v>
      </c>
      <c r="AX994" s="12" t="s">
        <v>74</v>
      </c>
      <c r="AY994" s="220" t="s">
        <v>128</v>
      </c>
    </row>
    <row r="995" spans="2:51" s="12" customFormat="1" ht="13.5">
      <c r="B995" s="210"/>
      <c r="C995" s="211"/>
      <c r="D995" s="201" t="s">
        <v>138</v>
      </c>
      <c r="E995" s="212" t="s">
        <v>21</v>
      </c>
      <c r="F995" s="213" t="s">
        <v>662</v>
      </c>
      <c r="G995" s="211"/>
      <c r="H995" s="214">
        <v>60.151000000000003</v>
      </c>
      <c r="I995" s="215"/>
      <c r="J995" s="211"/>
      <c r="K995" s="211"/>
      <c r="L995" s="216"/>
      <c r="M995" s="217"/>
      <c r="N995" s="218"/>
      <c r="O995" s="218"/>
      <c r="P995" s="218"/>
      <c r="Q995" s="218"/>
      <c r="R995" s="218"/>
      <c r="S995" s="218"/>
      <c r="T995" s="219"/>
      <c r="AT995" s="220" t="s">
        <v>138</v>
      </c>
      <c r="AU995" s="220" t="s">
        <v>86</v>
      </c>
      <c r="AV995" s="12" t="s">
        <v>86</v>
      </c>
      <c r="AW995" s="12" t="s">
        <v>38</v>
      </c>
      <c r="AX995" s="12" t="s">
        <v>74</v>
      </c>
      <c r="AY995" s="220" t="s">
        <v>128</v>
      </c>
    </row>
    <row r="996" spans="2:51" s="12" customFormat="1" ht="13.5">
      <c r="B996" s="210"/>
      <c r="C996" s="211"/>
      <c r="D996" s="201" t="s">
        <v>138</v>
      </c>
      <c r="E996" s="212" t="s">
        <v>21</v>
      </c>
      <c r="F996" s="213" t="s">
        <v>663</v>
      </c>
      <c r="G996" s="211"/>
      <c r="H996" s="214">
        <v>18.375</v>
      </c>
      <c r="I996" s="215"/>
      <c r="J996" s="211"/>
      <c r="K996" s="211"/>
      <c r="L996" s="216"/>
      <c r="M996" s="217"/>
      <c r="N996" s="218"/>
      <c r="O996" s="218"/>
      <c r="P996" s="218"/>
      <c r="Q996" s="218"/>
      <c r="R996" s="218"/>
      <c r="S996" s="218"/>
      <c r="T996" s="219"/>
      <c r="AT996" s="220" t="s">
        <v>138</v>
      </c>
      <c r="AU996" s="220" t="s">
        <v>86</v>
      </c>
      <c r="AV996" s="12" t="s">
        <v>86</v>
      </c>
      <c r="AW996" s="12" t="s">
        <v>38</v>
      </c>
      <c r="AX996" s="12" t="s">
        <v>74</v>
      </c>
      <c r="AY996" s="220" t="s">
        <v>128</v>
      </c>
    </row>
    <row r="997" spans="2:51" s="12" customFormat="1" ht="13.5">
      <c r="B997" s="210"/>
      <c r="C997" s="211"/>
      <c r="D997" s="201" t="s">
        <v>138</v>
      </c>
      <c r="E997" s="212" t="s">
        <v>21</v>
      </c>
      <c r="F997" s="213" t="s">
        <v>399</v>
      </c>
      <c r="G997" s="211"/>
      <c r="H997" s="214">
        <v>114.85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138</v>
      </c>
      <c r="AU997" s="220" t="s">
        <v>86</v>
      </c>
      <c r="AV997" s="12" t="s">
        <v>86</v>
      </c>
      <c r="AW997" s="12" t="s">
        <v>38</v>
      </c>
      <c r="AX997" s="12" t="s">
        <v>74</v>
      </c>
      <c r="AY997" s="220" t="s">
        <v>128</v>
      </c>
    </row>
    <row r="998" spans="2:51" s="14" customFormat="1" ht="13.5">
      <c r="B998" s="232"/>
      <c r="C998" s="233"/>
      <c r="D998" s="201" t="s">
        <v>138</v>
      </c>
      <c r="E998" s="234" t="s">
        <v>21</v>
      </c>
      <c r="F998" s="235" t="s">
        <v>253</v>
      </c>
      <c r="G998" s="233"/>
      <c r="H998" s="236">
        <v>432.51499999999999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AT998" s="242" t="s">
        <v>138</v>
      </c>
      <c r="AU998" s="242" t="s">
        <v>86</v>
      </c>
      <c r="AV998" s="14" t="s">
        <v>129</v>
      </c>
      <c r="AW998" s="14" t="s">
        <v>38</v>
      </c>
      <c r="AX998" s="14" t="s">
        <v>74</v>
      </c>
      <c r="AY998" s="242" t="s">
        <v>128</v>
      </c>
    </row>
    <row r="999" spans="2:51" s="11" customFormat="1" ht="13.5">
      <c r="B999" s="199"/>
      <c r="C999" s="200"/>
      <c r="D999" s="201" t="s">
        <v>138</v>
      </c>
      <c r="E999" s="202" t="s">
        <v>21</v>
      </c>
      <c r="F999" s="203" t="s">
        <v>304</v>
      </c>
      <c r="G999" s="200"/>
      <c r="H999" s="202" t="s">
        <v>21</v>
      </c>
      <c r="I999" s="204"/>
      <c r="J999" s="200"/>
      <c r="K999" s="200"/>
      <c r="L999" s="205"/>
      <c r="M999" s="206"/>
      <c r="N999" s="207"/>
      <c r="O999" s="207"/>
      <c r="P999" s="207"/>
      <c r="Q999" s="207"/>
      <c r="R999" s="207"/>
      <c r="S999" s="207"/>
      <c r="T999" s="208"/>
      <c r="AT999" s="209" t="s">
        <v>138</v>
      </c>
      <c r="AU999" s="209" t="s">
        <v>86</v>
      </c>
      <c r="AV999" s="11" t="s">
        <v>79</v>
      </c>
      <c r="AW999" s="11" t="s">
        <v>38</v>
      </c>
      <c r="AX999" s="11" t="s">
        <v>74</v>
      </c>
      <c r="AY999" s="209" t="s">
        <v>128</v>
      </c>
    </row>
    <row r="1000" spans="2:51" s="12" customFormat="1" ht="13.5">
      <c r="B1000" s="210"/>
      <c r="C1000" s="211"/>
      <c r="D1000" s="201" t="s">
        <v>138</v>
      </c>
      <c r="E1000" s="212" t="s">
        <v>21</v>
      </c>
      <c r="F1000" s="213" t="s">
        <v>664</v>
      </c>
      <c r="G1000" s="211"/>
      <c r="H1000" s="214">
        <v>72.474000000000004</v>
      </c>
      <c r="I1000" s="215"/>
      <c r="J1000" s="211"/>
      <c r="K1000" s="211"/>
      <c r="L1000" s="216"/>
      <c r="M1000" s="217"/>
      <c r="N1000" s="218"/>
      <c r="O1000" s="218"/>
      <c r="P1000" s="218"/>
      <c r="Q1000" s="218"/>
      <c r="R1000" s="218"/>
      <c r="S1000" s="218"/>
      <c r="T1000" s="219"/>
      <c r="AT1000" s="220" t="s">
        <v>138</v>
      </c>
      <c r="AU1000" s="220" t="s">
        <v>86</v>
      </c>
      <c r="AV1000" s="12" t="s">
        <v>86</v>
      </c>
      <c r="AW1000" s="12" t="s">
        <v>38</v>
      </c>
      <c r="AX1000" s="12" t="s">
        <v>74</v>
      </c>
      <c r="AY1000" s="220" t="s">
        <v>128</v>
      </c>
    </row>
    <row r="1001" spans="2:51" s="12" customFormat="1" ht="13.5">
      <c r="B1001" s="210"/>
      <c r="C1001" s="211"/>
      <c r="D1001" s="201" t="s">
        <v>138</v>
      </c>
      <c r="E1001" s="212" t="s">
        <v>21</v>
      </c>
      <c r="F1001" s="213" t="s">
        <v>665</v>
      </c>
      <c r="G1001" s="211"/>
      <c r="H1001" s="214">
        <v>45.289000000000001</v>
      </c>
      <c r="I1001" s="215"/>
      <c r="J1001" s="211"/>
      <c r="K1001" s="211"/>
      <c r="L1001" s="216"/>
      <c r="M1001" s="217"/>
      <c r="N1001" s="218"/>
      <c r="O1001" s="218"/>
      <c r="P1001" s="218"/>
      <c r="Q1001" s="218"/>
      <c r="R1001" s="218"/>
      <c r="S1001" s="218"/>
      <c r="T1001" s="219"/>
      <c r="AT1001" s="220" t="s">
        <v>138</v>
      </c>
      <c r="AU1001" s="220" t="s">
        <v>86</v>
      </c>
      <c r="AV1001" s="12" t="s">
        <v>86</v>
      </c>
      <c r="AW1001" s="12" t="s">
        <v>38</v>
      </c>
      <c r="AX1001" s="12" t="s">
        <v>74</v>
      </c>
      <c r="AY1001" s="220" t="s">
        <v>128</v>
      </c>
    </row>
    <row r="1002" spans="2:51" s="12" customFormat="1" ht="13.5">
      <c r="B1002" s="210"/>
      <c r="C1002" s="211"/>
      <c r="D1002" s="201" t="s">
        <v>138</v>
      </c>
      <c r="E1002" s="212" t="s">
        <v>21</v>
      </c>
      <c r="F1002" s="213" t="s">
        <v>666</v>
      </c>
      <c r="G1002" s="211"/>
      <c r="H1002" s="214">
        <v>48.56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138</v>
      </c>
      <c r="AU1002" s="220" t="s">
        <v>86</v>
      </c>
      <c r="AV1002" s="12" t="s">
        <v>86</v>
      </c>
      <c r="AW1002" s="12" t="s">
        <v>38</v>
      </c>
      <c r="AX1002" s="12" t="s">
        <v>74</v>
      </c>
      <c r="AY1002" s="220" t="s">
        <v>128</v>
      </c>
    </row>
    <row r="1003" spans="2:51" s="12" customFormat="1" ht="13.5">
      <c r="B1003" s="210"/>
      <c r="C1003" s="211"/>
      <c r="D1003" s="201" t="s">
        <v>138</v>
      </c>
      <c r="E1003" s="212" t="s">
        <v>21</v>
      </c>
      <c r="F1003" s="213" t="s">
        <v>667</v>
      </c>
      <c r="G1003" s="211"/>
      <c r="H1003" s="214">
        <v>36.942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138</v>
      </c>
      <c r="AU1003" s="220" t="s">
        <v>86</v>
      </c>
      <c r="AV1003" s="12" t="s">
        <v>86</v>
      </c>
      <c r="AW1003" s="12" t="s">
        <v>38</v>
      </c>
      <c r="AX1003" s="12" t="s">
        <v>74</v>
      </c>
      <c r="AY1003" s="220" t="s">
        <v>128</v>
      </c>
    </row>
    <row r="1004" spans="2:51" s="12" customFormat="1" ht="13.5">
      <c r="B1004" s="210"/>
      <c r="C1004" s="211"/>
      <c r="D1004" s="201" t="s">
        <v>138</v>
      </c>
      <c r="E1004" s="212" t="s">
        <v>21</v>
      </c>
      <c r="F1004" s="213" t="s">
        <v>400</v>
      </c>
      <c r="G1004" s="211"/>
      <c r="H1004" s="214">
        <v>62.79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138</v>
      </c>
      <c r="AU1004" s="220" t="s">
        <v>86</v>
      </c>
      <c r="AV1004" s="12" t="s">
        <v>86</v>
      </c>
      <c r="AW1004" s="12" t="s">
        <v>38</v>
      </c>
      <c r="AX1004" s="12" t="s">
        <v>74</v>
      </c>
      <c r="AY1004" s="220" t="s">
        <v>128</v>
      </c>
    </row>
    <row r="1005" spans="2:51" s="14" customFormat="1" ht="13.5">
      <c r="B1005" s="232"/>
      <c r="C1005" s="233"/>
      <c r="D1005" s="201" t="s">
        <v>138</v>
      </c>
      <c r="E1005" s="234" t="s">
        <v>21</v>
      </c>
      <c r="F1005" s="235" t="s">
        <v>253</v>
      </c>
      <c r="G1005" s="233"/>
      <c r="H1005" s="236">
        <v>266.05500000000001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AT1005" s="242" t="s">
        <v>138</v>
      </c>
      <c r="AU1005" s="242" t="s">
        <v>86</v>
      </c>
      <c r="AV1005" s="14" t="s">
        <v>129</v>
      </c>
      <c r="AW1005" s="14" t="s">
        <v>38</v>
      </c>
      <c r="AX1005" s="14" t="s">
        <v>74</v>
      </c>
      <c r="AY1005" s="242" t="s">
        <v>128</v>
      </c>
    </row>
    <row r="1006" spans="2:51" s="11" customFormat="1" ht="13.5">
      <c r="B1006" s="199"/>
      <c r="C1006" s="200"/>
      <c r="D1006" s="201" t="s">
        <v>138</v>
      </c>
      <c r="E1006" s="202" t="s">
        <v>21</v>
      </c>
      <c r="F1006" s="203" t="s">
        <v>668</v>
      </c>
      <c r="G1006" s="200"/>
      <c r="H1006" s="202" t="s">
        <v>21</v>
      </c>
      <c r="I1006" s="204"/>
      <c r="J1006" s="200"/>
      <c r="K1006" s="200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138</v>
      </c>
      <c r="AU1006" s="209" t="s">
        <v>86</v>
      </c>
      <c r="AV1006" s="11" t="s">
        <v>79</v>
      </c>
      <c r="AW1006" s="11" t="s">
        <v>38</v>
      </c>
      <c r="AX1006" s="11" t="s">
        <v>74</v>
      </c>
      <c r="AY1006" s="209" t="s">
        <v>128</v>
      </c>
    </row>
    <row r="1007" spans="2:51" s="11" customFormat="1" ht="13.5">
      <c r="B1007" s="199"/>
      <c r="C1007" s="200"/>
      <c r="D1007" s="201" t="s">
        <v>138</v>
      </c>
      <c r="E1007" s="202" t="s">
        <v>21</v>
      </c>
      <c r="F1007" s="203" t="s">
        <v>669</v>
      </c>
      <c r="G1007" s="200"/>
      <c r="H1007" s="202" t="s">
        <v>21</v>
      </c>
      <c r="I1007" s="204"/>
      <c r="J1007" s="200"/>
      <c r="K1007" s="200"/>
      <c r="L1007" s="205"/>
      <c r="M1007" s="206"/>
      <c r="N1007" s="207"/>
      <c r="O1007" s="207"/>
      <c r="P1007" s="207"/>
      <c r="Q1007" s="207"/>
      <c r="R1007" s="207"/>
      <c r="S1007" s="207"/>
      <c r="T1007" s="208"/>
      <c r="AT1007" s="209" t="s">
        <v>138</v>
      </c>
      <c r="AU1007" s="209" t="s">
        <v>86</v>
      </c>
      <c r="AV1007" s="11" t="s">
        <v>79</v>
      </c>
      <c r="AW1007" s="11" t="s">
        <v>38</v>
      </c>
      <c r="AX1007" s="11" t="s">
        <v>74</v>
      </c>
      <c r="AY1007" s="209" t="s">
        <v>128</v>
      </c>
    </row>
    <row r="1008" spans="2:51" s="12" customFormat="1" ht="13.5">
      <c r="B1008" s="210"/>
      <c r="C1008" s="211"/>
      <c r="D1008" s="201" t="s">
        <v>138</v>
      </c>
      <c r="E1008" s="212" t="s">
        <v>21</v>
      </c>
      <c r="F1008" s="213" t="s">
        <v>670</v>
      </c>
      <c r="G1008" s="211"/>
      <c r="H1008" s="214">
        <v>12</v>
      </c>
      <c r="I1008" s="215"/>
      <c r="J1008" s="211"/>
      <c r="K1008" s="211"/>
      <c r="L1008" s="216"/>
      <c r="M1008" s="217"/>
      <c r="N1008" s="218"/>
      <c r="O1008" s="218"/>
      <c r="P1008" s="218"/>
      <c r="Q1008" s="218"/>
      <c r="R1008" s="218"/>
      <c r="S1008" s="218"/>
      <c r="T1008" s="219"/>
      <c r="AT1008" s="220" t="s">
        <v>138</v>
      </c>
      <c r="AU1008" s="220" t="s">
        <v>86</v>
      </c>
      <c r="AV1008" s="12" t="s">
        <v>86</v>
      </c>
      <c r="AW1008" s="12" t="s">
        <v>38</v>
      </c>
      <c r="AX1008" s="12" t="s">
        <v>74</v>
      </c>
      <c r="AY1008" s="220" t="s">
        <v>128</v>
      </c>
    </row>
    <row r="1009" spans="2:51" s="14" customFormat="1" ht="13.5">
      <c r="B1009" s="232"/>
      <c r="C1009" s="233"/>
      <c r="D1009" s="201" t="s">
        <v>138</v>
      </c>
      <c r="E1009" s="234" t="s">
        <v>21</v>
      </c>
      <c r="F1009" s="235" t="s">
        <v>253</v>
      </c>
      <c r="G1009" s="233"/>
      <c r="H1009" s="236">
        <v>12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AT1009" s="242" t="s">
        <v>138</v>
      </c>
      <c r="AU1009" s="242" t="s">
        <v>86</v>
      </c>
      <c r="AV1009" s="14" t="s">
        <v>129</v>
      </c>
      <c r="AW1009" s="14" t="s">
        <v>38</v>
      </c>
      <c r="AX1009" s="14" t="s">
        <v>74</v>
      </c>
      <c r="AY1009" s="242" t="s">
        <v>128</v>
      </c>
    </row>
    <row r="1010" spans="2:51" s="11" customFormat="1" ht="13.5">
      <c r="B1010" s="199"/>
      <c r="C1010" s="200"/>
      <c r="D1010" s="201" t="s">
        <v>138</v>
      </c>
      <c r="E1010" s="202" t="s">
        <v>21</v>
      </c>
      <c r="F1010" s="203" t="s">
        <v>154</v>
      </c>
      <c r="G1010" s="200"/>
      <c r="H1010" s="202" t="s">
        <v>21</v>
      </c>
      <c r="I1010" s="204"/>
      <c r="J1010" s="200"/>
      <c r="K1010" s="200"/>
      <c r="L1010" s="205"/>
      <c r="M1010" s="206"/>
      <c r="N1010" s="207"/>
      <c r="O1010" s="207"/>
      <c r="P1010" s="207"/>
      <c r="Q1010" s="207"/>
      <c r="R1010" s="207"/>
      <c r="S1010" s="207"/>
      <c r="T1010" s="208"/>
      <c r="AT1010" s="209" t="s">
        <v>138</v>
      </c>
      <c r="AU1010" s="209" t="s">
        <v>86</v>
      </c>
      <c r="AV1010" s="11" t="s">
        <v>79</v>
      </c>
      <c r="AW1010" s="11" t="s">
        <v>38</v>
      </c>
      <c r="AX1010" s="11" t="s">
        <v>74</v>
      </c>
      <c r="AY1010" s="209" t="s">
        <v>128</v>
      </c>
    </row>
    <row r="1011" spans="2:51" s="12" customFormat="1" ht="13.5">
      <c r="B1011" s="210"/>
      <c r="C1011" s="211"/>
      <c r="D1011" s="201" t="s">
        <v>138</v>
      </c>
      <c r="E1011" s="212" t="s">
        <v>21</v>
      </c>
      <c r="F1011" s="213" t="s">
        <v>671</v>
      </c>
      <c r="G1011" s="211"/>
      <c r="H1011" s="214">
        <v>29.111000000000001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138</v>
      </c>
      <c r="AU1011" s="220" t="s">
        <v>86</v>
      </c>
      <c r="AV1011" s="12" t="s">
        <v>86</v>
      </c>
      <c r="AW1011" s="12" t="s">
        <v>38</v>
      </c>
      <c r="AX1011" s="12" t="s">
        <v>74</v>
      </c>
      <c r="AY1011" s="220" t="s">
        <v>128</v>
      </c>
    </row>
    <row r="1012" spans="2:51" s="11" customFormat="1" ht="13.5">
      <c r="B1012" s="199"/>
      <c r="C1012" s="200"/>
      <c r="D1012" s="201" t="s">
        <v>138</v>
      </c>
      <c r="E1012" s="202" t="s">
        <v>21</v>
      </c>
      <c r="F1012" s="203" t="s">
        <v>156</v>
      </c>
      <c r="G1012" s="200"/>
      <c r="H1012" s="202" t="s">
        <v>21</v>
      </c>
      <c r="I1012" s="204"/>
      <c r="J1012" s="200"/>
      <c r="K1012" s="200"/>
      <c r="L1012" s="205"/>
      <c r="M1012" s="206"/>
      <c r="N1012" s="207"/>
      <c r="O1012" s="207"/>
      <c r="P1012" s="207"/>
      <c r="Q1012" s="207"/>
      <c r="R1012" s="207"/>
      <c r="S1012" s="207"/>
      <c r="T1012" s="208"/>
      <c r="AT1012" s="209" t="s">
        <v>138</v>
      </c>
      <c r="AU1012" s="209" t="s">
        <v>86</v>
      </c>
      <c r="AV1012" s="11" t="s">
        <v>79</v>
      </c>
      <c r="AW1012" s="11" t="s">
        <v>38</v>
      </c>
      <c r="AX1012" s="11" t="s">
        <v>74</v>
      </c>
      <c r="AY1012" s="209" t="s">
        <v>128</v>
      </c>
    </row>
    <row r="1013" spans="2:51" s="12" customFormat="1" ht="13.5">
      <c r="B1013" s="210"/>
      <c r="C1013" s="211"/>
      <c r="D1013" s="201" t="s">
        <v>138</v>
      </c>
      <c r="E1013" s="212" t="s">
        <v>21</v>
      </c>
      <c r="F1013" s="213" t="s">
        <v>193</v>
      </c>
      <c r="G1013" s="211"/>
      <c r="H1013" s="214">
        <v>2.3370000000000002</v>
      </c>
      <c r="I1013" s="215"/>
      <c r="J1013" s="211"/>
      <c r="K1013" s="211"/>
      <c r="L1013" s="216"/>
      <c r="M1013" s="217"/>
      <c r="N1013" s="218"/>
      <c r="O1013" s="218"/>
      <c r="P1013" s="218"/>
      <c r="Q1013" s="218"/>
      <c r="R1013" s="218"/>
      <c r="S1013" s="218"/>
      <c r="T1013" s="219"/>
      <c r="AT1013" s="220" t="s">
        <v>138</v>
      </c>
      <c r="AU1013" s="220" t="s">
        <v>86</v>
      </c>
      <c r="AV1013" s="12" t="s">
        <v>86</v>
      </c>
      <c r="AW1013" s="12" t="s">
        <v>38</v>
      </c>
      <c r="AX1013" s="12" t="s">
        <v>74</v>
      </c>
      <c r="AY1013" s="220" t="s">
        <v>128</v>
      </c>
    </row>
    <row r="1014" spans="2:51" s="11" customFormat="1" ht="13.5">
      <c r="B1014" s="199"/>
      <c r="C1014" s="200"/>
      <c r="D1014" s="201" t="s">
        <v>138</v>
      </c>
      <c r="E1014" s="202" t="s">
        <v>21</v>
      </c>
      <c r="F1014" s="203" t="s">
        <v>158</v>
      </c>
      <c r="G1014" s="200"/>
      <c r="H1014" s="202" t="s">
        <v>21</v>
      </c>
      <c r="I1014" s="204"/>
      <c r="J1014" s="200"/>
      <c r="K1014" s="200"/>
      <c r="L1014" s="205"/>
      <c r="M1014" s="206"/>
      <c r="N1014" s="207"/>
      <c r="O1014" s="207"/>
      <c r="P1014" s="207"/>
      <c r="Q1014" s="207"/>
      <c r="R1014" s="207"/>
      <c r="S1014" s="207"/>
      <c r="T1014" s="208"/>
      <c r="AT1014" s="209" t="s">
        <v>138</v>
      </c>
      <c r="AU1014" s="209" t="s">
        <v>86</v>
      </c>
      <c r="AV1014" s="11" t="s">
        <v>79</v>
      </c>
      <c r="AW1014" s="11" t="s">
        <v>38</v>
      </c>
      <c r="AX1014" s="11" t="s">
        <v>74</v>
      </c>
      <c r="AY1014" s="209" t="s">
        <v>128</v>
      </c>
    </row>
    <row r="1015" spans="2:51" s="12" customFormat="1" ht="13.5">
      <c r="B1015" s="210"/>
      <c r="C1015" s="211"/>
      <c r="D1015" s="201" t="s">
        <v>138</v>
      </c>
      <c r="E1015" s="212" t="s">
        <v>21</v>
      </c>
      <c r="F1015" s="213" t="s">
        <v>194</v>
      </c>
      <c r="G1015" s="211"/>
      <c r="H1015" s="214">
        <v>1.4450000000000001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138</v>
      </c>
      <c r="AU1015" s="220" t="s">
        <v>86</v>
      </c>
      <c r="AV1015" s="12" t="s">
        <v>86</v>
      </c>
      <c r="AW1015" s="12" t="s">
        <v>38</v>
      </c>
      <c r="AX1015" s="12" t="s">
        <v>74</v>
      </c>
      <c r="AY1015" s="220" t="s">
        <v>128</v>
      </c>
    </row>
    <row r="1016" spans="2:51" s="11" customFormat="1" ht="13.5">
      <c r="B1016" s="199"/>
      <c r="C1016" s="200"/>
      <c r="D1016" s="201" t="s">
        <v>138</v>
      </c>
      <c r="E1016" s="202" t="s">
        <v>21</v>
      </c>
      <c r="F1016" s="203" t="s">
        <v>160</v>
      </c>
      <c r="G1016" s="200"/>
      <c r="H1016" s="202" t="s">
        <v>21</v>
      </c>
      <c r="I1016" s="204"/>
      <c r="J1016" s="200"/>
      <c r="K1016" s="200"/>
      <c r="L1016" s="205"/>
      <c r="M1016" s="206"/>
      <c r="N1016" s="207"/>
      <c r="O1016" s="207"/>
      <c r="P1016" s="207"/>
      <c r="Q1016" s="207"/>
      <c r="R1016" s="207"/>
      <c r="S1016" s="207"/>
      <c r="T1016" s="208"/>
      <c r="AT1016" s="209" t="s">
        <v>138</v>
      </c>
      <c r="AU1016" s="209" t="s">
        <v>86</v>
      </c>
      <c r="AV1016" s="11" t="s">
        <v>79</v>
      </c>
      <c r="AW1016" s="11" t="s">
        <v>38</v>
      </c>
      <c r="AX1016" s="11" t="s">
        <v>74</v>
      </c>
      <c r="AY1016" s="209" t="s">
        <v>128</v>
      </c>
    </row>
    <row r="1017" spans="2:51" s="12" customFormat="1" ht="13.5">
      <c r="B1017" s="210"/>
      <c r="C1017" s="211"/>
      <c r="D1017" s="201" t="s">
        <v>138</v>
      </c>
      <c r="E1017" s="212" t="s">
        <v>21</v>
      </c>
      <c r="F1017" s="213" t="s">
        <v>195</v>
      </c>
      <c r="G1017" s="211"/>
      <c r="H1017" s="214">
        <v>1.357</v>
      </c>
      <c r="I1017" s="215"/>
      <c r="J1017" s="211"/>
      <c r="K1017" s="211"/>
      <c r="L1017" s="216"/>
      <c r="M1017" s="217"/>
      <c r="N1017" s="218"/>
      <c r="O1017" s="218"/>
      <c r="P1017" s="218"/>
      <c r="Q1017" s="218"/>
      <c r="R1017" s="218"/>
      <c r="S1017" s="218"/>
      <c r="T1017" s="219"/>
      <c r="AT1017" s="220" t="s">
        <v>138</v>
      </c>
      <c r="AU1017" s="220" t="s">
        <v>86</v>
      </c>
      <c r="AV1017" s="12" t="s">
        <v>86</v>
      </c>
      <c r="AW1017" s="12" t="s">
        <v>38</v>
      </c>
      <c r="AX1017" s="12" t="s">
        <v>74</v>
      </c>
      <c r="AY1017" s="220" t="s">
        <v>128</v>
      </c>
    </row>
    <row r="1018" spans="2:51" s="11" customFormat="1" ht="13.5">
      <c r="B1018" s="199"/>
      <c r="C1018" s="200"/>
      <c r="D1018" s="201" t="s">
        <v>138</v>
      </c>
      <c r="E1018" s="202" t="s">
        <v>21</v>
      </c>
      <c r="F1018" s="203" t="s">
        <v>162</v>
      </c>
      <c r="G1018" s="200"/>
      <c r="H1018" s="202" t="s">
        <v>21</v>
      </c>
      <c r="I1018" s="204"/>
      <c r="J1018" s="200"/>
      <c r="K1018" s="200"/>
      <c r="L1018" s="205"/>
      <c r="M1018" s="206"/>
      <c r="N1018" s="207"/>
      <c r="O1018" s="207"/>
      <c r="P1018" s="207"/>
      <c r="Q1018" s="207"/>
      <c r="R1018" s="207"/>
      <c r="S1018" s="207"/>
      <c r="T1018" s="208"/>
      <c r="AT1018" s="209" t="s">
        <v>138</v>
      </c>
      <c r="AU1018" s="209" t="s">
        <v>86</v>
      </c>
      <c r="AV1018" s="11" t="s">
        <v>79</v>
      </c>
      <c r="AW1018" s="11" t="s">
        <v>38</v>
      </c>
      <c r="AX1018" s="11" t="s">
        <v>74</v>
      </c>
      <c r="AY1018" s="209" t="s">
        <v>128</v>
      </c>
    </row>
    <row r="1019" spans="2:51" s="12" customFormat="1" ht="13.5">
      <c r="B1019" s="210"/>
      <c r="C1019" s="211"/>
      <c r="D1019" s="201" t="s">
        <v>138</v>
      </c>
      <c r="E1019" s="212" t="s">
        <v>21</v>
      </c>
      <c r="F1019" s="213" t="s">
        <v>196</v>
      </c>
      <c r="G1019" s="211"/>
      <c r="H1019" s="214">
        <v>2.8220000000000001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138</v>
      </c>
      <c r="AU1019" s="220" t="s">
        <v>86</v>
      </c>
      <c r="AV1019" s="12" t="s">
        <v>86</v>
      </c>
      <c r="AW1019" s="12" t="s">
        <v>38</v>
      </c>
      <c r="AX1019" s="12" t="s">
        <v>74</v>
      </c>
      <c r="AY1019" s="220" t="s">
        <v>128</v>
      </c>
    </row>
    <row r="1020" spans="2:51" s="11" customFormat="1" ht="13.5">
      <c r="B1020" s="199"/>
      <c r="C1020" s="200"/>
      <c r="D1020" s="201" t="s">
        <v>138</v>
      </c>
      <c r="E1020" s="202" t="s">
        <v>21</v>
      </c>
      <c r="F1020" s="203" t="s">
        <v>164</v>
      </c>
      <c r="G1020" s="200"/>
      <c r="H1020" s="202" t="s">
        <v>21</v>
      </c>
      <c r="I1020" s="204"/>
      <c r="J1020" s="200"/>
      <c r="K1020" s="200"/>
      <c r="L1020" s="205"/>
      <c r="M1020" s="206"/>
      <c r="N1020" s="207"/>
      <c r="O1020" s="207"/>
      <c r="P1020" s="207"/>
      <c r="Q1020" s="207"/>
      <c r="R1020" s="207"/>
      <c r="S1020" s="207"/>
      <c r="T1020" s="208"/>
      <c r="AT1020" s="209" t="s">
        <v>138</v>
      </c>
      <c r="AU1020" s="209" t="s">
        <v>86</v>
      </c>
      <c r="AV1020" s="11" t="s">
        <v>79</v>
      </c>
      <c r="AW1020" s="11" t="s">
        <v>38</v>
      </c>
      <c r="AX1020" s="11" t="s">
        <v>74</v>
      </c>
      <c r="AY1020" s="209" t="s">
        <v>128</v>
      </c>
    </row>
    <row r="1021" spans="2:51" s="11" customFormat="1" ht="13.5">
      <c r="B1021" s="199"/>
      <c r="C1021" s="200"/>
      <c r="D1021" s="201" t="s">
        <v>138</v>
      </c>
      <c r="E1021" s="202" t="s">
        <v>21</v>
      </c>
      <c r="F1021" s="203" t="s">
        <v>672</v>
      </c>
      <c r="G1021" s="200"/>
      <c r="H1021" s="202" t="s">
        <v>21</v>
      </c>
      <c r="I1021" s="204"/>
      <c r="J1021" s="200"/>
      <c r="K1021" s="200"/>
      <c r="L1021" s="205"/>
      <c r="M1021" s="206"/>
      <c r="N1021" s="207"/>
      <c r="O1021" s="207"/>
      <c r="P1021" s="207"/>
      <c r="Q1021" s="207"/>
      <c r="R1021" s="207"/>
      <c r="S1021" s="207"/>
      <c r="T1021" s="208"/>
      <c r="AT1021" s="209" t="s">
        <v>138</v>
      </c>
      <c r="AU1021" s="209" t="s">
        <v>86</v>
      </c>
      <c r="AV1021" s="11" t="s">
        <v>79</v>
      </c>
      <c r="AW1021" s="11" t="s">
        <v>38</v>
      </c>
      <c r="AX1021" s="11" t="s">
        <v>74</v>
      </c>
      <c r="AY1021" s="209" t="s">
        <v>128</v>
      </c>
    </row>
    <row r="1022" spans="2:51" s="11" customFormat="1" ht="13.5">
      <c r="B1022" s="199"/>
      <c r="C1022" s="200"/>
      <c r="D1022" s="201" t="s">
        <v>138</v>
      </c>
      <c r="E1022" s="202" t="s">
        <v>21</v>
      </c>
      <c r="F1022" s="203" t="s">
        <v>166</v>
      </c>
      <c r="G1022" s="200"/>
      <c r="H1022" s="202" t="s">
        <v>21</v>
      </c>
      <c r="I1022" s="204"/>
      <c r="J1022" s="200"/>
      <c r="K1022" s="200"/>
      <c r="L1022" s="205"/>
      <c r="M1022" s="206"/>
      <c r="N1022" s="207"/>
      <c r="O1022" s="207"/>
      <c r="P1022" s="207"/>
      <c r="Q1022" s="207"/>
      <c r="R1022" s="207"/>
      <c r="S1022" s="207"/>
      <c r="T1022" s="208"/>
      <c r="AT1022" s="209" t="s">
        <v>138</v>
      </c>
      <c r="AU1022" s="209" t="s">
        <v>86</v>
      </c>
      <c r="AV1022" s="11" t="s">
        <v>79</v>
      </c>
      <c r="AW1022" s="11" t="s">
        <v>38</v>
      </c>
      <c r="AX1022" s="11" t="s">
        <v>74</v>
      </c>
      <c r="AY1022" s="209" t="s">
        <v>128</v>
      </c>
    </row>
    <row r="1023" spans="2:51" s="12" customFormat="1" ht="13.5">
      <c r="B1023" s="210"/>
      <c r="C1023" s="211"/>
      <c r="D1023" s="201" t="s">
        <v>138</v>
      </c>
      <c r="E1023" s="212" t="s">
        <v>21</v>
      </c>
      <c r="F1023" s="213" t="s">
        <v>198</v>
      </c>
      <c r="G1023" s="211"/>
      <c r="H1023" s="214">
        <v>2.339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138</v>
      </c>
      <c r="AU1023" s="220" t="s">
        <v>86</v>
      </c>
      <c r="AV1023" s="12" t="s">
        <v>86</v>
      </c>
      <c r="AW1023" s="12" t="s">
        <v>38</v>
      </c>
      <c r="AX1023" s="12" t="s">
        <v>74</v>
      </c>
      <c r="AY1023" s="220" t="s">
        <v>128</v>
      </c>
    </row>
    <row r="1024" spans="2:51" s="11" customFormat="1" ht="13.5">
      <c r="B1024" s="199"/>
      <c r="C1024" s="200"/>
      <c r="D1024" s="201" t="s">
        <v>138</v>
      </c>
      <c r="E1024" s="202" t="s">
        <v>21</v>
      </c>
      <c r="F1024" s="203" t="s">
        <v>168</v>
      </c>
      <c r="G1024" s="200"/>
      <c r="H1024" s="202" t="s">
        <v>21</v>
      </c>
      <c r="I1024" s="204"/>
      <c r="J1024" s="200"/>
      <c r="K1024" s="200"/>
      <c r="L1024" s="205"/>
      <c r="M1024" s="206"/>
      <c r="N1024" s="207"/>
      <c r="O1024" s="207"/>
      <c r="P1024" s="207"/>
      <c r="Q1024" s="207"/>
      <c r="R1024" s="207"/>
      <c r="S1024" s="207"/>
      <c r="T1024" s="208"/>
      <c r="AT1024" s="209" t="s">
        <v>138</v>
      </c>
      <c r="AU1024" s="209" t="s">
        <v>86</v>
      </c>
      <c r="AV1024" s="11" t="s">
        <v>79</v>
      </c>
      <c r="AW1024" s="11" t="s">
        <v>38</v>
      </c>
      <c r="AX1024" s="11" t="s">
        <v>74</v>
      </c>
      <c r="AY1024" s="209" t="s">
        <v>128</v>
      </c>
    </row>
    <row r="1025" spans="2:65" s="12" customFormat="1" ht="13.5">
      <c r="B1025" s="210"/>
      <c r="C1025" s="211"/>
      <c r="D1025" s="201" t="s">
        <v>138</v>
      </c>
      <c r="E1025" s="212" t="s">
        <v>21</v>
      </c>
      <c r="F1025" s="213" t="s">
        <v>199</v>
      </c>
      <c r="G1025" s="211"/>
      <c r="H1025" s="214">
        <v>2.8559999999999999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138</v>
      </c>
      <c r="AU1025" s="220" t="s">
        <v>86</v>
      </c>
      <c r="AV1025" s="12" t="s">
        <v>86</v>
      </c>
      <c r="AW1025" s="12" t="s">
        <v>38</v>
      </c>
      <c r="AX1025" s="12" t="s">
        <v>74</v>
      </c>
      <c r="AY1025" s="220" t="s">
        <v>128</v>
      </c>
    </row>
    <row r="1026" spans="2:65" s="11" customFormat="1" ht="13.5">
      <c r="B1026" s="199"/>
      <c r="C1026" s="200"/>
      <c r="D1026" s="201" t="s">
        <v>138</v>
      </c>
      <c r="E1026" s="202" t="s">
        <v>21</v>
      </c>
      <c r="F1026" s="203" t="s">
        <v>170</v>
      </c>
      <c r="G1026" s="200"/>
      <c r="H1026" s="202" t="s">
        <v>21</v>
      </c>
      <c r="I1026" s="204"/>
      <c r="J1026" s="200"/>
      <c r="K1026" s="200"/>
      <c r="L1026" s="205"/>
      <c r="M1026" s="206"/>
      <c r="N1026" s="207"/>
      <c r="O1026" s="207"/>
      <c r="P1026" s="207"/>
      <c r="Q1026" s="207"/>
      <c r="R1026" s="207"/>
      <c r="S1026" s="207"/>
      <c r="T1026" s="208"/>
      <c r="AT1026" s="209" t="s">
        <v>138</v>
      </c>
      <c r="AU1026" s="209" t="s">
        <v>86</v>
      </c>
      <c r="AV1026" s="11" t="s">
        <v>79</v>
      </c>
      <c r="AW1026" s="11" t="s">
        <v>38</v>
      </c>
      <c r="AX1026" s="11" t="s">
        <v>74</v>
      </c>
      <c r="AY1026" s="209" t="s">
        <v>128</v>
      </c>
    </row>
    <row r="1027" spans="2:65" s="12" customFormat="1" ht="13.5">
      <c r="B1027" s="210"/>
      <c r="C1027" s="211"/>
      <c r="D1027" s="201" t="s">
        <v>138</v>
      </c>
      <c r="E1027" s="212" t="s">
        <v>21</v>
      </c>
      <c r="F1027" s="213" t="s">
        <v>200</v>
      </c>
      <c r="G1027" s="211"/>
      <c r="H1027" s="214">
        <v>2.927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138</v>
      </c>
      <c r="AU1027" s="220" t="s">
        <v>86</v>
      </c>
      <c r="AV1027" s="12" t="s">
        <v>86</v>
      </c>
      <c r="AW1027" s="12" t="s">
        <v>38</v>
      </c>
      <c r="AX1027" s="12" t="s">
        <v>74</v>
      </c>
      <c r="AY1027" s="220" t="s">
        <v>128</v>
      </c>
    </row>
    <row r="1028" spans="2:65" s="11" customFormat="1" ht="13.5">
      <c r="B1028" s="199"/>
      <c r="C1028" s="200"/>
      <c r="D1028" s="201" t="s">
        <v>138</v>
      </c>
      <c r="E1028" s="202" t="s">
        <v>21</v>
      </c>
      <c r="F1028" s="203" t="s">
        <v>172</v>
      </c>
      <c r="G1028" s="200"/>
      <c r="H1028" s="202" t="s">
        <v>21</v>
      </c>
      <c r="I1028" s="204"/>
      <c r="J1028" s="200"/>
      <c r="K1028" s="200"/>
      <c r="L1028" s="205"/>
      <c r="M1028" s="206"/>
      <c r="N1028" s="207"/>
      <c r="O1028" s="207"/>
      <c r="P1028" s="207"/>
      <c r="Q1028" s="207"/>
      <c r="R1028" s="207"/>
      <c r="S1028" s="207"/>
      <c r="T1028" s="208"/>
      <c r="AT1028" s="209" t="s">
        <v>138</v>
      </c>
      <c r="AU1028" s="209" t="s">
        <v>86</v>
      </c>
      <c r="AV1028" s="11" t="s">
        <v>79</v>
      </c>
      <c r="AW1028" s="11" t="s">
        <v>38</v>
      </c>
      <c r="AX1028" s="11" t="s">
        <v>74</v>
      </c>
      <c r="AY1028" s="209" t="s">
        <v>128</v>
      </c>
    </row>
    <row r="1029" spans="2:65" s="12" customFormat="1" ht="13.5">
      <c r="B1029" s="210"/>
      <c r="C1029" s="211"/>
      <c r="D1029" s="201" t="s">
        <v>138</v>
      </c>
      <c r="E1029" s="212" t="s">
        <v>21</v>
      </c>
      <c r="F1029" s="213" t="s">
        <v>201</v>
      </c>
      <c r="G1029" s="211"/>
      <c r="H1029" s="214">
        <v>1.36</v>
      </c>
      <c r="I1029" s="215"/>
      <c r="J1029" s="211"/>
      <c r="K1029" s="211"/>
      <c r="L1029" s="216"/>
      <c r="M1029" s="217"/>
      <c r="N1029" s="218"/>
      <c r="O1029" s="218"/>
      <c r="P1029" s="218"/>
      <c r="Q1029" s="218"/>
      <c r="R1029" s="218"/>
      <c r="S1029" s="218"/>
      <c r="T1029" s="219"/>
      <c r="AT1029" s="220" t="s">
        <v>138</v>
      </c>
      <c r="AU1029" s="220" t="s">
        <v>86</v>
      </c>
      <c r="AV1029" s="12" t="s">
        <v>86</v>
      </c>
      <c r="AW1029" s="12" t="s">
        <v>38</v>
      </c>
      <c r="AX1029" s="12" t="s">
        <v>74</v>
      </c>
      <c r="AY1029" s="220" t="s">
        <v>128</v>
      </c>
    </row>
    <row r="1030" spans="2:65" s="11" customFormat="1" ht="13.5">
      <c r="B1030" s="199"/>
      <c r="C1030" s="200"/>
      <c r="D1030" s="201" t="s">
        <v>138</v>
      </c>
      <c r="E1030" s="202" t="s">
        <v>21</v>
      </c>
      <c r="F1030" s="203" t="s">
        <v>174</v>
      </c>
      <c r="G1030" s="200"/>
      <c r="H1030" s="202" t="s">
        <v>21</v>
      </c>
      <c r="I1030" s="204"/>
      <c r="J1030" s="200"/>
      <c r="K1030" s="200"/>
      <c r="L1030" s="205"/>
      <c r="M1030" s="206"/>
      <c r="N1030" s="207"/>
      <c r="O1030" s="207"/>
      <c r="P1030" s="207"/>
      <c r="Q1030" s="207"/>
      <c r="R1030" s="207"/>
      <c r="S1030" s="207"/>
      <c r="T1030" s="208"/>
      <c r="AT1030" s="209" t="s">
        <v>138</v>
      </c>
      <c r="AU1030" s="209" t="s">
        <v>86</v>
      </c>
      <c r="AV1030" s="11" t="s">
        <v>79</v>
      </c>
      <c r="AW1030" s="11" t="s">
        <v>38</v>
      </c>
      <c r="AX1030" s="11" t="s">
        <v>74</v>
      </c>
      <c r="AY1030" s="209" t="s">
        <v>128</v>
      </c>
    </row>
    <row r="1031" spans="2:65" s="12" customFormat="1" ht="13.5">
      <c r="B1031" s="210"/>
      <c r="C1031" s="211"/>
      <c r="D1031" s="201" t="s">
        <v>138</v>
      </c>
      <c r="E1031" s="212" t="s">
        <v>21</v>
      </c>
      <c r="F1031" s="213" t="s">
        <v>202</v>
      </c>
      <c r="G1031" s="211"/>
      <c r="H1031" s="214">
        <v>2.6320000000000001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138</v>
      </c>
      <c r="AU1031" s="220" t="s">
        <v>86</v>
      </c>
      <c r="AV1031" s="12" t="s">
        <v>86</v>
      </c>
      <c r="AW1031" s="12" t="s">
        <v>38</v>
      </c>
      <c r="AX1031" s="12" t="s">
        <v>74</v>
      </c>
      <c r="AY1031" s="220" t="s">
        <v>128</v>
      </c>
    </row>
    <row r="1032" spans="2:65" s="11" customFormat="1" ht="13.5">
      <c r="B1032" s="199"/>
      <c r="C1032" s="200"/>
      <c r="D1032" s="201" t="s">
        <v>138</v>
      </c>
      <c r="E1032" s="202" t="s">
        <v>21</v>
      </c>
      <c r="F1032" s="203" t="s">
        <v>176</v>
      </c>
      <c r="G1032" s="200"/>
      <c r="H1032" s="202" t="s">
        <v>21</v>
      </c>
      <c r="I1032" s="204"/>
      <c r="J1032" s="200"/>
      <c r="K1032" s="200"/>
      <c r="L1032" s="205"/>
      <c r="M1032" s="206"/>
      <c r="N1032" s="207"/>
      <c r="O1032" s="207"/>
      <c r="P1032" s="207"/>
      <c r="Q1032" s="207"/>
      <c r="R1032" s="207"/>
      <c r="S1032" s="207"/>
      <c r="T1032" s="208"/>
      <c r="AT1032" s="209" t="s">
        <v>138</v>
      </c>
      <c r="AU1032" s="209" t="s">
        <v>86</v>
      </c>
      <c r="AV1032" s="11" t="s">
        <v>79</v>
      </c>
      <c r="AW1032" s="11" t="s">
        <v>38</v>
      </c>
      <c r="AX1032" s="11" t="s">
        <v>74</v>
      </c>
      <c r="AY1032" s="209" t="s">
        <v>128</v>
      </c>
    </row>
    <row r="1033" spans="2:65" s="12" customFormat="1" ht="13.5">
      <c r="B1033" s="210"/>
      <c r="C1033" s="211"/>
      <c r="D1033" s="201" t="s">
        <v>138</v>
      </c>
      <c r="E1033" s="212" t="s">
        <v>21</v>
      </c>
      <c r="F1033" s="213" t="s">
        <v>203</v>
      </c>
      <c r="G1033" s="211"/>
      <c r="H1033" s="214">
        <v>1.9550000000000001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138</v>
      </c>
      <c r="AU1033" s="220" t="s">
        <v>86</v>
      </c>
      <c r="AV1033" s="12" t="s">
        <v>86</v>
      </c>
      <c r="AW1033" s="12" t="s">
        <v>38</v>
      </c>
      <c r="AX1033" s="12" t="s">
        <v>74</v>
      </c>
      <c r="AY1033" s="220" t="s">
        <v>128</v>
      </c>
    </row>
    <row r="1034" spans="2:65" s="14" customFormat="1" ht="13.5">
      <c r="B1034" s="232"/>
      <c r="C1034" s="233"/>
      <c r="D1034" s="201" t="s">
        <v>138</v>
      </c>
      <c r="E1034" s="234" t="s">
        <v>21</v>
      </c>
      <c r="F1034" s="235" t="s">
        <v>253</v>
      </c>
      <c r="G1034" s="233"/>
      <c r="H1034" s="236">
        <v>51.140999999999998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AT1034" s="242" t="s">
        <v>138</v>
      </c>
      <c r="AU1034" s="242" t="s">
        <v>86</v>
      </c>
      <c r="AV1034" s="14" t="s">
        <v>129</v>
      </c>
      <c r="AW1034" s="14" t="s">
        <v>38</v>
      </c>
      <c r="AX1034" s="14" t="s">
        <v>74</v>
      </c>
      <c r="AY1034" s="242" t="s">
        <v>128</v>
      </c>
    </row>
    <row r="1035" spans="2:65" s="13" customFormat="1" ht="13.5">
      <c r="B1035" s="221"/>
      <c r="C1035" s="222"/>
      <c r="D1035" s="201" t="s">
        <v>138</v>
      </c>
      <c r="E1035" s="223" t="s">
        <v>21</v>
      </c>
      <c r="F1035" s="224" t="s">
        <v>141</v>
      </c>
      <c r="G1035" s="222"/>
      <c r="H1035" s="225">
        <v>1189.3150000000001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138</v>
      </c>
      <c r="AU1035" s="231" t="s">
        <v>86</v>
      </c>
      <c r="AV1035" s="13" t="s">
        <v>136</v>
      </c>
      <c r="AW1035" s="13" t="s">
        <v>38</v>
      </c>
      <c r="AX1035" s="13" t="s">
        <v>79</v>
      </c>
      <c r="AY1035" s="231" t="s">
        <v>128</v>
      </c>
    </row>
    <row r="1036" spans="2:65" s="1" customFormat="1" ht="25.5" customHeight="1">
      <c r="B1036" s="41"/>
      <c r="C1036" s="187" t="s">
        <v>692</v>
      </c>
      <c r="D1036" s="187" t="s">
        <v>131</v>
      </c>
      <c r="E1036" s="188" t="s">
        <v>693</v>
      </c>
      <c r="F1036" s="189" t="s">
        <v>694</v>
      </c>
      <c r="G1036" s="190" t="s">
        <v>144</v>
      </c>
      <c r="H1036" s="191">
        <v>1189.3150000000001</v>
      </c>
      <c r="I1036" s="192"/>
      <c r="J1036" s="193">
        <f>ROUND(I1036*H1036,2)</f>
        <v>0</v>
      </c>
      <c r="K1036" s="189" t="s">
        <v>135</v>
      </c>
      <c r="L1036" s="61"/>
      <c r="M1036" s="194" t="s">
        <v>21</v>
      </c>
      <c r="N1036" s="195" t="s">
        <v>45</v>
      </c>
      <c r="O1036" s="42"/>
      <c r="P1036" s="196">
        <f>O1036*H1036</f>
        <v>0</v>
      </c>
      <c r="Q1036" s="196">
        <v>2.9E-4</v>
      </c>
      <c r="R1036" s="196">
        <f>Q1036*H1036</f>
        <v>0.34490135</v>
      </c>
      <c r="S1036" s="196">
        <v>0</v>
      </c>
      <c r="T1036" s="197">
        <f>S1036*H1036</f>
        <v>0</v>
      </c>
      <c r="AR1036" s="24" t="s">
        <v>319</v>
      </c>
      <c r="AT1036" s="24" t="s">
        <v>131</v>
      </c>
      <c r="AU1036" s="24" t="s">
        <v>86</v>
      </c>
      <c r="AY1036" s="24" t="s">
        <v>128</v>
      </c>
      <c r="BE1036" s="198">
        <f>IF(N1036="základní",J1036,0)</f>
        <v>0</v>
      </c>
      <c r="BF1036" s="198">
        <f>IF(N1036="snížená",J1036,0)</f>
        <v>0</v>
      </c>
      <c r="BG1036" s="198">
        <f>IF(N1036="zákl. přenesená",J1036,0)</f>
        <v>0</v>
      </c>
      <c r="BH1036" s="198">
        <f>IF(N1036="sníž. přenesená",J1036,0)</f>
        <v>0</v>
      </c>
      <c r="BI1036" s="198">
        <f>IF(N1036="nulová",J1036,0)</f>
        <v>0</v>
      </c>
      <c r="BJ1036" s="24" t="s">
        <v>79</v>
      </c>
      <c r="BK1036" s="198">
        <f>ROUND(I1036*H1036,2)</f>
        <v>0</v>
      </c>
      <c r="BL1036" s="24" t="s">
        <v>319</v>
      </c>
      <c r="BM1036" s="24" t="s">
        <v>695</v>
      </c>
    </row>
    <row r="1037" spans="2:65" s="11" customFormat="1" ht="13.5">
      <c r="B1037" s="199"/>
      <c r="C1037" s="200"/>
      <c r="D1037" s="201" t="s">
        <v>138</v>
      </c>
      <c r="E1037" s="202" t="s">
        <v>21</v>
      </c>
      <c r="F1037" s="203" t="s">
        <v>315</v>
      </c>
      <c r="G1037" s="200"/>
      <c r="H1037" s="202" t="s">
        <v>21</v>
      </c>
      <c r="I1037" s="204"/>
      <c r="J1037" s="200"/>
      <c r="K1037" s="200"/>
      <c r="L1037" s="205"/>
      <c r="M1037" s="206"/>
      <c r="N1037" s="207"/>
      <c r="O1037" s="207"/>
      <c r="P1037" s="207"/>
      <c r="Q1037" s="207"/>
      <c r="R1037" s="207"/>
      <c r="S1037" s="207"/>
      <c r="T1037" s="208"/>
      <c r="AT1037" s="209" t="s">
        <v>138</v>
      </c>
      <c r="AU1037" s="209" t="s">
        <v>86</v>
      </c>
      <c r="AV1037" s="11" t="s">
        <v>79</v>
      </c>
      <c r="AW1037" s="11" t="s">
        <v>38</v>
      </c>
      <c r="AX1037" s="11" t="s">
        <v>74</v>
      </c>
      <c r="AY1037" s="209" t="s">
        <v>128</v>
      </c>
    </row>
    <row r="1038" spans="2:65" s="12" customFormat="1" ht="13.5">
      <c r="B1038" s="210"/>
      <c r="C1038" s="211"/>
      <c r="D1038" s="201" t="s">
        <v>138</v>
      </c>
      <c r="E1038" s="212" t="s">
        <v>21</v>
      </c>
      <c r="F1038" s="213" t="s">
        <v>642</v>
      </c>
      <c r="G1038" s="211"/>
      <c r="H1038" s="214">
        <v>39.168999999999997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138</v>
      </c>
      <c r="AU1038" s="220" t="s">
        <v>86</v>
      </c>
      <c r="AV1038" s="12" t="s">
        <v>86</v>
      </c>
      <c r="AW1038" s="12" t="s">
        <v>38</v>
      </c>
      <c r="AX1038" s="12" t="s">
        <v>74</v>
      </c>
      <c r="AY1038" s="220" t="s">
        <v>128</v>
      </c>
    </row>
    <row r="1039" spans="2:65" s="12" customFormat="1" ht="13.5">
      <c r="B1039" s="210"/>
      <c r="C1039" s="211"/>
      <c r="D1039" s="201" t="s">
        <v>138</v>
      </c>
      <c r="E1039" s="212" t="s">
        <v>21</v>
      </c>
      <c r="F1039" s="213" t="s">
        <v>643</v>
      </c>
      <c r="G1039" s="211"/>
      <c r="H1039" s="214">
        <v>11.528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138</v>
      </c>
      <c r="AU1039" s="220" t="s">
        <v>86</v>
      </c>
      <c r="AV1039" s="12" t="s">
        <v>86</v>
      </c>
      <c r="AW1039" s="12" t="s">
        <v>38</v>
      </c>
      <c r="AX1039" s="12" t="s">
        <v>74</v>
      </c>
      <c r="AY1039" s="220" t="s">
        <v>128</v>
      </c>
    </row>
    <row r="1040" spans="2:65" s="12" customFormat="1" ht="13.5">
      <c r="B1040" s="210"/>
      <c r="C1040" s="211"/>
      <c r="D1040" s="201" t="s">
        <v>138</v>
      </c>
      <c r="E1040" s="212" t="s">
        <v>21</v>
      </c>
      <c r="F1040" s="213" t="s">
        <v>644</v>
      </c>
      <c r="G1040" s="211"/>
      <c r="H1040" s="214">
        <v>18.864000000000001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138</v>
      </c>
      <c r="AU1040" s="220" t="s">
        <v>86</v>
      </c>
      <c r="AV1040" s="12" t="s">
        <v>86</v>
      </c>
      <c r="AW1040" s="12" t="s">
        <v>38</v>
      </c>
      <c r="AX1040" s="12" t="s">
        <v>74</v>
      </c>
      <c r="AY1040" s="220" t="s">
        <v>128</v>
      </c>
    </row>
    <row r="1041" spans="2:51" s="12" customFormat="1" ht="13.5">
      <c r="B1041" s="210"/>
      <c r="C1041" s="211"/>
      <c r="D1041" s="201" t="s">
        <v>138</v>
      </c>
      <c r="E1041" s="212" t="s">
        <v>21</v>
      </c>
      <c r="F1041" s="213" t="s">
        <v>645</v>
      </c>
      <c r="G1041" s="211"/>
      <c r="H1041" s="214">
        <v>21.745999999999999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138</v>
      </c>
      <c r="AU1041" s="220" t="s">
        <v>86</v>
      </c>
      <c r="AV1041" s="12" t="s">
        <v>86</v>
      </c>
      <c r="AW1041" s="12" t="s">
        <v>38</v>
      </c>
      <c r="AX1041" s="12" t="s">
        <v>74</v>
      </c>
      <c r="AY1041" s="220" t="s">
        <v>128</v>
      </c>
    </row>
    <row r="1042" spans="2:51" s="12" customFormat="1" ht="13.5">
      <c r="B1042" s="210"/>
      <c r="C1042" s="211"/>
      <c r="D1042" s="201" t="s">
        <v>138</v>
      </c>
      <c r="E1042" s="212" t="s">
        <v>21</v>
      </c>
      <c r="F1042" s="213" t="s">
        <v>646</v>
      </c>
      <c r="G1042" s="211"/>
      <c r="H1042" s="214">
        <v>6.1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138</v>
      </c>
      <c r="AU1042" s="220" t="s">
        <v>86</v>
      </c>
      <c r="AV1042" s="12" t="s">
        <v>86</v>
      </c>
      <c r="AW1042" s="12" t="s">
        <v>38</v>
      </c>
      <c r="AX1042" s="12" t="s">
        <v>74</v>
      </c>
      <c r="AY1042" s="220" t="s">
        <v>128</v>
      </c>
    </row>
    <row r="1043" spans="2:51" s="12" customFormat="1" ht="13.5">
      <c r="B1043" s="210"/>
      <c r="C1043" s="211"/>
      <c r="D1043" s="201" t="s">
        <v>138</v>
      </c>
      <c r="E1043" s="212" t="s">
        <v>21</v>
      </c>
      <c r="F1043" s="213" t="s">
        <v>647</v>
      </c>
      <c r="G1043" s="211"/>
      <c r="H1043" s="214">
        <v>5.734</v>
      </c>
      <c r="I1043" s="215"/>
      <c r="J1043" s="211"/>
      <c r="K1043" s="211"/>
      <c r="L1043" s="216"/>
      <c r="M1043" s="217"/>
      <c r="N1043" s="218"/>
      <c r="O1043" s="218"/>
      <c r="P1043" s="218"/>
      <c r="Q1043" s="218"/>
      <c r="R1043" s="218"/>
      <c r="S1043" s="218"/>
      <c r="T1043" s="219"/>
      <c r="AT1043" s="220" t="s">
        <v>138</v>
      </c>
      <c r="AU1043" s="220" t="s">
        <v>86</v>
      </c>
      <c r="AV1043" s="12" t="s">
        <v>86</v>
      </c>
      <c r="AW1043" s="12" t="s">
        <v>38</v>
      </c>
      <c r="AX1043" s="12" t="s">
        <v>74</v>
      </c>
      <c r="AY1043" s="220" t="s">
        <v>128</v>
      </c>
    </row>
    <row r="1044" spans="2:51" s="12" customFormat="1" ht="13.5">
      <c r="B1044" s="210"/>
      <c r="C1044" s="211"/>
      <c r="D1044" s="201" t="s">
        <v>138</v>
      </c>
      <c r="E1044" s="212" t="s">
        <v>21</v>
      </c>
      <c r="F1044" s="213" t="s">
        <v>648</v>
      </c>
      <c r="G1044" s="211"/>
      <c r="H1044" s="214">
        <v>49.439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138</v>
      </c>
      <c r="AU1044" s="220" t="s">
        <v>86</v>
      </c>
      <c r="AV1044" s="12" t="s">
        <v>86</v>
      </c>
      <c r="AW1044" s="12" t="s">
        <v>38</v>
      </c>
      <c r="AX1044" s="12" t="s">
        <v>74</v>
      </c>
      <c r="AY1044" s="220" t="s">
        <v>128</v>
      </c>
    </row>
    <row r="1045" spans="2:51" s="12" customFormat="1" ht="13.5">
      <c r="B1045" s="210"/>
      <c r="C1045" s="211"/>
      <c r="D1045" s="201" t="s">
        <v>138</v>
      </c>
      <c r="E1045" s="212" t="s">
        <v>21</v>
      </c>
      <c r="F1045" s="213" t="s">
        <v>649</v>
      </c>
      <c r="G1045" s="211"/>
      <c r="H1045" s="214">
        <v>55.884999999999998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138</v>
      </c>
      <c r="AU1045" s="220" t="s">
        <v>86</v>
      </c>
      <c r="AV1045" s="12" t="s">
        <v>86</v>
      </c>
      <c r="AW1045" s="12" t="s">
        <v>38</v>
      </c>
      <c r="AX1045" s="12" t="s">
        <v>74</v>
      </c>
      <c r="AY1045" s="220" t="s">
        <v>128</v>
      </c>
    </row>
    <row r="1046" spans="2:51" s="12" customFormat="1" ht="13.5">
      <c r="B1046" s="210"/>
      <c r="C1046" s="211"/>
      <c r="D1046" s="201" t="s">
        <v>138</v>
      </c>
      <c r="E1046" s="212" t="s">
        <v>21</v>
      </c>
      <c r="F1046" s="213" t="s">
        <v>650</v>
      </c>
      <c r="G1046" s="211"/>
      <c r="H1046" s="214">
        <v>44.33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138</v>
      </c>
      <c r="AU1046" s="220" t="s">
        <v>86</v>
      </c>
      <c r="AV1046" s="12" t="s">
        <v>86</v>
      </c>
      <c r="AW1046" s="12" t="s">
        <v>38</v>
      </c>
      <c r="AX1046" s="12" t="s">
        <v>74</v>
      </c>
      <c r="AY1046" s="220" t="s">
        <v>128</v>
      </c>
    </row>
    <row r="1047" spans="2:51" s="12" customFormat="1" ht="13.5">
      <c r="B1047" s="210"/>
      <c r="C1047" s="211"/>
      <c r="D1047" s="201" t="s">
        <v>138</v>
      </c>
      <c r="E1047" s="212" t="s">
        <v>21</v>
      </c>
      <c r="F1047" s="213" t="s">
        <v>651</v>
      </c>
      <c r="G1047" s="211"/>
      <c r="H1047" s="214">
        <v>47.212000000000003</v>
      </c>
      <c r="I1047" s="215"/>
      <c r="J1047" s="211"/>
      <c r="K1047" s="211"/>
      <c r="L1047" s="216"/>
      <c r="M1047" s="217"/>
      <c r="N1047" s="218"/>
      <c r="O1047" s="218"/>
      <c r="P1047" s="218"/>
      <c r="Q1047" s="218"/>
      <c r="R1047" s="218"/>
      <c r="S1047" s="218"/>
      <c r="T1047" s="219"/>
      <c r="AT1047" s="220" t="s">
        <v>138</v>
      </c>
      <c r="AU1047" s="220" t="s">
        <v>86</v>
      </c>
      <c r="AV1047" s="12" t="s">
        <v>86</v>
      </c>
      <c r="AW1047" s="12" t="s">
        <v>38</v>
      </c>
      <c r="AX1047" s="12" t="s">
        <v>74</v>
      </c>
      <c r="AY1047" s="220" t="s">
        <v>128</v>
      </c>
    </row>
    <row r="1048" spans="2:51" s="12" customFormat="1" ht="13.5">
      <c r="B1048" s="210"/>
      <c r="C1048" s="211"/>
      <c r="D1048" s="201" t="s">
        <v>138</v>
      </c>
      <c r="E1048" s="212" t="s">
        <v>21</v>
      </c>
      <c r="F1048" s="213" t="s">
        <v>652</v>
      </c>
      <c r="G1048" s="211"/>
      <c r="H1048" s="214">
        <v>15.787000000000001</v>
      </c>
      <c r="I1048" s="215"/>
      <c r="J1048" s="211"/>
      <c r="K1048" s="211"/>
      <c r="L1048" s="216"/>
      <c r="M1048" s="217"/>
      <c r="N1048" s="218"/>
      <c r="O1048" s="218"/>
      <c r="P1048" s="218"/>
      <c r="Q1048" s="218"/>
      <c r="R1048" s="218"/>
      <c r="S1048" s="218"/>
      <c r="T1048" s="219"/>
      <c r="AT1048" s="220" t="s">
        <v>138</v>
      </c>
      <c r="AU1048" s="220" t="s">
        <v>86</v>
      </c>
      <c r="AV1048" s="12" t="s">
        <v>86</v>
      </c>
      <c r="AW1048" s="12" t="s">
        <v>38</v>
      </c>
      <c r="AX1048" s="12" t="s">
        <v>74</v>
      </c>
      <c r="AY1048" s="220" t="s">
        <v>128</v>
      </c>
    </row>
    <row r="1049" spans="2:51" s="12" customFormat="1" ht="13.5">
      <c r="B1049" s="210"/>
      <c r="C1049" s="211"/>
      <c r="D1049" s="201" t="s">
        <v>138</v>
      </c>
      <c r="E1049" s="212" t="s">
        <v>21</v>
      </c>
      <c r="F1049" s="213" t="s">
        <v>412</v>
      </c>
      <c r="G1049" s="211"/>
      <c r="H1049" s="214">
        <v>111.81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138</v>
      </c>
      <c r="AU1049" s="220" t="s">
        <v>86</v>
      </c>
      <c r="AV1049" s="12" t="s">
        <v>86</v>
      </c>
      <c r="AW1049" s="12" t="s">
        <v>38</v>
      </c>
      <c r="AX1049" s="12" t="s">
        <v>74</v>
      </c>
      <c r="AY1049" s="220" t="s">
        <v>128</v>
      </c>
    </row>
    <row r="1050" spans="2:51" s="14" customFormat="1" ht="13.5">
      <c r="B1050" s="232"/>
      <c r="C1050" s="233"/>
      <c r="D1050" s="201" t="s">
        <v>138</v>
      </c>
      <c r="E1050" s="234" t="s">
        <v>21</v>
      </c>
      <c r="F1050" s="235" t="s">
        <v>253</v>
      </c>
      <c r="G1050" s="233"/>
      <c r="H1050" s="236">
        <v>427.60399999999998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AT1050" s="242" t="s">
        <v>138</v>
      </c>
      <c r="AU1050" s="242" t="s">
        <v>86</v>
      </c>
      <c r="AV1050" s="14" t="s">
        <v>129</v>
      </c>
      <c r="AW1050" s="14" t="s">
        <v>38</v>
      </c>
      <c r="AX1050" s="14" t="s">
        <v>74</v>
      </c>
      <c r="AY1050" s="242" t="s">
        <v>128</v>
      </c>
    </row>
    <row r="1051" spans="2:51" s="11" customFormat="1" ht="13.5">
      <c r="B1051" s="199"/>
      <c r="C1051" s="200"/>
      <c r="D1051" s="201" t="s">
        <v>138</v>
      </c>
      <c r="E1051" s="202" t="s">
        <v>21</v>
      </c>
      <c r="F1051" s="203" t="s">
        <v>307</v>
      </c>
      <c r="G1051" s="200"/>
      <c r="H1051" s="202" t="s">
        <v>21</v>
      </c>
      <c r="I1051" s="204"/>
      <c r="J1051" s="200"/>
      <c r="K1051" s="200"/>
      <c r="L1051" s="205"/>
      <c r="M1051" s="206"/>
      <c r="N1051" s="207"/>
      <c r="O1051" s="207"/>
      <c r="P1051" s="207"/>
      <c r="Q1051" s="207"/>
      <c r="R1051" s="207"/>
      <c r="S1051" s="207"/>
      <c r="T1051" s="208"/>
      <c r="AT1051" s="209" t="s">
        <v>138</v>
      </c>
      <c r="AU1051" s="209" t="s">
        <v>86</v>
      </c>
      <c r="AV1051" s="11" t="s">
        <v>79</v>
      </c>
      <c r="AW1051" s="11" t="s">
        <v>38</v>
      </c>
      <c r="AX1051" s="11" t="s">
        <v>74</v>
      </c>
      <c r="AY1051" s="209" t="s">
        <v>128</v>
      </c>
    </row>
    <row r="1052" spans="2:51" s="12" customFormat="1" ht="13.5">
      <c r="B1052" s="210"/>
      <c r="C1052" s="211"/>
      <c r="D1052" s="201" t="s">
        <v>138</v>
      </c>
      <c r="E1052" s="212" t="s">
        <v>21</v>
      </c>
      <c r="F1052" s="213" t="s">
        <v>653</v>
      </c>
      <c r="G1052" s="211"/>
      <c r="H1052" s="214">
        <v>44.161000000000001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138</v>
      </c>
      <c r="AU1052" s="220" t="s">
        <v>86</v>
      </c>
      <c r="AV1052" s="12" t="s">
        <v>86</v>
      </c>
      <c r="AW1052" s="12" t="s">
        <v>38</v>
      </c>
      <c r="AX1052" s="12" t="s">
        <v>74</v>
      </c>
      <c r="AY1052" s="220" t="s">
        <v>128</v>
      </c>
    </row>
    <row r="1053" spans="2:51" s="12" customFormat="1" ht="13.5">
      <c r="B1053" s="210"/>
      <c r="C1053" s="211"/>
      <c r="D1053" s="201" t="s">
        <v>138</v>
      </c>
      <c r="E1053" s="212" t="s">
        <v>21</v>
      </c>
      <c r="F1053" s="213" t="s">
        <v>654</v>
      </c>
      <c r="G1053" s="211"/>
      <c r="H1053" s="214">
        <v>18.893999999999998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138</v>
      </c>
      <c r="AU1053" s="220" t="s">
        <v>86</v>
      </c>
      <c r="AV1053" s="12" t="s">
        <v>86</v>
      </c>
      <c r="AW1053" s="12" t="s">
        <v>38</v>
      </c>
      <c r="AX1053" s="12" t="s">
        <v>74</v>
      </c>
      <c r="AY1053" s="220" t="s">
        <v>128</v>
      </c>
    </row>
    <row r="1054" spans="2:51" s="12" customFormat="1" ht="13.5">
      <c r="B1054" s="210"/>
      <c r="C1054" s="211"/>
      <c r="D1054" s="201" t="s">
        <v>138</v>
      </c>
      <c r="E1054" s="212" t="s">
        <v>21</v>
      </c>
      <c r="F1054" s="213" t="s">
        <v>655</v>
      </c>
      <c r="G1054" s="211"/>
      <c r="H1054" s="214">
        <v>16.638000000000002</v>
      </c>
      <c r="I1054" s="215"/>
      <c r="J1054" s="211"/>
      <c r="K1054" s="211"/>
      <c r="L1054" s="216"/>
      <c r="M1054" s="217"/>
      <c r="N1054" s="218"/>
      <c r="O1054" s="218"/>
      <c r="P1054" s="218"/>
      <c r="Q1054" s="218"/>
      <c r="R1054" s="218"/>
      <c r="S1054" s="218"/>
      <c r="T1054" s="219"/>
      <c r="AT1054" s="220" t="s">
        <v>138</v>
      </c>
      <c r="AU1054" s="220" t="s">
        <v>86</v>
      </c>
      <c r="AV1054" s="12" t="s">
        <v>86</v>
      </c>
      <c r="AW1054" s="12" t="s">
        <v>38</v>
      </c>
      <c r="AX1054" s="12" t="s">
        <v>74</v>
      </c>
      <c r="AY1054" s="220" t="s">
        <v>128</v>
      </c>
    </row>
    <row r="1055" spans="2:51" s="12" customFormat="1" ht="13.5">
      <c r="B1055" s="210"/>
      <c r="C1055" s="211"/>
      <c r="D1055" s="201" t="s">
        <v>138</v>
      </c>
      <c r="E1055" s="212" t="s">
        <v>21</v>
      </c>
      <c r="F1055" s="213" t="s">
        <v>656</v>
      </c>
      <c r="G1055" s="211"/>
      <c r="H1055" s="214">
        <v>6.9580000000000002</v>
      </c>
      <c r="I1055" s="215"/>
      <c r="J1055" s="211"/>
      <c r="K1055" s="211"/>
      <c r="L1055" s="216"/>
      <c r="M1055" s="217"/>
      <c r="N1055" s="218"/>
      <c r="O1055" s="218"/>
      <c r="P1055" s="218"/>
      <c r="Q1055" s="218"/>
      <c r="R1055" s="218"/>
      <c r="S1055" s="218"/>
      <c r="T1055" s="219"/>
      <c r="AT1055" s="220" t="s">
        <v>138</v>
      </c>
      <c r="AU1055" s="220" t="s">
        <v>86</v>
      </c>
      <c r="AV1055" s="12" t="s">
        <v>86</v>
      </c>
      <c r="AW1055" s="12" t="s">
        <v>38</v>
      </c>
      <c r="AX1055" s="12" t="s">
        <v>74</v>
      </c>
      <c r="AY1055" s="220" t="s">
        <v>128</v>
      </c>
    </row>
    <row r="1056" spans="2:51" s="12" customFormat="1" ht="13.5">
      <c r="B1056" s="210"/>
      <c r="C1056" s="211"/>
      <c r="D1056" s="201" t="s">
        <v>138</v>
      </c>
      <c r="E1056" s="212" t="s">
        <v>21</v>
      </c>
      <c r="F1056" s="213" t="s">
        <v>657</v>
      </c>
      <c r="G1056" s="211"/>
      <c r="H1056" s="214">
        <v>6.532</v>
      </c>
      <c r="I1056" s="215"/>
      <c r="J1056" s="211"/>
      <c r="K1056" s="211"/>
      <c r="L1056" s="216"/>
      <c r="M1056" s="217"/>
      <c r="N1056" s="218"/>
      <c r="O1056" s="218"/>
      <c r="P1056" s="218"/>
      <c r="Q1056" s="218"/>
      <c r="R1056" s="218"/>
      <c r="S1056" s="218"/>
      <c r="T1056" s="219"/>
      <c r="AT1056" s="220" t="s">
        <v>138</v>
      </c>
      <c r="AU1056" s="220" t="s">
        <v>86</v>
      </c>
      <c r="AV1056" s="12" t="s">
        <v>86</v>
      </c>
      <c r="AW1056" s="12" t="s">
        <v>38</v>
      </c>
      <c r="AX1056" s="12" t="s">
        <v>74</v>
      </c>
      <c r="AY1056" s="220" t="s">
        <v>128</v>
      </c>
    </row>
    <row r="1057" spans="2:51" s="12" customFormat="1" ht="13.5">
      <c r="B1057" s="210"/>
      <c r="C1057" s="211"/>
      <c r="D1057" s="201" t="s">
        <v>138</v>
      </c>
      <c r="E1057" s="212" t="s">
        <v>21</v>
      </c>
      <c r="F1057" s="213" t="s">
        <v>658</v>
      </c>
      <c r="G1057" s="211"/>
      <c r="H1057" s="214">
        <v>14.432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138</v>
      </c>
      <c r="AU1057" s="220" t="s">
        <v>86</v>
      </c>
      <c r="AV1057" s="12" t="s">
        <v>86</v>
      </c>
      <c r="AW1057" s="12" t="s">
        <v>38</v>
      </c>
      <c r="AX1057" s="12" t="s">
        <v>74</v>
      </c>
      <c r="AY1057" s="220" t="s">
        <v>128</v>
      </c>
    </row>
    <row r="1058" spans="2:51" s="12" customFormat="1" ht="13.5">
      <c r="B1058" s="210"/>
      <c r="C1058" s="211"/>
      <c r="D1058" s="201" t="s">
        <v>138</v>
      </c>
      <c r="E1058" s="212" t="s">
        <v>21</v>
      </c>
      <c r="F1058" s="213" t="s">
        <v>659</v>
      </c>
      <c r="G1058" s="211"/>
      <c r="H1058" s="214">
        <v>32.994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138</v>
      </c>
      <c r="AU1058" s="220" t="s">
        <v>86</v>
      </c>
      <c r="AV1058" s="12" t="s">
        <v>86</v>
      </c>
      <c r="AW1058" s="12" t="s">
        <v>38</v>
      </c>
      <c r="AX1058" s="12" t="s">
        <v>74</v>
      </c>
      <c r="AY1058" s="220" t="s">
        <v>128</v>
      </c>
    </row>
    <row r="1059" spans="2:51" s="12" customFormat="1" ht="13.5">
      <c r="B1059" s="210"/>
      <c r="C1059" s="211"/>
      <c r="D1059" s="201" t="s">
        <v>138</v>
      </c>
      <c r="E1059" s="212" t="s">
        <v>21</v>
      </c>
      <c r="F1059" s="213" t="s">
        <v>660</v>
      </c>
      <c r="G1059" s="211"/>
      <c r="H1059" s="214">
        <v>50.816000000000003</v>
      </c>
      <c r="I1059" s="215"/>
      <c r="J1059" s="211"/>
      <c r="K1059" s="211"/>
      <c r="L1059" s="216"/>
      <c r="M1059" s="217"/>
      <c r="N1059" s="218"/>
      <c r="O1059" s="218"/>
      <c r="P1059" s="218"/>
      <c r="Q1059" s="218"/>
      <c r="R1059" s="218"/>
      <c r="S1059" s="218"/>
      <c r="T1059" s="219"/>
      <c r="AT1059" s="220" t="s">
        <v>138</v>
      </c>
      <c r="AU1059" s="220" t="s">
        <v>86</v>
      </c>
      <c r="AV1059" s="12" t="s">
        <v>86</v>
      </c>
      <c r="AW1059" s="12" t="s">
        <v>38</v>
      </c>
      <c r="AX1059" s="12" t="s">
        <v>74</v>
      </c>
      <c r="AY1059" s="220" t="s">
        <v>128</v>
      </c>
    </row>
    <row r="1060" spans="2:51" s="12" customFormat="1" ht="13.5">
      <c r="B1060" s="210"/>
      <c r="C1060" s="211"/>
      <c r="D1060" s="201" t="s">
        <v>138</v>
      </c>
      <c r="E1060" s="212" t="s">
        <v>21</v>
      </c>
      <c r="F1060" s="213" t="s">
        <v>661</v>
      </c>
      <c r="G1060" s="211"/>
      <c r="H1060" s="214">
        <v>47.713999999999999</v>
      </c>
      <c r="I1060" s="215"/>
      <c r="J1060" s="211"/>
      <c r="K1060" s="211"/>
      <c r="L1060" s="216"/>
      <c r="M1060" s="217"/>
      <c r="N1060" s="218"/>
      <c r="O1060" s="218"/>
      <c r="P1060" s="218"/>
      <c r="Q1060" s="218"/>
      <c r="R1060" s="218"/>
      <c r="S1060" s="218"/>
      <c r="T1060" s="219"/>
      <c r="AT1060" s="220" t="s">
        <v>138</v>
      </c>
      <c r="AU1060" s="220" t="s">
        <v>86</v>
      </c>
      <c r="AV1060" s="12" t="s">
        <v>86</v>
      </c>
      <c r="AW1060" s="12" t="s">
        <v>38</v>
      </c>
      <c r="AX1060" s="12" t="s">
        <v>74</v>
      </c>
      <c r="AY1060" s="220" t="s">
        <v>128</v>
      </c>
    </row>
    <row r="1061" spans="2:51" s="12" customFormat="1" ht="13.5">
      <c r="B1061" s="210"/>
      <c r="C1061" s="211"/>
      <c r="D1061" s="201" t="s">
        <v>138</v>
      </c>
      <c r="E1061" s="212" t="s">
        <v>21</v>
      </c>
      <c r="F1061" s="213" t="s">
        <v>662</v>
      </c>
      <c r="G1061" s="211"/>
      <c r="H1061" s="214">
        <v>60.151000000000003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138</v>
      </c>
      <c r="AU1061" s="220" t="s">
        <v>86</v>
      </c>
      <c r="AV1061" s="12" t="s">
        <v>86</v>
      </c>
      <c r="AW1061" s="12" t="s">
        <v>38</v>
      </c>
      <c r="AX1061" s="12" t="s">
        <v>74</v>
      </c>
      <c r="AY1061" s="220" t="s">
        <v>128</v>
      </c>
    </row>
    <row r="1062" spans="2:51" s="12" customFormat="1" ht="13.5">
      <c r="B1062" s="210"/>
      <c r="C1062" s="211"/>
      <c r="D1062" s="201" t="s">
        <v>138</v>
      </c>
      <c r="E1062" s="212" t="s">
        <v>21</v>
      </c>
      <c r="F1062" s="213" t="s">
        <v>663</v>
      </c>
      <c r="G1062" s="211"/>
      <c r="H1062" s="214">
        <v>18.375</v>
      </c>
      <c r="I1062" s="215"/>
      <c r="J1062" s="211"/>
      <c r="K1062" s="211"/>
      <c r="L1062" s="216"/>
      <c r="M1062" s="217"/>
      <c r="N1062" s="218"/>
      <c r="O1062" s="218"/>
      <c r="P1062" s="218"/>
      <c r="Q1062" s="218"/>
      <c r="R1062" s="218"/>
      <c r="S1062" s="218"/>
      <c r="T1062" s="219"/>
      <c r="AT1062" s="220" t="s">
        <v>138</v>
      </c>
      <c r="AU1062" s="220" t="s">
        <v>86</v>
      </c>
      <c r="AV1062" s="12" t="s">
        <v>86</v>
      </c>
      <c r="AW1062" s="12" t="s">
        <v>38</v>
      </c>
      <c r="AX1062" s="12" t="s">
        <v>74</v>
      </c>
      <c r="AY1062" s="220" t="s">
        <v>128</v>
      </c>
    </row>
    <row r="1063" spans="2:51" s="12" customFormat="1" ht="13.5">
      <c r="B1063" s="210"/>
      <c r="C1063" s="211"/>
      <c r="D1063" s="201" t="s">
        <v>138</v>
      </c>
      <c r="E1063" s="212" t="s">
        <v>21</v>
      </c>
      <c r="F1063" s="213" t="s">
        <v>399</v>
      </c>
      <c r="G1063" s="211"/>
      <c r="H1063" s="214">
        <v>114.85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138</v>
      </c>
      <c r="AU1063" s="220" t="s">
        <v>86</v>
      </c>
      <c r="AV1063" s="12" t="s">
        <v>86</v>
      </c>
      <c r="AW1063" s="12" t="s">
        <v>38</v>
      </c>
      <c r="AX1063" s="12" t="s">
        <v>74</v>
      </c>
      <c r="AY1063" s="220" t="s">
        <v>128</v>
      </c>
    </row>
    <row r="1064" spans="2:51" s="14" customFormat="1" ht="13.5">
      <c r="B1064" s="232"/>
      <c r="C1064" s="233"/>
      <c r="D1064" s="201" t="s">
        <v>138</v>
      </c>
      <c r="E1064" s="234" t="s">
        <v>21</v>
      </c>
      <c r="F1064" s="235" t="s">
        <v>253</v>
      </c>
      <c r="G1064" s="233"/>
      <c r="H1064" s="236">
        <v>432.51499999999999</v>
      </c>
      <c r="I1064" s="237"/>
      <c r="J1064" s="233"/>
      <c r="K1064" s="233"/>
      <c r="L1064" s="238"/>
      <c r="M1064" s="239"/>
      <c r="N1064" s="240"/>
      <c r="O1064" s="240"/>
      <c r="P1064" s="240"/>
      <c r="Q1064" s="240"/>
      <c r="R1064" s="240"/>
      <c r="S1064" s="240"/>
      <c r="T1064" s="241"/>
      <c r="AT1064" s="242" t="s">
        <v>138</v>
      </c>
      <c r="AU1064" s="242" t="s">
        <v>86</v>
      </c>
      <c r="AV1064" s="14" t="s">
        <v>129</v>
      </c>
      <c r="AW1064" s="14" t="s">
        <v>38</v>
      </c>
      <c r="AX1064" s="14" t="s">
        <v>74</v>
      </c>
      <c r="AY1064" s="242" t="s">
        <v>128</v>
      </c>
    </row>
    <row r="1065" spans="2:51" s="11" customFormat="1" ht="13.5">
      <c r="B1065" s="199"/>
      <c r="C1065" s="200"/>
      <c r="D1065" s="201" t="s">
        <v>138</v>
      </c>
      <c r="E1065" s="202" t="s">
        <v>21</v>
      </c>
      <c r="F1065" s="203" t="s">
        <v>304</v>
      </c>
      <c r="G1065" s="200"/>
      <c r="H1065" s="202" t="s">
        <v>21</v>
      </c>
      <c r="I1065" s="204"/>
      <c r="J1065" s="200"/>
      <c r="K1065" s="200"/>
      <c r="L1065" s="205"/>
      <c r="M1065" s="206"/>
      <c r="N1065" s="207"/>
      <c r="O1065" s="207"/>
      <c r="P1065" s="207"/>
      <c r="Q1065" s="207"/>
      <c r="R1065" s="207"/>
      <c r="S1065" s="207"/>
      <c r="T1065" s="208"/>
      <c r="AT1065" s="209" t="s">
        <v>138</v>
      </c>
      <c r="AU1065" s="209" t="s">
        <v>86</v>
      </c>
      <c r="AV1065" s="11" t="s">
        <v>79</v>
      </c>
      <c r="AW1065" s="11" t="s">
        <v>38</v>
      </c>
      <c r="AX1065" s="11" t="s">
        <v>74</v>
      </c>
      <c r="AY1065" s="209" t="s">
        <v>128</v>
      </c>
    </row>
    <row r="1066" spans="2:51" s="12" customFormat="1" ht="13.5">
      <c r="B1066" s="210"/>
      <c r="C1066" s="211"/>
      <c r="D1066" s="201" t="s">
        <v>138</v>
      </c>
      <c r="E1066" s="212" t="s">
        <v>21</v>
      </c>
      <c r="F1066" s="213" t="s">
        <v>664</v>
      </c>
      <c r="G1066" s="211"/>
      <c r="H1066" s="214">
        <v>72.474000000000004</v>
      </c>
      <c r="I1066" s="215"/>
      <c r="J1066" s="211"/>
      <c r="K1066" s="211"/>
      <c r="L1066" s="216"/>
      <c r="M1066" s="217"/>
      <c r="N1066" s="218"/>
      <c r="O1066" s="218"/>
      <c r="P1066" s="218"/>
      <c r="Q1066" s="218"/>
      <c r="R1066" s="218"/>
      <c r="S1066" s="218"/>
      <c r="T1066" s="219"/>
      <c r="AT1066" s="220" t="s">
        <v>138</v>
      </c>
      <c r="AU1066" s="220" t="s">
        <v>86</v>
      </c>
      <c r="AV1066" s="12" t="s">
        <v>86</v>
      </c>
      <c r="AW1066" s="12" t="s">
        <v>38</v>
      </c>
      <c r="AX1066" s="12" t="s">
        <v>74</v>
      </c>
      <c r="AY1066" s="220" t="s">
        <v>128</v>
      </c>
    </row>
    <row r="1067" spans="2:51" s="12" customFormat="1" ht="13.5">
      <c r="B1067" s="210"/>
      <c r="C1067" s="211"/>
      <c r="D1067" s="201" t="s">
        <v>138</v>
      </c>
      <c r="E1067" s="212" t="s">
        <v>21</v>
      </c>
      <c r="F1067" s="213" t="s">
        <v>665</v>
      </c>
      <c r="G1067" s="211"/>
      <c r="H1067" s="214">
        <v>45.289000000000001</v>
      </c>
      <c r="I1067" s="215"/>
      <c r="J1067" s="211"/>
      <c r="K1067" s="211"/>
      <c r="L1067" s="216"/>
      <c r="M1067" s="217"/>
      <c r="N1067" s="218"/>
      <c r="O1067" s="218"/>
      <c r="P1067" s="218"/>
      <c r="Q1067" s="218"/>
      <c r="R1067" s="218"/>
      <c r="S1067" s="218"/>
      <c r="T1067" s="219"/>
      <c r="AT1067" s="220" t="s">
        <v>138</v>
      </c>
      <c r="AU1067" s="220" t="s">
        <v>86</v>
      </c>
      <c r="AV1067" s="12" t="s">
        <v>86</v>
      </c>
      <c r="AW1067" s="12" t="s">
        <v>38</v>
      </c>
      <c r="AX1067" s="12" t="s">
        <v>74</v>
      </c>
      <c r="AY1067" s="220" t="s">
        <v>128</v>
      </c>
    </row>
    <row r="1068" spans="2:51" s="12" customFormat="1" ht="13.5">
      <c r="B1068" s="210"/>
      <c r="C1068" s="211"/>
      <c r="D1068" s="201" t="s">
        <v>138</v>
      </c>
      <c r="E1068" s="212" t="s">
        <v>21</v>
      </c>
      <c r="F1068" s="213" t="s">
        <v>666</v>
      </c>
      <c r="G1068" s="211"/>
      <c r="H1068" s="214">
        <v>48.56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138</v>
      </c>
      <c r="AU1068" s="220" t="s">
        <v>86</v>
      </c>
      <c r="AV1068" s="12" t="s">
        <v>86</v>
      </c>
      <c r="AW1068" s="12" t="s">
        <v>38</v>
      </c>
      <c r="AX1068" s="12" t="s">
        <v>74</v>
      </c>
      <c r="AY1068" s="220" t="s">
        <v>128</v>
      </c>
    </row>
    <row r="1069" spans="2:51" s="12" customFormat="1" ht="13.5">
      <c r="B1069" s="210"/>
      <c r="C1069" s="211"/>
      <c r="D1069" s="201" t="s">
        <v>138</v>
      </c>
      <c r="E1069" s="212" t="s">
        <v>21</v>
      </c>
      <c r="F1069" s="213" t="s">
        <v>667</v>
      </c>
      <c r="G1069" s="211"/>
      <c r="H1069" s="214">
        <v>36.942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138</v>
      </c>
      <c r="AU1069" s="220" t="s">
        <v>86</v>
      </c>
      <c r="AV1069" s="12" t="s">
        <v>86</v>
      </c>
      <c r="AW1069" s="12" t="s">
        <v>38</v>
      </c>
      <c r="AX1069" s="12" t="s">
        <v>74</v>
      </c>
      <c r="AY1069" s="220" t="s">
        <v>128</v>
      </c>
    </row>
    <row r="1070" spans="2:51" s="12" customFormat="1" ht="13.5">
      <c r="B1070" s="210"/>
      <c r="C1070" s="211"/>
      <c r="D1070" s="201" t="s">
        <v>138</v>
      </c>
      <c r="E1070" s="212" t="s">
        <v>21</v>
      </c>
      <c r="F1070" s="213" t="s">
        <v>400</v>
      </c>
      <c r="G1070" s="211"/>
      <c r="H1070" s="214">
        <v>62.79</v>
      </c>
      <c r="I1070" s="215"/>
      <c r="J1070" s="211"/>
      <c r="K1070" s="211"/>
      <c r="L1070" s="216"/>
      <c r="M1070" s="217"/>
      <c r="N1070" s="218"/>
      <c r="O1070" s="218"/>
      <c r="P1070" s="218"/>
      <c r="Q1070" s="218"/>
      <c r="R1070" s="218"/>
      <c r="S1070" s="218"/>
      <c r="T1070" s="219"/>
      <c r="AT1070" s="220" t="s">
        <v>138</v>
      </c>
      <c r="AU1070" s="220" t="s">
        <v>86</v>
      </c>
      <c r="AV1070" s="12" t="s">
        <v>86</v>
      </c>
      <c r="AW1070" s="12" t="s">
        <v>38</v>
      </c>
      <c r="AX1070" s="12" t="s">
        <v>74</v>
      </c>
      <c r="AY1070" s="220" t="s">
        <v>128</v>
      </c>
    </row>
    <row r="1071" spans="2:51" s="14" customFormat="1" ht="13.5">
      <c r="B1071" s="232"/>
      <c r="C1071" s="233"/>
      <c r="D1071" s="201" t="s">
        <v>138</v>
      </c>
      <c r="E1071" s="234" t="s">
        <v>21</v>
      </c>
      <c r="F1071" s="235" t="s">
        <v>253</v>
      </c>
      <c r="G1071" s="233"/>
      <c r="H1071" s="236">
        <v>266.05500000000001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AT1071" s="242" t="s">
        <v>138</v>
      </c>
      <c r="AU1071" s="242" t="s">
        <v>86</v>
      </c>
      <c r="AV1071" s="14" t="s">
        <v>129</v>
      </c>
      <c r="AW1071" s="14" t="s">
        <v>38</v>
      </c>
      <c r="AX1071" s="14" t="s">
        <v>74</v>
      </c>
      <c r="AY1071" s="242" t="s">
        <v>128</v>
      </c>
    </row>
    <row r="1072" spans="2:51" s="11" customFormat="1" ht="13.5">
      <c r="B1072" s="199"/>
      <c r="C1072" s="200"/>
      <c r="D1072" s="201" t="s">
        <v>138</v>
      </c>
      <c r="E1072" s="202" t="s">
        <v>21</v>
      </c>
      <c r="F1072" s="203" t="s">
        <v>668</v>
      </c>
      <c r="G1072" s="200"/>
      <c r="H1072" s="202" t="s">
        <v>21</v>
      </c>
      <c r="I1072" s="204"/>
      <c r="J1072" s="200"/>
      <c r="K1072" s="200"/>
      <c r="L1072" s="205"/>
      <c r="M1072" s="206"/>
      <c r="N1072" s="207"/>
      <c r="O1072" s="207"/>
      <c r="P1072" s="207"/>
      <c r="Q1072" s="207"/>
      <c r="R1072" s="207"/>
      <c r="S1072" s="207"/>
      <c r="T1072" s="208"/>
      <c r="AT1072" s="209" t="s">
        <v>138</v>
      </c>
      <c r="AU1072" s="209" t="s">
        <v>86</v>
      </c>
      <c r="AV1072" s="11" t="s">
        <v>79</v>
      </c>
      <c r="AW1072" s="11" t="s">
        <v>38</v>
      </c>
      <c r="AX1072" s="11" t="s">
        <v>74</v>
      </c>
      <c r="AY1072" s="209" t="s">
        <v>128</v>
      </c>
    </row>
    <row r="1073" spans="2:51" s="11" customFormat="1" ht="13.5">
      <c r="B1073" s="199"/>
      <c r="C1073" s="200"/>
      <c r="D1073" s="201" t="s">
        <v>138</v>
      </c>
      <c r="E1073" s="202" t="s">
        <v>21</v>
      </c>
      <c r="F1073" s="203" t="s">
        <v>669</v>
      </c>
      <c r="G1073" s="200"/>
      <c r="H1073" s="202" t="s">
        <v>21</v>
      </c>
      <c r="I1073" s="204"/>
      <c r="J1073" s="200"/>
      <c r="K1073" s="200"/>
      <c r="L1073" s="205"/>
      <c r="M1073" s="206"/>
      <c r="N1073" s="207"/>
      <c r="O1073" s="207"/>
      <c r="P1073" s="207"/>
      <c r="Q1073" s="207"/>
      <c r="R1073" s="207"/>
      <c r="S1073" s="207"/>
      <c r="T1073" s="208"/>
      <c r="AT1073" s="209" t="s">
        <v>138</v>
      </c>
      <c r="AU1073" s="209" t="s">
        <v>86</v>
      </c>
      <c r="AV1073" s="11" t="s">
        <v>79</v>
      </c>
      <c r="AW1073" s="11" t="s">
        <v>38</v>
      </c>
      <c r="AX1073" s="11" t="s">
        <v>74</v>
      </c>
      <c r="AY1073" s="209" t="s">
        <v>128</v>
      </c>
    </row>
    <row r="1074" spans="2:51" s="12" customFormat="1" ht="13.5">
      <c r="B1074" s="210"/>
      <c r="C1074" s="211"/>
      <c r="D1074" s="201" t="s">
        <v>138</v>
      </c>
      <c r="E1074" s="212" t="s">
        <v>21</v>
      </c>
      <c r="F1074" s="213" t="s">
        <v>670</v>
      </c>
      <c r="G1074" s="211"/>
      <c r="H1074" s="214">
        <v>12</v>
      </c>
      <c r="I1074" s="215"/>
      <c r="J1074" s="211"/>
      <c r="K1074" s="211"/>
      <c r="L1074" s="216"/>
      <c r="M1074" s="217"/>
      <c r="N1074" s="218"/>
      <c r="O1074" s="218"/>
      <c r="P1074" s="218"/>
      <c r="Q1074" s="218"/>
      <c r="R1074" s="218"/>
      <c r="S1074" s="218"/>
      <c r="T1074" s="219"/>
      <c r="AT1074" s="220" t="s">
        <v>138</v>
      </c>
      <c r="AU1074" s="220" t="s">
        <v>86</v>
      </c>
      <c r="AV1074" s="12" t="s">
        <v>86</v>
      </c>
      <c r="AW1074" s="12" t="s">
        <v>38</v>
      </c>
      <c r="AX1074" s="12" t="s">
        <v>74</v>
      </c>
      <c r="AY1074" s="220" t="s">
        <v>128</v>
      </c>
    </row>
    <row r="1075" spans="2:51" s="14" customFormat="1" ht="13.5">
      <c r="B1075" s="232"/>
      <c r="C1075" s="233"/>
      <c r="D1075" s="201" t="s">
        <v>138</v>
      </c>
      <c r="E1075" s="234" t="s">
        <v>21</v>
      </c>
      <c r="F1075" s="235" t="s">
        <v>253</v>
      </c>
      <c r="G1075" s="233"/>
      <c r="H1075" s="236">
        <v>12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AT1075" s="242" t="s">
        <v>138</v>
      </c>
      <c r="AU1075" s="242" t="s">
        <v>86</v>
      </c>
      <c r="AV1075" s="14" t="s">
        <v>129</v>
      </c>
      <c r="AW1075" s="14" t="s">
        <v>38</v>
      </c>
      <c r="AX1075" s="14" t="s">
        <v>74</v>
      </c>
      <c r="AY1075" s="242" t="s">
        <v>128</v>
      </c>
    </row>
    <row r="1076" spans="2:51" s="11" customFormat="1" ht="13.5">
      <c r="B1076" s="199"/>
      <c r="C1076" s="200"/>
      <c r="D1076" s="201" t="s">
        <v>138</v>
      </c>
      <c r="E1076" s="202" t="s">
        <v>21</v>
      </c>
      <c r="F1076" s="203" t="s">
        <v>154</v>
      </c>
      <c r="G1076" s="200"/>
      <c r="H1076" s="202" t="s">
        <v>21</v>
      </c>
      <c r="I1076" s="204"/>
      <c r="J1076" s="200"/>
      <c r="K1076" s="200"/>
      <c r="L1076" s="205"/>
      <c r="M1076" s="206"/>
      <c r="N1076" s="207"/>
      <c r="O1076" s="207"/>
      <c r="P1076" s="207"/>
      <c r="Q1076" s="207"/>
      <c r="R1076" s="207"/>
      <c r="S1076" s="207"/>
      <c r="T1076" s="208"/>
      <c r="AT1076" s="209" t="s">
        <v>138</v>
      </c>
      <c r="AU1076" s="209" t="s">
        <v>86</v>
      </c>
      <c r="AV1076" s="11" t="s">
        <v>79</v>
      </c>
      <c r="AW1076" s="11" t="s">
        <v>38</v>
      </c>
      <c r="AX1076" s="11" t="s">
        <v>74</v>
      </c>
      <c r="AY1076" s="209" t="s">
        <v>128</v>
      </c>
    </row>
    <row r="1077" spans="2:51" s="12" customFormat="1" ht="13.5">
      <c r="B1077" s="210"/>
      <c r="C1077" s="211"/>
      <c r="D1077" s="201" t="s">
        <v>138</v>
      </c>
      <c r="E1077" s="212" t="s">
        <v>21</v>
      </c>
      <c r="F1077" s="213" t="s">
        <v>671</v>
      </c>
      <c r="G1077" s="211"/>
      <c r="H1077" s="214">
        <v>29.111000000000001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138</v>
      </c>
      <c r="AU1077" s="220" t="s">
        <v>86</v>
      </c>
      <c r="AV1077" s="12" t="s">
        <v>86</v>
      </c>
      <c r="AW1077" s="12" t="s">
        <v>38</v>
      </c>
      <c r="AX1077" s="12" t="s">
        <v>74</v>
      </c>
      <c r="AY1077" s="220" t="s">
        <v>128</v>
      </c>
    </row>
    <row r="1078" spans="2:51" s="11" customFormat="1" ht="13.5">
      <c r="B1078" s="199"/>
      <c r="C1078" s="200"/>
      <c r="D1078" s="201" t="s">
        <v>138</v>
      </c>
      <c r="E1078" s="202" t="s">
        <v>21</v>
      </c>
      <c r="F1078" s="203" t="s">
        <v>156</v>
      </c>
      <c r="G1078" s="200"/>
      <c r="H1078" s="202" t="s">
        <v>21</v>
      </c>
      <c r="I1078" s="204"/>
      <c r="J1078" s="200"/>
      <c r="K1078" s="200"/>
      <c r="L1078" s="205"/>
      <c r="M1078" s="206"/>
      <c r="N1078" s="207"/>
      <c r="O1078" s="207"/>
      <c r="P1078" s="207"/>
      <c r="Q1078" s="207"/>
      <c r="R1078" s="207"/>
      <c r="S1078" s="207"/>
      <c r="T1078" s="208"/>
      <c r="AT1078" s="209" t="s">
        <v>138</v>
      </c>
      <c r="AU1078" s="209" t="s">
        <v>86</v>
      </c>
      <c r="AV1078" s="11" t="s">
        <v>79</v>
      </c>
      <c r="AW1078" s="11" t="s">
        <v>38</v>
      </c>
      <c r="AX1078" s="11" t="s">
        <v>74</v>
      </c>
      <c r="AY1078" s="209" t="s">
        <v>128</v>
      </c>
    </row>
    <row r="1079" spans="2:51" s="12" customFormat="1" ht="13.5">
      <c r="B1079" s="210"/>
      <c r="C1079" s="211"/>
      <c r="D1079" s="201" t="s">
        <v>138</v>
      </c>
      <c r="E1079" s="212" t="s">
        <v>21</v>
      </c>
      <c r="F1079" s="213" t="s">
        <v>193</v>
      </c>
      <c r="G1079" s="211"/>
      <c r="H1079" s="214">
        <v>2.3370000000000002</v>
      </c>
      <c r="I1079" s="215"/>
      <c r="J1079" s="211"/>
      <c r="K1079" s="211"/>
      <c r="L1079" s="216"/>
      <c r="M1079" s="217"/>
      <c r="N1079" s="218"/>
      <c r="O1079" s="218"/>
      <c r="P1079" s="218"/>
      <c r="Q1079" s="218"/>
      <c r="R1079" s="218"/>
      <c r="S1079" s="218"/>
      <c r="T1079" s="219"/>
      <c r="AT1079" s="220" t="s">
        <v>138</v>
      </c>
      <c r="AU1079" s="220" t="s">
        <v>86</v>
      </c>
      <c r="AV1079" s="12" t="s">
        <v>86</v>
      </c>
      <c r="AW1079" s="12" t="s">
        <v>38</v>
      </c>
      <c r="AX1079" s="12" t="s">
        <v>74</v>
      </c>
      <c r="AY1079" s="220" t="s">
        <v>128</v>
      </c>
    </row>
    <row r="1080" spans="2:51" s="11" customFormat="1" ht="13.5">
      <c r="B1080" s="199"/>
      <c r="C1080" s="200"/>
      <c r="D1080" s="201" t="s">
        <v>138</v>
      </c>
      <c r="E1080" s="202" t="s">
        <v>21</v>
      </c>
      <c r="F1080" s="203" t="s">
        <v>158</v>
      </c>
      <c r="G1080" s="200"/>
      <c r="H1080" s="202" t="s">
        <v>21</v>
      </c>
      <c r="I1080" s="204"/>
      <c r="J1080" s="200"/>
      <c r="K1080" s="200"/>
      <c r="L1080" s="205"/>
      <c r="M1080" s="206"/>
      <c r="N1080" s="207"/>
      <c r="O1080" s="207"/>
      <c r="P1080" s="207"/>
      <c r="Q1080" s="207"/>
      <c r="R1080" s="207"/>
      <c r="S1080" s="207"/>
      <c r="T1080" s="208"/>
      <c r="AT1080" s="209" t="s">
        <v>138</v>
      </c>
      <c r="AU1080" s="209" t="s">
        <v>86</v>
      </c>
      <c r="AV1080" s="11" t="s">
        <v>79</v>
      </c>
      <c r="AW1080" s="11" t="s">
        <v>38</v>
      </c>
      <c r="AX1080" s="11" t="s">
        <v>74</v>
      </c>
      <c r="AY1080" s="209" t="s">
        <v>128</v>
      </c>
    </row>
    <row r="1081" spans="2:51" s="12" customFormat="1" ht="13.5">
      <c r="B1081" s="210"/>
      <c r="C1081" s="211"/>
      <c r="D1081" s="201" t="s">
        <v>138</v>
      </c>
      <c r="E1081" s="212" t="s">
        <v>21</v>
      </c>
      <c r="F1081" s="213" t="s">
        <v>194</v>
      </c>
      <c r="G1081" s="211"/>
      <c r="H1081" s="214">
        <v>1.4450000000000001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138</v>
      </c>
      <c r="AU1081" s="220" t="s">
        <v>86</v>
      </c>
      <c r="AV1081" s="12" t="s">
        <v>86</v>
      </c>
      <c r="AW1081" s="12" t="s">
        <v>38</v>
      </c>
      <c r="AX1081" s="12" t="s">
        <v>74</v>
      </c>
      <c r="AY1081" s="220" t="s">
        <v>128</v>
      </c>
    </row>
    <row r="1082" spans="2:51" s="11" customFormat="1" ht="13.5">
      <c r="B1082" s="199"/>
      <c r="C1082" s="200"/>
      <c r="D1082" s="201" t="s">
        <v>138</v>
      </c>
      <c r="E1082" s="202" t="s">
        <v>21</v>
      </c>
      <c r="F1082" s="203" t="s">
        <v>160</v>
      </c>
      <c r="G1082" s="200"/>
      <c r="H1082" s="202" t="s">
        <v>21</v>
      </c>
      <c r="I1082" s="204"/>
      <c r="J1082" s="200"/>
      <c r="K1082" s="200"/>
      <c r="L1082" s="205"/>
      <c r="M1082" s="206"/>
      <c r="N1082" s="207"/>
      <c r="O1082" s="207"/>
      <c r="P1082" s="207"/>
      <c r="Q1082" s="207"/>
      <c r="R1082" s="207"/>
      <c r="S1082" s="207"/>
      <c r="T1082" s="208"/>
      <c r="AT1082" s="209" t="s">
        <v>138</v>
      </c>
      <c r="AU1082" s="209" t="s">
        <v>86</v>
      </c>
      <c r="AV1082" s="11" t="s">
        <v>79</v>
      </c>
      <c r="AW1082" s="11" t="s">
        <v>38</v>
      </c>
      <c r="AX1082" s="11" t="s">
        <v>74</v>
      </c>
      <c r="AY1082" s="209" t="s">
        <v>128</v>
      </c>
    </row>
    <row r="1083" spans="2:51" s="12" customFormat="1" ht="13.5">
      <c r="B1083" s="210"/>
      <c r="C1083" s="211"/>
      <c r="D1083" s="201" t="s">
        <v>138</v>
      </c>
      <c r="E1083" s="212" t="s">
        <v>21</v>
      </c>
      <c r="F1083" s="213" t="s">
        <v>195</v>
      </c>
      <c r="G1083" s="211"/>
      <c r="H1083" s="214">
        <v>1.357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138</v>
      </c>
      <c r="AU1083" s="220" t="s">
        <v>86</v>
      </c>
      <c r="AV1083" s="12" t="s">
        <v>86</v>
      </c>
      <c r="AW1083" s="12" t="s">
        <v>38</v>
      </c>
      <c r="AX1083" s="12" t="s">
        <v>74</v>
      </c>
      <c r="AY1083" s="220" t="s">
        <v>128</v>
      </c>
    </row>
    <row r="1084" spans="2:51" s="11" customFormat="1" ht="13.5">
      <c r="B1084" s="199"/>
      <c r="C1084" s="200"/>
      <c r="D1084" s="201" t="s">
        <v>138</v>
      </c>
      <c r="E1084" s="202" t="s">
        <v>21</v>
      </c>
      <c r="F1084" s="203" t="s">
        <v>162</v>
      </c>
      <c r="G1084" s="200"/>
      <c r="H1084" s="202" t="s">
        <v>21</v>
      </c>
      <c r="I1084" s="204"/>
      <c r="J1084" s="200"/>
      <c r="K1084" s="200"/>
      <c r="L1084" s="205"/>
      <c r="M1084" s="206"/>
      <c r="N1084" s="207"/>
      <c r="O1084" s="207"/>
      <c r="P1084" s="207"/>
      <c r="Q1084" s="207"/>
      <c r="R1084" s="207"/>
      <c r="S1084" s="207"/>
      <c r="T1084" s="208"/>
      <c r="AT1084" s="209" t="s">
        <v>138</v>
      </c>
      <c r="AU1084" s="209" t="s">
        <v>86</v>
      </c>
      <c r="AV1084" s="11" t="s">
        <v>79</v>
      </c>
      <c r="AW1084" s="11" t="s">
        <v>38</v>
      </c>
      <c r="AX1084" s="11" t="s">
        <v>74</v>
      </c>
      <c r="AY1084" s="209" t="s">
        <v>128</v>
      </c>
    </row>
    <row r="1085" spans="2:51" s="12" customFormat="1" ht="13.5">
      <c r="B1085" s="210"/>
      <c r="C1085" s="211"/>
      <c r="D1085" s="201" t="s">
        <v>138</v>
      </c>
      <c r="E1085" s="212" t="s">
        <v>21</v>
      </c>
      <c r="F1085" s="213" t="s">
        <v>196</v>
      </c>
      <c r="G1085" s="211"/>
      <c r="H1085" s="214">
        <v>2.8220000000000001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138</v>
      </c>
      <c r="AU1085" s="220" t="s">
        <v>86</v>
      </c>
      <c r="AV1085" s="12" t="s">
        <v>86</v>
      </c>
      <c r="AW1085" s="12" t="s">
        <v>38</v>
      </c>
      <c r="AX1085" s="12" t="s">
        <v>74</v>
      </c>
      <c r="AY1085" s="220" t="s">
        <v>128</v>
      </c>
    </row>
    <row r="1086" spans="2:51" s="11" customFormat="1" ht="13.5">
      <c r="B1086" s="199"/>
      <c r="C1086" s="200"/>
      <c r="D1086" s="201" t="s">
        <v>138</v>
      </c>
      <c r="E1086" s="202" t="s">
        <v>21</v>
      </c>
      <c r="F1086" s="203" t="s">
        <v>164</v>
      </c>
      <c r="G1086" s="200"/>
      <c r="H1086" s="202" t="s">
        <v>21</v>
      </c>
      <c r="I1086" s="204"/>
      <c r="J1086" s="200"/>
      <c r="K1086" s="200"/>
      <c r="L1086" s="205"/>
      <c r="M1086" s="206"/>
      <c r="N1086" s="207"/>
      <c r="O1086" s="207"/>
      <c r="P1086" s="207"/>
      <c r="Q1086" s="207"/>
      <c r="R1086" s="207"/>
      <c r="S1086" s="207"/>
      <c r="T1086" s="208"/>
      <c r="AT1086" s="209" t="s">
        <v>138</v>
      </c>
      <c r="AU1086" s="209" t="s">
        <v>86</v>
      </c>
      <c r="AV1086" s="11" t="s">
        <v>79</v>
      </c>
      <c r="AW1086" s="11" t="s">
        <v>38</v>
      </c>
      <c r="AX1086" s="11" t="s">
        <v>74</v>
      </c>
      <c r="AY1086" s="209" t="s">
        <v>128</v>
      </c>
    </row>
    <row r="1087" spans="2:51" s="11" customFormat="1" ht="13.5">
      <c r="B1087" s="199"/>
      <c r="C1087" s="200"/>
      <c r="D1087" s="201" t="s">
        <v>138</v>
      </c>
      <c r="E1087" s="202" t="s">
        <v>21</v>
      </c>
      <c r="F1087" s="203" t="s">
        <v>672</v>
      </c>
      <c r="G1087" s="200"/>
      <c r="H1087" s="202" t="s">
        <v>21</v>
      </c>
      <c r="I1087" s="204"/>
      <c r="J1087" s="200"/>
      <c r="K1087" s="200"/>
      <c r="L1087" s="205"/>
      <c r="M1087" s="206"/>
      <c r="N1087" s="207"/>
      <c r="O1087" s="207"/>
      <c r="P1087" s="207"/>
      <c r="Q1087" s="207"/>
      <c r="R1087" s="207"/>
      <c r="S1087" s="207"/>
      <c r="T1087" s="208"/>
      <c r="AT1087" s="209" t="s">
        <v>138</v>
      </c>
      <c r="AU1087" s="209" t="s">
        <v>86</v>
      </c>
      <c r="AV1087" s="11" t="s">
        <v>79</v>
      </c>
      <c r="AW1087" s="11" t="s">
        <v>38</v>
      </c>
      <c r="AX1087" s="11" t="s">
        <v>74</v>
      </c>
      <c r="AY1087" s="209" t="s">
        <v>128</v>
      </c>
    </row>
    <row r="1088" spans="2:51" s="11" customFormat="1" ht="13.5">
      <c r="B1088" s="199"/>
      <c r="C1088" s="200"/>
      <c r="D1088" s="201" t="s">
        <v>138</v>
      </c>
      <c r="E1088" s="202" t="s">
        <v>21</v>
      </c>
      <c r="F1088" s="203" t="s">
        <v>166</v>
      </c>
      <c r="G1088" s="200"/>
      <c r="H1088" s="202" t="s">
        <v>21</v>
      </c>
      <c r="I1088" s="204"/>
      <c r="J1088" s="200"/>
      <c r="K1088" s="200"/>
      <c r="L1088" s="205"/>
      <c r="M1088" s="206"/>
      <c r="N1088" s="207"/>
      <c r="O1088" s="207"/>
      <c r="P1088" s="207"/>
      <c r="Q1088" s="207"/>
      <c r="R1088" s="207"/>
      <c r="S1088" s="207"/>
      <c r="T1088" s="208"/>
      <c r="AT1088" s="209" t="s">
        <v>138</v>
      </c>
      <c r="AU1088" s="209" t="s">
        <v>86</v>
      </c>
      <c r="AV1088" s="11" t="s">
        <v>79</v>
      </c>
      <c r="AW1088" s="11" t="s">
        <v>38</v>
      </c>
      <c r="AX1088" s="11" t="s">
        <v>74</v>
      </c>
      <c r="AY1088" s="209" t="s">
        <v>128</v>
      </c>
    </row>
    <row r="1089" spans="2:65" s="12" customFormat="1" ht="13.5">
      <c r="B1089" s="210"/>
      <c r="C1089" s="211"/>
      <c r="D1089" s="201" t="s">
        <v>138</v>
      </c>
      <c r="E1089" s="212" t="s">
        <v>21</v>
      </c>
      <c r="F1089" s="213" t="s">
        <v>198</v>
      </c>
      <c r="G1089" s="211"/>
      <c r="H1089" s="214">
        <v>2.339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138</v>
      </c>
      <c r="AU1089" s="220" t="s">
        <v>86</v>
      </c>
      <c r="AV1089" s="12" t="s">
        <v>86</v>
      </c>
      <c r="AW1089" s="12" t="s">
        <v>38</v>
      </c>
      <c r="AX1089" s="12" t="s">
        <v>74</v>
      </c>
      <c r="AY1089" s="220" t="s">
        <v>128</v>
      </c>
    </row>
    <row r="1090" spans="2:65" s="11" customFormat="1" ht="13.5">
      <c r="B1090" s="199"/>
      <c r="C1090" s="200"/>
      <c r="D1090" s="201" t="s">
        <v>138</v>
      </c>
      <c r="E1090" s="202" t="s">
        <v>21</v>
      </c>
      <c r="F1090" s="203" t="s">
        <v>168</v>
      </c>
      <c r="G1090" s="200"/>
      <c r="H1090" s="202" t="s">
        <v>21</v>
      </c>
      <c r="I1090" s="204"/>
      <c r="J1090" s="200"/>
      <c r="K1090" s="200"/>
      <c r="L1090" s="205"/>
      <c r="M1090" s="206"/>
      <c r="N1090" s="207"/>
      <c r="O1090" s="207"/>
      <c r="P1090" s="207"/>
      <c r="Q1090" s="207"/>
      <c r="R1090" s="207"/>
      <c r="S1090" s="207"/>
      <c r="T1090" s="208"/>
      <c r="AT1090" s="209" t="s">
        <v>138</v>
      </c>
      <c r="AU1090" s="209" t="s">
        <v>86</v>
      </c>
      <c r="AV1090" s="11" t="s">
        <v>79</v>
      </c>
      <c r="AW1090" s="11" t="s">
        <v>38</v>
      </c>
      <c r="AX1090" s="11" t="s">
        <v>74</v>
      </c>
      <c r="AY1090" s="209" t="s">
        <v>128</v>
      </c>
    </row>
    <row r="1091" spans="2:65" s="12" customFormat="1" ht="13.5">
      <c r="B1091" s="210"/>
      <c r="C1091" s="211"/>
      <c r="D1091" s="201" t="s">
        <v>138</v>
      </c>
      <c r="E1091" s="212" t="s">
        <v>21</v>
      </c>
      <c r="F1091" s="213" t="s">
        <v>199</v>
      </c>
      <c r="G1091" s="211"/>
      <c r="H1091" s="214">
        <v>2.8559999999999999</v>
      </c>
      <c r="I1091" s="215"/>
      <c r="J1091" s="211"/>
      <c r="K1091" s="211"/>
      <c r="L1091" s="216"/>
      <c r="M1091" s="217"/>
      <c r="N1091" s="218"/>
      <c r="O1091" s="218"/>
      <c r="P1091" s="218"/>
      <c r="Q1091" s="218"/>
      <c r="R1091" s="218"/>
      <c r="S1091" s="218"/>
      <c r="T1091" s="219"/>
      <c r="AT1091" s="220" t="s">
        <v>138</v>
      </c>
      <c r="AU1091" s="220" t="s">
        <v>86</v>
      </c>
      <c r="AV1091" s="12" t="s">
        <v>86</v>
      </c>
      <c r="AW1091" s="12" t="s">
        <v>38</v>
      </c>
      <c r="AX1091" s="12" t="s">
        <v>74</v>
      </c>
      <c r="AY1091" s="220" t="s">
        <v>128</v>
      </c>
    </row>
    <row r="1092" spans="2:65" s="11" customFormat="1" ht="13.5">
      <c r="B1092" s="199"/>
      <c r="C1092" s="200"/>
      <c r="D1092" s="201" t="s">
        <v>138</v>
      </c>
      <c r="E1092" s="202" t="s">
        <v>21</v>
      </c>
      <c r="F1092" s="203" t="s">
        <v>170</v>
      </c>
      <c r="G1092" s="200"/>
      <c r="H1092" s="202" t="s">
        <v>21</v>
      </c>
      <c r="I1092" s="204"/>
      <c r="J1092" s="200"/>
      <c r="K1092" s="200"/>
      <c r="L1092" s="205"/>
      <c r="M1092" s="206"/>
      <c r="N1092" s="207"/>
      <c r="O1092" s="207"/>
      <c r="P1092" s="207"/>
      <c r="Q1092" s="207"/>
      <c r="R1092" s="207"/>
      <c r="S1092" s="207"/>
      <c r="T1092" s="208"/>
      <c r="AT1092" s="209" t="s">
        <v>138</v>
      </c>
      <c r="AU1092" s="209" t="s">
        <v>86</v>
      </c>
      <c r="AV1092" s="11" t="s">
        <v>79</v>
      </c>
      <c r="AW1092" s="11" t="s">
        <v>38</v>
      </c>
      <c r="AX1092" s="11" t="s">
        <v>74</v>
      </c>
      <c r="AY1092" s="209" t="s">
        <v>128</v>
      </c>
    </row>
    <row r="1093" spans="2:65" s="12" customFormat="1" ht="13.5">
      <c r="B1093" s="210"/>
      <c r="C1093" s="211"/>
      <c r="D1093" s="201" t="s">
        <v>138</v>
      </c>
      <c r="E1093" s="212" t="s">
        <v>21</v>
      </c>
      <c r="F1093" s="213" t="s">
        <v>200</v>
      </c>
      <c r="G1093" s="211"/>
      <c r="H1093" s="214">
        <v>2.927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138</v>
      </c>
      <c r="AU1093" s="220" t="s">
        <v>86</v>
      </c>
      <c r="AV1093" s="12" t="s">
        <v>86</v>
      </c>
      <c r="AW1093" s="12" t="s">
        <v>38</v>
      </c>
      <c r="AX1093" s="12" t="s">
        <v>74</v>
      </c>
      <c r="AY1093" s="220" t="s">
        <v>128</v>
      </c>
    </row>
    <row r="1094" spans="2:65" s="11" customFormat="1" ht="13.5">
      <c r="B1094" s="199"/>
      <c r="C1094" s="200"/>
      <c r="D1094" s="201" t="s">
        <v>138</v>
      </c>
      <c r="E1094" s="202" t="s">
        <v>21</v>
      </c>
      <c r="F1094" s="203" t="s">
        <v>172</v>
      </c>
      <c r="G1094" s="200"/>
      <c r="H1094" s="202" t="s">
        <v>21</v>
      </c>
      <c r="I1094" s="204"/>
      <c r="J1094" s="200"/>
      <c r="K1094" s="200"/>
      <c r="L1094" s="205"/>
      <c r="M1094" s="206"/>
      <c r="N1094" s="207"/>
      <c r="O1094" s="207"/>
      <c r="P1094" s="207"/>
      <c r="Q1094" s="207"/>
      <c r="R1094" s="207"/>
      <c r="S1094" s="207"/>
      <c r="T1094" s="208"/>
      <c r="AT1094" s="209" t="s">
        <v>138</v>
      </c>
      <c r="AU1094" s="209" t="s">
        <v>86</v>
      </c>
      <c r="AV1094" s="11" t="s">
        <v>79</v>
      </c>
      <c r="AW1094" s="11" t="s">
        <v>38</v>
      </c>
      <c r="AX1094" s="11" t="s">
        <v>74</v>
      </c>
      <c r="AY1094" s="209" t="s">
        <v>128</v>
      </c>
    </row>
    <row r="1095" spans="2:65" s="12" customFormat="1" ht="13.5">
      <c r="B1095" s="210"/>
      <c r="C1095" s="211"/>
      <c r="D1095" s="201" t="s">
        <v>138</v>
      </c>
      <c r="E1095" s="212" t="s">
        <v>21</v>
      </c>
      <c r="F1095" s="213" t="s">
        <v>201</v>
      </c>
      <c r="G1095" s="211"/>
      <c r="H1095" s="214">
        <v>1.36</v>
      </c>
      <c r="I1095" s="215"/>
      <c r="J1095" s="211"/>
      <c r="K1095" s="211"/>
      <c r="L1095" s="216"/>
      <c r="M1095" s="217"/>
      <c r="N1095" s="218"/>
      <c r="O1095" s="218"/>
      <c r="P1095" s="218"/>
      <c r="Q1095" s="218"/>
      <c r="R1095" s="218"/>
      <c r="S1095" s="218"/>
      <c r="T1095" s="219"/>
      <c r="AT1095" s="220" t="s">
        <v>138</v>
      </c>
      <c r="AU1095" s="220" t="s">
        <v>86</v>
      </c>
      <c r="AV1095" s="12" t="s">
        <v>86</v>
      </c>
      <c r="AW1095" s="12" t="s">
        <v>38</v>
      </c>
      <c r="AX1095" s="12" t="s">
        <v>74</v>
      </c>
      <c r="AY1095" s="220" t="s">
        <v>128</v>
      </c>
    </row>
    <row r="1096" spans="2:65" s="11" customFormat="1" ht="13.5">
      <c r="B1096" s="199"/>
      <c r="C1096" s="200"/>
      <c r="D1096" s="201" t="s">
        <v>138</v>
      </c>
      <c r="E1096" s="202" t="s">
        <v>21</v>
      </c>
      <c r="F1096" s="203" t="s">
        <v>174</v>
      </c>
      <c r="G1096" s="200"/>
      <c r="H1096" s="202" t="s">
        <v>21</v>
      </c>
      <c r="I1096" s="204"/>
      <c r="J1096" s="200"/>
      <c r="K1096" s="200"/>
      <c r="L1096" s="205"/>
      <c r="M1096" s="206"/>
      <c r="N1096" s="207"/>
      <c r="O1096" s="207"/>
      <c r="P1096" s="207"/>
      <c r="Q1096" s="207"/>
      <c r="R1096" s="207"/>
      <c r="S1096" s="207"/>
      <c r="T1096" s="208"/>
      <c r="AT1096" s="209" t="s">
        <v>138</v>
      </c>
      <c r="AU1096" s="209" t="s">
        <v>86</v>
      </c>
      <c r="AV1096" s="11" t="s">
        <v>79</v>
      </c>
      <c r="AW1096" s="11" t="s">
        <v>38</v>
      </c>
      <c r="AX1096" s="11" t="s">
        <v>74</v>
      </c>
      <c r="AY1096" s="209" t="s">
        <v>128</v>
      </c>
    </row>
    <row r="1097" spans="2:65" s="12" customFormat="1" ht="13.5">
      <c r="B1097" s="210"/>
      <c r="C1097" s="211"/>
      <c r="D1097" s="201" t="s">
        <v>138</v>
      </c>
      <c r="E1097" s="212" t="s">
        <v>21</v>
      </c>
      <c r="F1097" s="213" t="s">
        <v>202</v>
      </c>
      <c r="G1097" s="211"/>
      <c r="H1097" s="214">
        <v>2.6320000000000001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138</v>
      </c>
      <c r="AU1097" s="220" t="s">
        <v>86</v>
      </c>
      <c r="AV1097" s="12" t="s">
        <v>86</v>
      </c>
      <c r="AW1097" s="12" t="s">
        <v>38</v>
      </c>
      <c r="AX1097" s="12" t="s">
        <v>74</v>
      </c>
      <c r="AY1097" s="220" t="s">
        <v>128</v>
      </c>
    </row>
    <row r="1098" spans="2:65" s="11" customFormat="1" ht="13.5">
      <c r="B1098" s="199"/>
      <c r="C1098" s="200"/>
      <c r="D1098" s="201" t="s">
        <v>138</v>
      </c>
      <c r="E1098" s="202" t="s">
        <v>21</v>
      </c>
      <c r="F1098" s="203" t="s">
        <v>176</v>
      </c>
      <c r="G1098" s="200"/>
      <c r="H1098" s="202" t="s">
        <v>21</v>
      </c>
      <c r="I1098" s="204"/>
      <c r="J1098" s="200"/>
      <c r="K1098" s="200"/>
      <c r="L1098" s="205"/>
      <c r="M1098" s="206"/>
      <c r="N1098" s="207"/>
      <c r="O1098" s="207"/>
      <c r="P1098" s="207"/>
      <c r="Q1098" s="207"/>
      <c r="R1098" s="207"/>
      <c r="S1098" s="207"/>
      <c r="T1098" s="208"/>
      <c r="AT1098" s="209" t="s">
        <v>138</v>
      </c>
      <c r="AU1098" s="209" t="s">
        <v>86</v>
      </c>
      <c r="AV1098" s="11" t="s">
        <v>79</v>
      </c>
      <c r="AW1098" s="11" t="s">
        <v>38</v>
      </c>
      <c r="AX1098" s="11" t="s">
        <v>74</v>
      </c>
      <c r="AY1098" s="209" t="s">
        <v>128</v>
      </c>
    </row>
    <row r="1099" spans="2:65" s="12" customFormat="1" ht="13.5">
      <c r="B1099" s="210"/>
      <c r="C1099" s="211"/>
      <c r="D1099" s="201" t="s">
        <v>138</v>
      </c>
      <c r="E1099" s="212" t="s">
        <v>21</v>
      </c>
      <c r="F1099" s="213" t="s">
        <v>203</v>
      </c>
      <c r="G1099" s="211"/>
      <c r="H1099" s="214">
        <v>1.9550000000000001</v>
      </c>
      <c r="I1099" s="215"/>
      <c r="J1099" s="211"/>
      <c r="K1099" s="211"/>
      <c r="L1099" s="216"/>
      <c r="M1099" s="217"/>
      <c r="N1099" s="218"/>
      <c r="O1099" s="218"/>
      <c r="P1099" s="218"/>
      <c r="Q1099" s="218"/>
      <c r="R1099" s="218"/>
      <c r="S1099" s="218"/>
      <c r="T1099" s="219"/>
      <c r="AT1099" s="220" t="s">
        <v>138</v>
      </c>
      <c r="AU1099" s="220" t="s">
        <v>86</v>
      </c>
      <c r="AV1099" s="12" t="s">
        <v>86</v>
      </c>
      <c r="AW1099" s="12" t="s">
        <v>38</v>
      </c>
      <c r="AX1099" s="12" t="s">
        <v>74</v>
      </c>
      <c r="AY1099" s="220" t="s">
        <v>128</v>
      </c>
    </row>
    <row r="1100" spans="2:65" s="14" customFormat="1" ht="13.5">
      <c r="B1100" s="232"/>
      <c r="C1100" s="233"/>
      <c r="D1100" s="201" t="s">
        <v>138</v>
      </c>
      <c r="E1100" s="234" t="s">
        <v>21</v>
      </c>
      <c r="F1100" s="235" t="s">
        <v>253</v>
      </c>
      <c r="G1100" s="233"/>
      <c r="H1100" s="236">
        <v>51.140999999999998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AT1100" s="242" t="s">
        <v>138</v>
      </c>
      <c r="AU1100" s="242" t="s">
        <v>86</v>
      </c>
      <c r="AV1100" s="14" t="s">
        <v>129</v>
      </c>
      <c r="AW1100" s="14" t="s">
        <v>38</v>
      </c>
      <c r="AX1100" s="14" t="s">
        <v>74</v>
      </c>
      <c r="AY1100" s="242" t="s">
        <v>128</v>
      </c>
    </row>
    <row r="1101" spans="2:65" s="13" customFormat="1" ht="13.5">
      <c r="B1101" s="221"/>
      <c r="C1101" s="222"/>
      <c r="D1101" s="201" t="s">
        <v>138</v>
      </c>
      <c r="E1101" s="223" t="s">
        <v>21</v>
      </c>
      <c r="F1101" s="224" t="s">
        <v>141</v>
      </c>
      <c r="G1101" s="222"/>
      <c r="H1101" s="225">
        <v>1189.3150000000001</v>
      </c>
      <c r="I1101" s="226"/>
      <c r="J1101" s="222"/>
      <c r="K1101" s="222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138</v>
      </c>
      <c r="AU1101" s="231" t="s">
        <v>86</v>
      </c>
      <c r="AV1101" s="13" t="s">
        <v>136</v>
      </c>
      <c r="AW1101" s="13" t="s">
        <v>38</v>
      </c>
      <c r="AX1101" s="13" t="s">
        <v>79</v>
      </c>
      <c r="AY1101" s="231" t="s">
        <v>128</v>
      </c>
    </row>
    <row r="1102" spans="2:65" s="10" customFormat="1" ht="29.85" customHeight="1">
      <c r="B1102" s="171"/>
      <c r="C1102" s="172"/>
      <c r="D1102" s="173" t="s">
        <v>73</v>
      </c>
      <c r="E1102" s="185" t="s">
        <v>696</v>
      </c>
      <c r="F1102" s="185" t="s">
        <v>697</v>
      </c>
      <c r="G1102" s="172"/>
      <c r="H1102" s="172"/>
      <c r="I1102" s="175"/>
      <c r="J1102" s="186">
        <f>BK1102</f>
        <v>0</v>
      </c>
      <c r="K1102" s="172"/>
      <c r="L1102" s="177"/>
      <c r="M1102" s="178"/>
      <c r="N1102" s="179"/>
      <c r="O1102" s="179"/>
      <c r="P1102" s="180">
        <f>SUM(P1103:P1125)</f>
        <v>0</v>
      </c>
      <c r="Q1102" s="179"/>
      <c r="R1102" s="180">
        <f>SUM(R1103:R1125)</f>
        <v>0</v>
      </c>
      <c r="S1102" s="179"/>
      <c r="T1102" s="181">
        <f>SUM(T1103:T1125)</f>
        <v>0</v>
      </c>
      <c r="AR1102" s="182" t="s">
        <v>86</v>
      </c>
      <c r="AT1102" s="183" t="s">
        <v>73</v>
      </c>
      <c r="AU1102" s="183" t="s">
        <v>79</v>
      </c>
      <c r="AY1102" s="182" t="s">
        <v>128</v>
      </c>
      <c r="BK1102" s="184">
        <f>SUM(BK1103:BK1125)</f>
        <v>0</v>
      </c>
    </row>
    <row r="1103" spans="2:65" s="1" customFormat="1" ht="25.5" customHeight="1">
      <c r="B1103" s="41"/>
      <c r="C1103" s="187" t="s">
        <v>698</v>
      </c>
      <c r="D1103" s="187" t="s">
        <v>131</v>
      </c>
      <c r="E1103" s="188" t="s">
        <v>699</v>
      </c>
      <c r="F1103" s="189" t="s">
        <v>700</v>
      </c>
      <c r="G1103" s="190" t="s">
        <v>180</v>
      </c>
      <c r="H1103" s="191">
        <v>7</v>
      </c>
      <c r="I1103" s="192"/>
      <c r="J1103" s="193">
        <f>ROUND(I1103*H1103,2)</f>
        <v>0</v>
      </c>
      <c r="K1103" s="189" t="s">
        <v>21</v>
      </c>
      <c r="L1103" s="61"/>
      <c r="M1103" s="194" t="s">
        <v>21</v>
      </c>
      <c r="N1103" s="195" t="s">
        <v>45</v>
      </c>
      <c r="O1103" s="42"/>
      <c r="P1103" s="196">
        <f>O1103*H1103</f>
        <v>0</v>
      </c>
      <c r="Q1103" s="196">
        <v>0</v>
      </c>
      <c r="R1103" s="196">
        <f>Q1103*H1103</f>
        <v>0</v>
      </c>
      <c r="S1103" s="196">
        <v>0</v>
      </c>
      <c r="T1103" s="197">
        <f>S1103*H1103</f>
        <v>0</v>
      </c>
      <c r="AR1103" s="24" t="s">
        <v>319</v>
      </c>
      <c r="AT1103" s="24" t="s">
        <v>131</v>
      </c>
      <c r="AU1103" s="24" t="s">
        <v>86</v>
      </c>
      <c r="AY1103" s="24" t="s">
        <v>128</v>
      </c>
      <c r="BE1103" s="198">
        <f>IF(N1103="základní",J1103,0)</f>
        <v>0</v>
      </c>
      <c r="BF1103" s="198">
        <f>IF(N1103="snížená",J1103,0)</f>
        <v>0</v>
      </c>
      <c r="BG1103" s="198">
        <f>IF(N1103="zákl. přenesená",J1103,0)</f>
        <v>0</v>
      </c>
      <c r="BH1103" s="198">
        <f>IF(N1103="sníž. přenesená",J1103,0)</f>
        <v>0</v>
      </c>
      <c r="BI1103" s="198">
        <f>IF(N1103="nulová",J1103,0)</f>
        <v>0</v>
      </c>
      <c r="BJ1103" s="24" t="s">
        <v>79</v>
      </c>
      <c r="BK1103" s="198">
        <f>ROUND(I1103*H1103,2)</f>
        <v>0</v>
      </c>
      <c r="BL1103" s="24" t="s">
        <v>319</v>
      </c>
      <c r="BM1103" s="24" t="s">
        <v>701</v>
      </c>
    </row>
    <row r="1104" spans="2:65" s="12" customFormat="1" ht="13.5">
      <c r="B1104" s="210"/>
      <c r="C1104" s="211"/>
      <c r="D1104" s="201" t="s">
        <v>138</v>
      </c>
      <c r="E1104" s="212" t="s">
        <v>21</v>
      </c>
      <c r="F1104" s="213" t="s">
        <v>702</v>
      </c>
      <c r="G1104" s="211"/>
      <c r="H1104" s="214">
        <v>7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138</v>
      </c>
      <c r="AU1104" s="220" t="s">
        <v>86</v>
      </c>
      <c r="AV1104" s="12" t="s">
        <v>86</v>
      </c>
      <c r="AW1104" s="12" t="s">
        <v>38</v>
      </c>
      <c r="AX1104" s="12" t="s">
        <v>74</v>
      </c>
      <c r="AY1104" s="220" t="s">
        <v>128</v>
      </c>
    </row>
    <row r="1105" spans="2:65" s="13" customFormat="1" ht="13.5">
      <c r="B1105" s="221"/>
      <c r="C1105" s="222"/>
      <c r="D1105" s="201" t="s">
        <v>138</v>
      </c>
      <c r="E1105" s="223" t="s">
        <v>21</v>
      </c>
      <c r="F1105" s="224" t="s">
        <v>141</v>
      </c>
      <c r="G1105" s="222"/>
      <c r="H1105" s="225">
        <v>7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138</v>
      </c>
      <c r="AU1105" s="231" t="s">
        <v>86</v>
      </c>
      <c r="AV1105" s="13" t="s">
        <v>136</v>
      </c>
      <c r="AW1105" s="13" t="s">
        <v>38</v>
      </c>
      <c r="AX1105" s="13" t="s">
        <v>79</v>
      </c>
      <c r="AY1105" s="231" t="s">
        <v>128</v>
      </c>
    </row>
    <row r="1106" spans="2:65" s="1" customFormat="1" ht="25.5" customHeight="1">
      <c r="B1106" s="41"/>
      <c r="C1106" s="187" t="s">
        <v>703</v>
      </c>
      <c r="D1106" s="187" t="s">
        <v>131</v>
      </c>
      <c r="E1106" s="188" t="s">
        <v>704</v>
      </c>
      <c r="F1106" s="189" t="s">
        <v>705</v>
      </c>
      <c r="G1106" s="190" t="s">
        <v>180</v>
      </c>
      <c r="H1106" s="191">
        <v>1</v>
      </c>
      <c r="I1106" s="192"/>
      <c r="J1106" s="193">
        <f>ROUND(I1106*H1106,2)</f>
        <v>0</v>
      </c>
      <c r="K1106" s="189" t="s">
        <v>21</v>
      </c>
      <c r="L1106" s="61"/>
      <c r="M1106" s="194" t="s">
        <v>21</v>
      </c>
      <c r="N1106" s="195" t="s">
        <v>45</v>
      </c>
      <c r="O1106" s="42"/>
      <c r="P1106" s="196">
        <f>O1106*H1106</f>
        <v>0</v>
      </c>
      <c r="Q1106" s="196">
        <v>0</v>
      </c>
      <c r="R1106" s="196">
        <f>Q1106*H1106</f>
        <v>0</v>
      </c>
      <c r="S1106" s="196">
        <v>0</v>
      </c>
      <c r="T1106" s="197">
        <f>S1106*H1106</f>
        <v>0</v>
      </c>
      <c r="AR1106" s="24" t="s">
        <v>319</v>
      </c>
      <c r="AT1106" s="24" t="s">
        <v>131</v>
      </c>
      <c r="AU1106" s="24" t="s">
        <v>86</v>
      </c>
      <c r="AY1106" s="24" t="s">
        <v>128</v>
      </c>
      <c r="BE1106" s="198">
        <f>IF(N1106="základní",J1106,0)</f>
        <v>0</v>
      </c>
      <c r="BF1106" s="198">
        <f>IF(N1106="snížená",J1106,0)</f>
        <v>0</v>
      </c>
      <c r="BG1106" s="198">
        <f>IF(N1106="zákl. přenesená",J1106,0)</f>
        <v>0</v>
      </c>
      <c r="BH1106" s="198">
        <f>IF(N1106="sníž. přenesená",J1106,0)</f>
        <v>0</v>
      </c>
      <c r="BI1106" s="198">
        <f>IF(N1106="nulová",J1106,0)</f>
        <v>0</v>
      </c>
      <c r="BJ1106" s="24" t="s">
        <v>79</v>
      </c>
      <c r="BK1106" s="198">
        <f>ROUND(I1106*H1106,2)</f>
        <v>0</v>
      </c>
      <c r="BL1106" s="24" t="s">
        <v>319</v>
      </c>
      <c r="BM1106" s="24" t="s">
        <v>706</v>
      </c>
    </row>
    <row r="1107" spans="2:65" s="12" customFormat="1" ht="13.5">
      <c r="B1107" s="210"/>
      <c r="C1107" s="211"/>
      <c r="D1107" s="201" t="s">
        <v>138</v>
      </c>
      <c r="E1107" s="212" t="s">
        <v>21</v>
      </c>
      <c r="F1107" s="213" t="s">
        <v>79</v>
      </c>
      <c r="G1107" s="211"/>
      <c r="H1107" s="214">
        <v>1</v>
      </c>
      <c r="I1107" s="215"/>
      <c r="J1107" s="211"/>
      <c r="K1107" s="211"/>
      <c r="L1107" s="216"/>
      <c r="M1107" s="217"/>
      <c r="N1107" s="218"/>
      <c r="O1107" s="218"/>
      <c r="P1107" s="218"/>
      <c r="Q1107" s="218"/>
      <c r="R1107" s="218"/>
      <c r="S1107" s="218"/>
      <c r="T1107" s="219"/>
      <c r="AT1107" s="220" t="s">
        <v>138</v>
      </c>
      <c r="AU1107" s="220" t="s">
        <v>86</v>
      </c>
      <c r="AV1107" s="12" t="s">
        <v>86</v>
      </c>
      <c r="AW1107" s="12" t="s">
        <v>38</v>
      </c>
      <c r="AX1107" s="12" t="s">
        <v>74</v>
      </c>
      <c r="AY1107" s="220" t="s">
        <v>128</v>
      </c>
    </row>
    <row r="1108" spans="2:65" s="13" customFormat="1" ht="13.5">
      <c r="B1108" s="221"/>
      <c r="C1108" s="222"/>
      <c r="D1108" s="201" t="s">
        <v>138</v>
      </c>
      <c r="E1108" s="223" t="s">
        <v>21</v>
      </c>
      <c r="F1108" s="224" t="s">
        <v>141</v>
      </c>
      <c r="G1108" s="222"/>
      <c r="H1108" s="225">
        <v>1</v>
      </c>
      <c r="I1108" s="226"/>
      <c r="J1108" s="222"/>
      <c r="K1108" s="222"/>
      <c r="L1108" s="227"/>
      <c r="M1108" s="228"/>
      <c r="N1108" s="229"/>
      <c r="O1108" s="229"/>
      <c r="P1108" s="229"/>
      <c r="Q1108" s="229"/>
      <c r="R1108" s="229"/>
      <c r="S1108" s="229"/>
      <c r="T1108" s="230"/>
      <c r="AT1108" s="231" t="s">
        <v>138</v>
      </c>
      <c r="AU1108" s="231" t="s">
        <v>86</v>
      </c>
      <c r="AV1108" s="13" t="s">
        <v>136</v>
      </c>
      <c r="AW1108" s="13" t="s">
        <v>38</v>
      </c>
      <c r="AX1108" s="13" t="s">
        <v>79</v>
      </c>
      <c r="AY1108" s="231" t="s">
        <v>128</v>
      </c>
    </row>
    <row r="1109" spans="2:65" s="1" customFormat="1" ht="25.5" customHeight="1">
      <c r="B1109" s="41"/>
      <c r="C1109" s="187" t="s">
        <v>707</v>
      </c>
      <c r="D1109" s="187" t="s">
        <v>131</v>
      </c>
      <c r="E1109" s="188" t="s">
        <v>708</v>
      </c>
      <c r="F1109" s="189" t="s">
        <v>709</v>
      </c>
      <c r="G1109" s="190" t="s">
        <v>180</v>
      </c>
      <c r="H1109" s="191">
        <v>2</v>
      </c>
      <c r="I1109" s="192"/>
      <c r="J1109" s="193">
        <f>ROUND(I1109*H1109,2)</f>
        <v>0</v>
      </c>
      <c r="K1109" s="189" t="s">
        <v>21</v>
      </c>
      <c r="L1109" s="61"/>
      <c r="M1109" s="194" t="s">
        <v>21</v>
      </c>
      <c r="N1109" s="195" t="s">
        <v>45</v>
      </c>
      <c r="O1109" s="42"/>
      <c r="P1109" s="196">
        <f>O1109*H1109</f>
        <v>0</v>
      </c>
      <c r="Q1109" s="196">
        <v>0</v>
      </c>
      <c r="R1109" s="196">
        <f>Q1109*H1109</f>
        <v>0</v>
      </c>
      <c r="S1109" s="196">
        <v>0</v>
      </c>
      <c r="T1109" s="197">
        <f>S1109*H1109</f>
        <v>0</v>
      </c>
      <c r="AR1109" s="24" t="s">
        <v>319</v>
      </c>
      <c r="AT1109" s="24" t="s">
        <v>131</v>
      </c>
      <c r="AU1109" s="24" t="s">
        <v>86</v>
      </c>
      <c r="AY1109" s="24" t="s">
        <v>128</v>
      </c>
      <c r="BE1109" s="198">
        <f>IF(N1109="základní",J1109,0)</f>
        <v>0</v>
      </c>
      <c r="BF1109" s="198">
        <f>IF(N1109="snížená",J1109,0)</f>
        <v>0</v>
      </c>
      <c r="BG1109" s="198">
        <f>IF(N1109="zákl. přenesená",J1109,0)</f>
        <v>0</v>
      </c>
      <c r="BH1109" s="198">
        <f>IF(N1109="sníž. přenesená",J1109,0)</f>
        <v>0</v>
      </c>
      <c r="BI1109" s="198">
        <f>IF(N1109="nulová",J1109,0)</f>
        <v>0</v>
      </c>
      <c r="BJ1109" s="24" t="s">
        <v>79</v>
      </c>
      <c r="BK1109" s="198">
        <f>ROUND(I1109*H1109,2)</f>
        <v>0</v>
      </c>
      <c r="BL1109" s="24" t="s">
        <v>319</v>
      </c>
      <c r="BM1109" s="24" t="s">
        <v>710</v>
      </c>
    </row>
    <row r="1110" spans="2:65" s="12" customFormat="1" ht="13.5">
      <c r="B1110" s="210"/>
      <c r="C1110" s="211"/>
      <c r="D1110" s="201" t="s">
        <v>138</v>
      </c>
      <c r="E1110" s="212" t="s">
        <v>21</v>
      </c>
      <c r="F1110" s="213" t="s">
        <v>506</v>
      </c>
      <c r="G1110" s="211"/>
      <c r="H1110" s="214">
        <v>2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138</v>
      </c>
      <c r="AU1110" s="220" t="s">
        <v>86</v>
      </c>
      <c r="AV1110" s="12" t="s">
        <v>86</v>
      </c>
      <c r="AW1110" s="12" t="s">
        <v>38</v>
      </c>
      <c r="AX1110" s="12" t="s">
        <v>74</v>
      </c>
      <c r="AY1110" s="220" t="s">
        <v>128</v>
      </c>
    </row>
    <row r="1111" spans="2:65" s="13" customFormat="1" ht="13.5">
      <c r="B1111" s="221"/>
      <c r="C1111" s="222"/>
      <c r="D1111" s="201" t="s">
        <v>138</v>
      </c>
      <c r="E1111" s="223" t="s">
        <v>21</v>
      </c>
      <c r="F1111" s="224" t="s">
        <v>141</v>
      </c>
      <c r="G1111" s="222"/>
      <c r="H1111" s="225">
        <v>2</v>
      </c>
      <c r="I1111" s="226"/>
      <c r="J1111" s="222"/>
      <c r="K1111" s="222"/>
      <c r="L1111" s="227"/>
      <c r="M1111" s="228"/>
      <c r="N1111" s="229"/>
      <c r="O1111" s="229"/>
      <c r="P1111" s="229"/>
      <c r="Q1111" s="229"/>
      <c r="R1111" s="229"/>
      <c r="S1111" s="229"/>
      <c r="T1111" s="230"/>
      <c r="AT1111" s="231" t="s">
        <v>138</v>
      </c>
      <c r="AU1111" s="231" t="s">
        <v>86</v>
      </c>
      <c r="AV1111" s="13" t="s">
        <v>136</v>
      </c>
      <c r="AW1111" s="13" t="s">
        <v>38</v>
      </c>
      <c r="AX1111" s="13" t="s">
        <v>79</v>
      </c>
      <c r="AY1111" s="231" t="s">
        <v>128</v>
      </c>
    </row>
    <row r="1112" spans="2:65" s="1" customFormat="1" ht="25.5" customHeight="1">
      <c r="B1112" s="41"/>
      <c r="C1112" s="187" t="s">
        <v>711</v>
      </c>
      <c r="D1112" s="187" t="s">
        <v>131</v>
      </c>
      <c r="E1112" s="188" t="s">
        <v>712</v>
      </c>
      <c r="F1112" s="189" t="s">
        <v>713</v>
      </c>
      <c r="G1112" s="190" t="s">
        <v>180</v>
      </c>
      <c r="H1112" s="191">
        <v>4</v>
      </c>
      <c r="I1112" s="192"/>
      <c r="J1112" s="193">
        <f>ROUND(I1112*H1112,2)</f>
        <v>0</v>
      </c>
      <c r="K1112" s="189" t="s">
        <v>21</v>
      </c>
      <c r="L1112" s="61"/>
      <c r="M1112" s="194" t="s">
        <v>21</v>
      </c>
      <c r="N1112" s="195" t="s">
        <v>45</v>
      </c>
      <c r="O1112" s="42"/>
      <c r="P1112" s="196">
        <f>O1112*H1112</f>
        <v>0</v>
      </c>
      <c r="Q1112" s="196">
        <v>0</v>
      </c>
      <c r="R1112" s="196">
        <f>Q1112*H1112</f>
        <v>0</v>
      </c>
      <c r="S1112" s="196">
        <v>0</v>
      </c>
      <c r="T1112" s="197">
        <f>S1112*H1112</f>
        <v>0</v>
      </c>
      <c r="AR1112" s="24" t="s">
        <v>319</v>
      </c>
      <c r="AT1112" s="24" t="s">
        <v>131</v>
      </c>
      <c r="AU1112" s="24" t="s">
        <v>86</v>
      </c>
      <c r="AY1112" s="24" t="s">
        <v>128</v>
      </c>
      <c r="BE1112" s="198">
        <f>IF(N1112="základní",J1112,0)</f>
        <v>0</v>
      </c>
      <c r="BF1112" s="198">
        <f>IF(N1112="snížená",J1112,0)</f>
        <v>0</v>
      </c>
      <c r="BG1112" s="198">
        <f>IF(N1112="zákl. přenesená",J1112,0)</f>
        <v>0</v>
      </c>
      <c r="BH1112" s="198">
        <f>IF(N1112="sníž. přenesená",J1112,0)</f>
        <v>0</v>
      </c>
      <c r="BI1112" s="198">
        <f>IF(N1112="nulová",J1112,0)</f>
        <v>0</v>
      </c>
      <c r="BJ1112" s="24" t="s">
        <v>79</v>
      </c>
      <c r="BK1112" s="198">
        <f>ROUND(I1112*H1112,2)</f>
        <v>0</v>
      </c>
      <c r="BL1112" s="24" t="s">
        <v>319</v>
      </c>
      <c r="BM1112" s="24" t="s">
        <v>714</v>
      </c>
    </row>
    <row r="1113" spans="2:65" s="12" customFormat="1" ht="13.5">
      <c r="B1113" s="210"/>
      <c r="C1113" s="211"/>
      <c r="D1113" s="201" t="s">
        <v>138</v>
      </c>
      <c r="E1113" s="212" t="s">
        <v>21</v>
      </c>
      <c r="F1113" s="213" t="s">
        <v>363</v>
      </c>
      <c r="G1113" s="211"/>
      <c r="H1113" s="214">
        <v>4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138</v>
      </c>
      <c r="AU1113" s="220" t="s">
        <v>86</v>
      </c>
      <c r="AV1113" s="12" t="s">
        <v>86</v>
      </c>
      <c r="AW1113" s="12" t="s">
        <v>38</v>
      </c>
      <c r="AX1113" s="12" t="s">
        <v>74</v>
      </c>
      <c r="AY1113" s="220" t="s">
        <v>128</v>
      </c>
    </row>
    <row r="1114" spans="2:65" s="13" customFormat="1" ht="13.5">
      <c r="B1114" s="221"/>
      <c r="C1114" s="222"/>
      <c r="D1114" s="201" t="s">
        <v>138</v>
      </c>
      <c r="E1114" s="223" t="s">
        <v>21</v>
      </c>
      <c r="F1114" s="224" t="s">
        <v>141</v>
      </c>
      <c r="G1114" s="222"/>
      <c r="H1114" s="225">
        <v>4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138</v>
      </c>
      <c r="AU1114" s="231" t="s">
        <v>86</v>
      </c>
      <c r="AV1114" s="13" t="s">
        <v>136</v>
      </c>
      <c r="AW1114" s="13" t="s">
        <v>38</v>
      </c>
      <c r="AX1114" s="13" t="s">
        <v>79</v>
      </c>
      <c r="AY1114" s="231" t="s">
        <v>128</v>
      </c>
    </row>
    <row r="1115" spans="2:65" s="1" customFormat="1" ht="25.5" customHeight="1">
      <c r="B1115" s="41"/>
      <c r="C1115" s="187" t="s">
        <v>715</v>
      </c>
      <c r="D1115" s="187" t="s">
        <v>131</v>
      </c>
      <c r="E1115" s="188" t="s">
        <v>716</v>
      </c>
      <c r="F1115" s="189" t="s">
        <v>717</v>
      </c>
      <c r="G1115" s="190" t="s">
        <v>180</v>
      </c>
      <c r="H1115" s="191">
        <v>2</v>
      </c>
      <c r="I1115" s="192"/>
      <c r="J1115" s="193">
        <f>ROUND(I1115*H1115,2)</f>
        <v>0</v>
      </c>
      <c r="K1115" s="189" t="s">
        <v>21</v>
      </c>
      <c r="L1115" s="61"/>
      <c r="M1115" s="194" t="s">
        <v>21</v>
      </c>
      <c r="N1115" s="195" t="s">
        <v>45</v>
      </c>
      <c r="O1115" s="42"/>
      <c r="P1115" s="196">
        <f>O1115*H1115</f>
        <v>0</v>
      </c>
      <c r="Q1115" s="196">
        <v>0</v>
      </c>
      <c r="R1115" s="196">
        <f>Q1115*H1115</f>
        <v>0</v>
      </c>
      <c r="S1115" s="196">
        <v>0</v>
      </c>
      <c r="T1115" s="197">
        <f>S1115*H1115</f>
        <v>0</v>
      </c>
      <c r="AR1115" s="24" t="s">
        <v>319</v>
      </c>
      <c r="AT1115" s="24" t="s">
        <v>131</v>
      </c>
      <c r="AU1115" s="24" t="s">
        <v>86</v>
      </c>
      <c r="AY1115" s="24" t="s">
        <v>128</v>
      </c>
      <c r="BE1115" s="198">
        <f>IF(N1115="základní",J1115,0)</f>
        <v>0</v>
      </c>
      <c r="BF1115" s="198">
        <f>IF(N1115="snížená",J1115,0)</f>
        <v>0</v>
      </c>
      <c r="BG1115" s="198">
        <f>IF(N1115="zákl. přenesená",J1115,0)</f>
        <v>0</v>
      </c>
      <c r="BH1115" s="198">
        <f>IF(N1115="sníž. přenesená",J1115,0)</f>
        <v>0</v>
      </c>
      <c r="BI1115" s="198">
        <f>IF(N1115="nulová",J1115,0)</f>
        <v>0</v>
      </c>
      <c r="BJ1115" s="24" t="s">
        <v>79</v>
      </c>
      <c r="BK1115" s="198">
        <f>ROUND(I1115*H1115,2)</f>
        <v>0</v>
      </c>
      <c r="BL1115" s="24" t="s">
        <v>319</v>
      </c>
      <c r="BM1115" s="24" t="s">
        <v>718</v>
      </c>
    </row>
    <row r="1116" spans="2:65" s="12" customFormat="1" ht="13.5">
      <c r="B1116" s="210"/>
      <c r="C1116" s="211"/>
      <c r="D1116" s="201" t="s">
        <v>138</v>
      </c>
      <c r="E1116" s="212" t="s">
        <v>21</v>
      </c>
      <c r="F1116" s="213" t="s">
        <v>506</v>
      </c>
      <c r="G1116" s="211"/>
      <c r="H1116" s="214">
        <v>2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138</v>
      </c>
      <c r="AU1116" s="220" t="s">
        <v>86</v>
      </c>
      <c r="AV1116" s="12" t="s">
        <v>86</v>
      </c>
      <c r="AW1116" s="12" t="s">
        <v>38</v>
      </c>
      <c r="AX1116" s="12" t="s">
        <v>74</v>
      </c>
      <c r="AY1116" s="220" t="s">
        <v>128</v>
      </c>
    </row>
    <row r="1117" spans="2:65" s="13" customFormat="1" ht="13.5">
      <c r="B1117" s="221"/>
      <c r="C1117" s="222"/>
      <c r="D1117" s="201" t="s">
        <v>138</v>
      </c>
      <c r="E1117" s="223" t="s">
        <v>21</v>
      </c>
      <c r="F1117" s="224" t="s">
        <v>141</v>
      </c>
      <c r="G1117" s="222"/>
      <c r="H1117" s="225">
        <v>2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138</v>
      </c>
      <c r="AU1117" s="231" t="s">
        <v>86</v>
      </c>
      <c r="AV1117" s="13" t="s">
        <v>136</v>
      </c>
      <c r="AW1117" s="13" t="s">
        <v>38</v>
      </c>
      <c r="AX1117" s="13" t="s">
        <v>79</v>
      </c>
      <c r="AY1117" s="231" t="s">
        <v>128</v>
      </c>
    </row>
    <row r="1118" spans="2:65" s="1" customFormat="1" ht="25.5" customHeight="1">
      <c r="B1118" s="41"/>
      <c r="C1118" s="187" t="s">
        <v>719</v>
      </c>
      <c r="D1118" s="187" t="s">
        <v>131</v>
      </c>
      <c r="E1118" s="188" t="s">
        <v>720</v>
      </c>
      <c r="F1118" s="189" t="s">
        <v>721</v>
      </c>
      <c r="G1118" s="190" t="s">
        <v>180</v>
      </c>
      <c r="H1118" s="191">
        <v>2</v>
      </c>
      <c r="I1118" s="192"/>
      <c r="J1118" s="193">
        <f>ROUND(I1118*H1118,2)</f>
        <v>0</v>
      </c>
      <c r="K1118" s="189" t="s">
        <v>21</v>
      </c>
      <c r="L1118" s="61"/>
      <c r="M1118" s="194" t="s">
        <v>21</v>
      </c>
      <c r="N1118" s="195" t="s">
        <v>45</v>
      </c>
      <c r="O1118" s="42"/>
      <c r="P1118" s="196">
        <f>O1118*H1118</f>
        <v>0</v>
      </c>
      <c r="Q1118" s="196">
        <v>0</v>
      </c>
      <c r="R1118" s="196">
        <f>Q1118*H1118</f>
        <v>0</v>
      </c>
      <c r="S1118" s="196">
        <v>0</v>
      </c>
      <c r="T1118" s="197">
        <f>S1118*H1118</f>
        <v>0</v>
      </c>
      <c r="AR1118" s="24" t="s">
        <v>319</v>
      </c>
      <c r="AT1118" s="24" t="s">
        <v>131</v>
      </c>
      <c r="AU1118" s="24" t="s">
        <v>86</v>
      </c>
      <c r="AY1118" s="24" t="s">
        <v>128</v>
      </c>
      <c r="BE1118" s="198">
        <f>IF(N1118="základní",J1118,0)</f>
        <v>0</v>
      </c>
      <c r="BF1118" s="198">
        <f>IF(N1118="snížená",J1118,0)</f>
        <v>0</v>
      </c>
      <c r="BG1118" s="198">
        <f>IF(N1118="zákl. přenesená",J1118,0)</f>
        <v>0</v>
      </c>
      <c r="BH1118" s="198">
        <f>IF(N1118="sníž. přenesená",J1118,0)</f>
        <v>0</v>
      </c>
      <c r="BI1118" s="198">
        <f>IF(N1118="nulová",J1118,0)</f>
        <v>0</v>
      </c>
      <c r="BJ1118" s="24" t="s">
        <v>79</v>
      </c>
      <c r="BK1118" s="198">
        <f>ROUND(I1118*H1118,2)</f>
        <v>0</v>
      </c>
      <c r="BL1118" s="24" t="s">
        <v>319</v>
      </c>
      <c r="BM1118" s="24" t="s">
        <v>722</v>
      </c>
    </row>
    <row r="1119" spans="2:65" s="12" customFormat="1" ht="13.5">
      <c r="B1119" s="210"/>
      <c r="C1119" s="211"/>
      <c r="D1119" s="201" t="s">
        <v>138</v>
      </c>
      <c r="E1119" s="212" t="s">
        <v>21</v>
      </c>
      <c r="F1119" s="213" t="s">
        <v>506</v>
      </c>
      <c r="G1119" s="211"/>
      <c r="H1119" s="214">
        <v>2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138</v>
      </c>
      <c r="AU1119" s="220" t="s">
        <v>86</v>
      </c>
      <c r="AV1119" s="12" t="s">
        <v>86</v>
      </c>
      <c r="AW1119" s="12" t="s">
        <v>38</v>
      </c>
      <c r="AX1119" s="12" t="s">
        <v>74</v>
      </c>
      <c r="AY1119" s="220" t="s">
        <v>128</v>
      </c>
    </row>
    <row r="1120" spans="2:65" s="13" customFormat="1" ht="13.5">
      <c r="B1120" s="221"/>
      <c r="C1120" s="222"/>
      <c r="D1120" s="201" t="s">
        <v>138</v>
      </c>
      <c r="E1120" s="223" t="s">
        <v>21</v>
      </c>
      <c r="F1120" s="224" t="s">
        <v>141</v>
      </c>
      <c r="G1120" s="222"/>
      <c r="H1120" s="225">
        <v>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138</v>
      </c>
      <c r="AU1120" s="231" t="s">
        <v>86</v>
      </c>
      <c r="AV1120" s="13" t="s">
        <v>136</v>
      </c>
      <c r="AW1120" s="13" t="s">
        <v>38</v>
      </c>
      <c r="AX1120" s="13" t="s">
        <v>79</v>
      </c>
      <c r="AY1120" s="231" t="s">
        <v>128</v>
      </c>
    </row>
    <row r="1121" spans="2:65" s="1" customFormat="1" ht="16.5" customHeight="1">
      <c r="B1121" s="41"/>
      <c r="C1121" s="187" t="s">
        <v>723</v>
      </c>
      <c r="D1121" s="187" t="s">
        <v>131</v>
      </c>
      <c r="E1121" s="188" t="s">
        <v>724</v>
      </c>
      <c r="F1121" s="189" t="s">
        <v>725</v>
      </c>
      <c r="G1121" s="190" t="s">
        <v>144</v>
      </c>
      <c r="H1121" s="191">
        <v>4.9850000000000003</v>
      </c>
      <c r="I1121" s="192"/>
      <c r="J1121" s="193">
        <f>ROUND(I1121*H1121,2)</f>
        <v>0</v>
      </c>
      <c r="K1121" s="189" t="s">
        <v>21</v>
      </c>
      <c r="L1121" s="61"/>
      <c r="M1121" s="194" t="s">
        <v>21</v>
      </c>
      <c r="N1121" s="195" t="s">
        <v>45</v>
      </c>
      <c r="O1121" s="42"/>
      <c r="P1121" s="196">
        <f>O1121*H1121</f>
        <v>0</v>
      </c>
      <c r="Q1121" s="196">
        <v>0</v>
      </c>
      <c r="R1121" s="196">
        <f>Q1121*H1121</f>
        <v>0</v>
      </c>
      <c r="S1121" s="196">
        <v>0</v>
      </c>
      <c r="T1121" s="197">
        <f>S1121*H1121</f>
        <v>0</v>
      </c>
      <c r="AR1121" s="24" t="s">
        <v>319</v>
      </c>
      <c r="AT1121" s="24" t="s">
        <v>131</v>
      </c>
      <c r="AU1121" s="24" t="s">
        <v>86</v>
      </c>
      <c r="AY1121" s="24" t="s">
        <v>128</v>
      </c>
      <c r="BE1121" s="198">
        <f>IF(N1121="základní",J1121,0)</f>
        <v>0</v>
      </c>
      <c r="BF1121" s="198">
        <f>IF(N1121="snížená",J1121,0)</f>
        <v>0</v>
      </c>
      <c r="BG1121" s="198">
        <f>IF(N1121="zákl. přenesená",J1121,0)</f>
        <v>0</v>
      </c>
      <c r="BH1121" s="198">
        <f>IF(N1121="sníž. přenesená",J1121,0)</f>
        <v>0</v>
      </c>
      <c r="BI1121" s="198">
        <f>IF(N1121="nulová",J1121,0)</f>
        <v>0</v>
      </c>
      <c r="BJ1121" s="24" t="s">
        <v>79</v>
      </c>
      <c r="BK1121" s="198">
        <f>ROUND(I1121*H1121,2)</f>
        <v>0</v>
      </c>
      <c r="BL1121" s="24" t="s">
        <v>319</v>
      </c>
      <c r="BM1121" s="24" t="s">
        <v>726</v>
      </c>
    </row>
    <row r="1122" spans="2:65" s="12" customFormat="1" ht="13.5">
      <c r="B1122" s="210"/>
      <c r="C1122" s="211"/>
      <c r="D1122" s="201" t="s">
        <v>138</v>
      </c>
      <c r="E1122" s="212" t="s">
        <v>21</v>
      </c>
      <c r="F1122" s="213" t="s">
        <v>727</v>
      </c>
      <c r="G1122" s="211"/>
      <c r="H1122" s="214">
        <v>2.4089999999999998</v>
      </c>
      <c r="I1122" s="215"/>
      <c r="J1122" s="211"/>
      <c r="K1122" s="211"/>
      <c r="L1122" s="216"/>
      <c r="M1122" s="217"/>
      <c r="N1122" s="218"/>
      <c r="O1122" s="218"/>
      <c r="P1122" s="218"/>
      <c r="Q1122" s="218"/>
      <c r="R1122" s="218"/>
      <c r="S1122" s="218"/>
      <c r="T1122" s="219"/>
      <c r="AT1122" s="220" t="s">
        <v>138</v>
      </c>
      <c r="AU1122" s="220" t="s">
        <v>86</v>
      </c>
      <c r="AV1122" s="12" t="s">
        <v>86</v>
      </c>
      <c r="AW1122" s="12" t="s">
        <v>38</v>
      </c>
      <c r="AX1122" s="12" t="s">
        <v>74</v>
      </c>
      <c r="AY1122" s="220" t="s">
        <v>128</v>
      </c>
    </row>
    <row r="1123" spans="2:65" s="12" customFormat="1" ht="13.5">
      <c r="B1123" s="210"/>
      <c r="C1123" s="211"/>
      <c r="D1123" s="201" t="s">
        <v>138</v>
      </c>
      <c r="E1123" s="212" t="s">
        <v>21</v>
      </c>
      <c r="F1123" s="213" t="s">
        <v>728</v>
      </c>
      <c r="G1123" s="211"/>
      <c r="H1123" s="214">
        <v>2.5760000000000001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138</v>
      </c>
      <c r="AU1123" s="220" t="s">
        <v>86</v>
      </c>
      <c r="AV1123" s="12" t="s">
        <v>86</v>
      </c>
      <c r="AW1123" s="12" t="s">
        <v>38</v>
      </c>
      <c r="AX1123" s="12" t="s">
        <v>74</v>
      </c>
      <c r="AY1123" s="220" t="s">
        <v>128</v>
      </c>
    </row>
    <row r="1124" spans="2:65" s="13" customFormat="1" ht="13.5">
      <c r="B1124" s="221"/>
      <c r="C1124" s="222"/>
      <c r="D1124" s="201" t="s">
        <v>138</v>
      </c>
      <c r="E1124" s="223" t="s">
        <v>21</v>
      </c>
      <c r="F1124" s="224" t="s">
        <v>141</v>
      </c>
      <c r="G1124" s="222"/>
      <c r="H1124" s="225">
        <v>4.9850000000000003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138</v>
      </c>
      <c r="AU1124" s="231" t="s">
        <v>86</v>
      </c>
      <c r="AV1124" s="13" t="s">
        <v>136</v>
      </c>
      <c r="AW1124" s="13" t="s">
        <v>38</v>
      </c>
      <c r="AX1124" s="13" t="s">
        <v>79</v>
      </c>
      <c r="AY1124" s="231" t="s">
        <v>128</v>
      </c>
    </row>
    <row r="1125" spans="2:65" s="1" customFormat="1" ht="38.25" customHeight="1">
      <c r="B1125" s="41"/>
      <c r="C1125" s="187" t="s">
        <v>729</v>
      </c>
      <c r="D1125" s="187" t="s">
        <v>131</v>
      </c>
      <c r="E1125" s="188" t="s">
        <v>730</v>
      </c>
      <c r="F1125" s="189" t="s">
        <v>731</v>
      </c>
      <c r="G1125" s="190" t="s">
        <v>481</v>
      </c>
      <c r="H1125" s="253"/>
      <c r="I1125" s="192"/>
      <c r="J1125" s="193">
        <f>ROUND(I1125*H1125,2)</f>
        <v>0</v>
      </c>
      <c r="K1125" s="189" t="s">
        <v>135</v>
      </c>
      <c r="L1125" s="61"/>
      <c r="M1125" s="194" t="s">
        <v>21</v>
      </c>
      <c r="N1125" s="195" t="s">
        <v>45</v>
      </c>
      <c r="O1125" s="42"/>
      <c r="P1125" s="196">
        <f>O1125*H1125</f>
        <v>0</v>
      </c>
      <c r="Q1125" s="196">
        <v>0</v>
      </c>
      <c r="R1125" s="196">
        <f>Q1125*H1125</f>
        <v>0</v>
      </c>
      <c r="S1125" s="196">
        <v>0</v>
      </c>
      <c r="T1125" s="197">
        <f>S1125*H1125</f>
        <v>0</v>
      </c>
      <c r="AR1125" s="24" t="s">
        <v>319</v>
      </c>
      <c r="AT1125" s="24" t="s">
        <v>131</v>
      </c>
      <c r="AU1125" s="24" t="s">
        <v>86</v>
      </c>
      <c r="AY1125" s="24" t="s">
        <v>128</v>
      </c>
      <c r="BE1125" s="198">
        <f>IF(N1125="základní",J1125,0)</f>
        <v>0</v>
      </c>
      <c r="BF1125" s="198">
        <f>IF(N1125="snížená",J1125,0)</f>
        <v>0</v>
      </c>
      <c r="BG1125" s="198">
        <f>IF(N1125="zákl. přenesená",J1125,0)</f>
        <v>0</v>
      </c>
      <c r="BH1125" s="198">
        <f>IF(N1125="sníž. přenesená",J1125,0)</f>
        <v>0</v>
      </c>
      <c r="BI1125" s="198">
        <f>IF(N1125="nulová",J1125,0)</f>
        <v>0</v>
      </c>
      <c r="BJ1125" s="24" t="s">
        <v>79</v>
      </c>
      <c r="BK1125" s="198">
        <f>ROUND(I1125*H1125,2)</f>
        <v>0</v>
      </c>
      <c r="BL1125" s="24" t="s">
        <v>319</v>
      </c>
      <c r="BM1125" s="24" t="s">
        <v>732</v>
      </c>
    </row>
    <row r="1126" spans="2:65" s="10" customFormat="1" ht="37.35" customHeight="1">
      <c r="B1126" s="171"/>
      <c r="C1126" s="172"/>
      <c r="D1126" s="173" t="s">
        <v>73</v>
      </c>
      <c r="E1126" s="174" t="s">
        <v>733</v>
      </c>
      <c r="F1126" s="174" t="s">
        <v>734</v>
      </c>
      <c r="G1126" s="172"/>
      <c r="H1126" s="172"/>
      <c r="I1126" s="175"/>
      <c r="J1126" s="176">
        <f>BK1126</f>
        <v>0</v>
      </c>
      <c r="K1126" s="172"/>
      <c r="L1126" s="177"/>
      <c r="M1126" s="178"/>
      <c r="N1126" s="179"/>
      <c r="O1126" s="179"/>
      <c r="P1126" s="180">
        <f>P1127+P1146+P1159+P1166</f>
        <v>0</v>
      </c>
      <c r="Q1126" s="179"/>
      <c r="R1126" s="180">
        <f>R1127+R1146+R1159+R1166</f>
        <v>0</v>
      </c>
      <c r="S1126" s="179"/>
      <c r="T1126" s="181">
        <f>T1127+T1146+T1159+T1166</f>
        <v>0</v>
      </c>
      <c r="AR1126" s="182" t="s">
        <v>183</v>
      </c>
      <c r="AT1126" s="183" t="s">
        <v>73</v>
      </c>
      <c r="AU1126" s="183" t="s">
        <v>74</v>
      </c>
      <c r="AY1126" s="182" t="s">
        <v>128</v>
      </c>
      <c r="BK1126" s="184">
        <f>BK1127+BK1146+BK1159+BK1166</f>
        <v>0</v>
      </c>
    </row>
    <row r="1127" spans="2:65" s="10" customFormat="1" ht="19.899999999999999" customHeight="1">
      <c r="B1127" s="171"/>
      <c r="C1127" s="172"/>
      <c r="D1127" s="173" t="s">
        <v>73</v>
      </c>
      <c r="E1127" s="185" t="s">
        <v>735</v>
      </c>
      <c r="F1127" s="185" t="s">
        <v>736</v>
      </c>
      <c r="G1127" s="172"/>
      <c r="H1127" s="172"/>
      <c r="I1127" s="175"/>
      <c r="J1127" s="186">
        <f>BK1127</f>
        <v>0</v>
      </c>
      <c r="K1127" s="172"/>
      <c r="L1127" s="177"/>
      <c r="M1127" s="178"/>
      <c r="N1127" s="179"/>
      <c r="O1127" s="179"/>
      <c r="P1127" s="180">
        <f>SUM(P1128:P1145)</f>
        <v>0</v>
      </c>
      <c r="Q1127" s="179"/>
      <c r="R1127" s="180">
        <f>SUM(R1128:R1145)</f>
        <v>0</v>
      </c>
      <c r="S1127" s="179"/>
      <c r="T1127" s="181">
        <f>SUM(T1128:T1145)</f>
        <v>0</v>
      </c>
      <c r="AR1127" s="182" t="s">
        <v>136</v>
      </c>
      <c r="AT1127" s="183" t="s">
        <v>73</v>
      </c>
      <c r="AU1127" s="183" t="s">
        <v>79</v>
      </c>
      <c r="AY1127" s="182" t="s">
        <v>128</v>
      </c>
      <c r="BK1127" s="184">
        <f>SUM(BK1128:BK1145)</f>
        <v>0</v>
      </c>
    </row>
    <row r="1128" spans="2:65" s="1" customFormat="1" ht="16.5" customHeight="1">
      <c r="B1128" s="41"/>
      <c r="C1128" s="187" t="s">
        <v>737</v>
      </c>
      <c r="D1128" s="187" t="s">
        <v>131</v>
      </c>
      <c r="E1128" s="188" t="s">
        <v>738</v>
      </c>
      <c r="F1128" s="189" t="s">
        <v>739</v>
      </c>
      <c r="G1128" s="190" t="s">
        <v>740</v>
      </c>
      <c r="H1128" s="191">
        <v>1</v>
      </c>
      <c r="I1128" s="192"/>
      <c r="J1128" s="193">
        <f>ROUND(I1128*H1128,2)</f>
        <v>0</v>
      </c>
      <c r="K1128" s="189" t="s">
        <v>21</v>
      </c>
      <c r="L1128" s="61"/>
      <c r="M1128" s="194" t="s">
        <v>21</v>
      </c>
      <c r="N1128" s="195" t="s">
        <v>45</v>
      </c>
      <c r="O1128" s="42"/>
      <c r="P1128" s="196">
        <f>O1128*H1128</f>
        <v>0</v>
      </c>
      <c r="Q1128" s="196">
        <v>0</v>
      </c>
      <c r="R1128" s="196">
        <f>Q1128*H1128</f>
        <v>0</v>
      </c>
      <c r="S1128" s="196">
        <v>0</v>
      </c>
      <c r="T1128" s="197">
        <f>S1128*H1128</f>
        <v>0</v>
      </c>
      <c r="AR1128" s="24" t="s">
        <v>136</v>
      </c>
      <c r="AT1128" s="24" t="s">
        <v>131</v>
      </c>
      <c r="AU1128" s="24" t="s">
        <v>86</v>
      </c>
      <c r="AY1128" s="24" t="s">
        <v>128</v>
      </c>
      <c r="BE1128" s="198">
        <f>IF(N1128="základní",J1128,0)</f>
        <v>0</v>
      </c>
      <c r="BF1128" s="198">
        <f>IF(N1128="snížená",J1128,0)</f>
        <v>0</v>
      </c>
      <c r="BG1128" s="198">
        <f>IF(N1128="zákl. přenesená",J1128,0)</f>
        <v>0</v>
      </c>
      <c r="BH1128" s="198">
        <f>IF(N1128="sníž. přenesená",J1128,0)</f>
        <v>0</v>
      </c>
      <c r="BI1128" s="198">
        <f>IF(N1128="nulová",J1128,0)</f>
        <v>0</v>
      </c>
      <c r="BJ1128" s="24" t="s">
        <v>79</v>
      </c>
      <c r="BK1128" s="198">
        <f>ROUND(I1128*H1128,2)</f>
        <v>0</v>
      </c>
      <c r="BL1128" s="24" t="s">
        <v>136</v>
      </c>
      <c r="BM1128" s="24" t="s">
        <v>741</v>
      </c>
    </row>
    <row r="1129" spans="2:65" s="12" customFormat="1" ht="13.5">
      <c r="B1129" s="210"/>
      <c r="C1129" s="211"/>
      <c r="D1129" s="201" t="s">
        <v>138</v>
      </c>
      <c r="E1129" s="212" t="s">
        <v>21</v>
      </c>
      <c r="F1129" s="213" t="s">
        <v>79</v>
      </c>
      <c r="G1129" s="211"/>
      <c r="H1129" s="214">
        <v>1</v>
      </c>
      <c r="I1129" s="215"/>
      <c r="J1129" s="211"/>
      <c r="K1129" s="211"/>
      <c r="L1129" s="216"/>
      <c r="M1129" s="217"/>
      <c r="N1129" s="218"/>
      <c r="O1129" s="218"/>
      <c r="P1129" s="218"/>
      <c r="Q1129" s="218"/>
      <c r="R1129" s="218"/>
      <c r="S1129" s="218"/>
      <c r="T1129" s="219"/>
      <c r="AT1129" s="220" t="s">
        <v>138</v>
      </c>
      <c r="AU1129" s="220" t="s">
        <v>86</v>
      </c>
      <c r="AV1129" s="12" t="s">
        <v>86</v>
      </c>
      <c r="AW1129" s="12" t="s">
        <v>38</v>
      </c>
      <c r="AX1129" s="12" t="s">
        <v>74</v>
      </c>
      <c r="AY1129" s="220" t="s">
        <v>128</v>
      </c>
    </row>
    <row r="1130" spans="2:65" s="13" customFormat="1" ht="13.5">
      <c r="B1130" s="221"/>
      <c r="C1130" s="222"/>
      <c r="D1130" s="201" t="s">
        <v>138</v>
      </c>
      <c r="E1130" s="223" t="s">
        <v>21</v>
      </c>
      <c r="F1130" s="224" t="s">
        <v>141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138</v>
      </c>
      <c r="AU1130" s="231" t="s">
        <v>86</v>
      </c>
      <c r="AV1130" s="13" t="s">
        <v>136</v>
      </c>
      <c r="AW1130" s="13" t="s">
        <v>38</v>
      </c>
      <c r="AX1130" s="13" t="s">
        <v>79</v>
      </c>
      <c r="AY1130" s="231" t="s">
        <v>128</v>
      </c>
    </row>
    <row r="1131" spans="2:65" s="1" customFormat="1" ht="25.5" customHeight="1">
      <c r="B1131" s="41"/>
      <c r="C1131" s="187" t="s">
        <v>742</v>
      </c>
      <c r="D1131" s="187" t="s">
        <v>131</v>
      </c>
      <c r="E1131" s="188" t="s">
        <v>743</v>
      </c>
      <c r="F1131" s="189" t="s">
        <v>744</v>
      </c>
      <c r="G1131" s="190" t="s">
        <v>740</v>
      </c>
      <c r="H1131" s="191">
        <v>1</v>
      </c>
      <c r="I1131" s="192"/>
      <c r="J1131" s="193">
        <f>ROUND(I1131*H1131,2)</f>
        <v>0</v>
      </c>
      <c r="K1131" s="189" t="s">
        <v>21</v>
      </c>
      <c r="L1131" s="61"/>
      <c r="M1131" s="194" t="s">
        <v>21</v>
      </c>
      <c r="N1131" s="195" t="s">
        <v>45</v>
      </c>
      <c r="O1131" s="42"/>
      <c r="P1131" s="196">
        <f>O1131*H1131</f>
        <v>0</v>
      </c>
      <c r="Q1131" s="196">
        <v>0</v>
      </c>
      <c r="R1131" s="196">
        <f>Q1131*H1131</f>
        <v>0</v>
      </c>
      <c r="S1131" s="196">
        <v>0</v>
      </c>
      <c r="T1131" s="197">
        <f>S1131*H1131</f>
        <v>0</v>
      </c>
      <c r="AR1131" s="24" t="s">
        <v>136</v>
      </c>
      <c r="AT1131" s="24" t="s">
        <v>131</v>
      </c>
      <c r="AU1131" s="24" t="s">
        <v>86</v>
      </c>
      <c r="AY1131" s="24" t="s">
        <v>128</v>
      </c>
      <c r="BE1131" s="198">
        <f>IF(N1131="základní",J1131,0)</f>
        <v>0</v>
      </c>
      <c r="BF1131" s="198">
        <f>IF(N1131="snížená",J1131,0)</f>
        <v>0</v>
      </c>
      <c r="BG1131" s="198">
        <f>IF(N1131="zákl. přenesená",J1131,0)</f>
        <v>0</v>
      </c>
      <c r="BH1131" s="198">
        <f>IF(N1131="sníž. přenesená",J1131,0)</f>
        <v>0</v>
      </c>
      <c r="BI1131" s="198">
        <f>IF(N1131="nulová",J1131,0)</f>
        <v>0</v>
      </c>
      <c r="BJ1131" s="24" t="s">
        <v>79</v>
      </c>
      <c r="BK1131" s="198">
        <f>ROUND(I1131*H1131,2)</f>
        <v>0</v>
      </c>
      <c r="BL1131" s="24" t="s">
        <v>136</v>
      </c>
      <c r="BM1131" s="24" t="s">
        <v>745</v>
      </c>
    </row>
    <row r="1132" spans="2:65" s="12" customFormat="1" ht="13.5">
      <c r="B1132" s="210"/>
      <c r="C1132" s="211"/>
      <c r="D1132" s="201" t="s">
        <v>138</v>
      </c>
      <c r="E1132" s="212" t="s">
        <v>21</v>
      </c>
      <c r="F1132" s="213" t="s">
        <v>79</v>
      </c>
      <c r="G1132" s="211"/>
      <c r="H1132" s="214">
        <v>1</v>
      </c>
      <c r="I1132" s="215"/>
      <c r="J1132" s="211"/>
      <c r="K1132" s="211"/>
      <c r="L1132" s="216"/>
      <c r="M1132" s="217"/>
      <c r="N1132" s="218"/>
      <c r="O1132" s="218"/>
      <c r="P1132" s="218"/>
      <c r="Q1132" s="218"/>
      <c r="R1132" s="218"/>
      <c r="S1132" s="218"/>
      <c r="T1132" s="219"/>
      <c r="AT1132" s="220" t="s">
        <v>138</v>
      </c>
      <c r="AU1132" s="220" t="s">
        <v>86</v>
      </c>
      <c r="AV1132" s="12" t="s">
        <v>86</v>
      </c>
      <c r="AW1132" s="12" t="s">
        <v>38</v>
      </c>
      <c r="AX1132" s="12" t="s">
        <v>74</v>
      </c>
      <c r="AY1132" s="220" t="s">
        <v>128</v>
      </c>
    </row>
    <row r="1133" spans="2:65" s="13" customFormat="1" ht="13.5">
      <c r="B1133" s="221"/>
      <c r="C1133" s="222"/>
      <c r="D1133" s="201" t="s">
        <v>138</v>
      </c>
      <c r="E1133" s="223" t="s">
        <v>21</v>
      </c>
      <c r="F1133" s="224" t="s">
        <v>141</v>
      </c>
      <c r="G1133" s="222"/>
      <c r="H1133" s="225">
        <v>1</v>
      </c>
      <c r="I1133" s="226"/>
      <c r="J1133" s="222"/>
      <c r="K1133" s="222"/>
      <c r="L1133" s="227"/>
      <c r="M1133" s="228"/>
      <c r="N1133" s="229"/>
      <c r="O1133" s="229"/>
      <c r="P1133" s="229"/>
      <c r="Q1133" s="229"/>
      <c r="R1133" s="229"/>
      <c r="S1133" s="229"/>
      <c r="T1133" s="230"/>
      <c r="AT1133" s="231" t="s">
        <v>138</v>
      </c>
      <c r="AU1133" s="231" t="s">
        <v>86</v>
      </c>
      <c r="AV1133" s="13" t="s">
        <v>136</v>
      </c>
      <c r="AW1133" s="13" t="s">
        <v>38</v>
      </c>
      <c r="AX1133" s="13" t="s">
        <v>79</v>
      </c>
      <c r="AY1133" s="231" t="s">
        <v>128</v>
      </c>
    </row>
    <row r="1134" spans="2:65" s="1" customFormat="1" ht="16.5" customHeight="1">
      <c r="B1134" s="41"/>
      <c r="C1134" s="187" t="s">
        <v>746</v>
      </c>
      <c r="D1134" s="187" t="s">
        <v>131</v>
      </c>
      <c r="E1134" s="188" t="s">
        <v>747</v>
      </c>
      <c r="F1134" s="189" t="s">
        <v>748</v>
      </c>
      <c r="G1134" s="190" t="s">
        <v>740</v>
      </c>
      <c r="H1134" s="191">
        <v>1</v>
      </c>
      <c r="I1134" s="192"/>
      <c r="J1134" s="193">
        <f>ROUND(I1134*H1134,2)</f>
        <v>0</v>
      </c>
      <c r="K1134" s="189" t="s">
        <v>21</v>
      </c>
      <c r="L1134" s="61"/>
      <c r="M1134" s="194" t="s">
        <v>21</v>
      </c>
      <c r="N1134" s="195" t="s">
        <v>45</v>
      </c>
      <c r="O1134" s="42"/>
      <c r="P1134" s="196">
        <f>O1134*H1134</f>
        <v>0</v>
      </c>
      <c r="Q1134" s="196">
        <v>0</v>
      </c>
      <c r="R1134" s="196">
        <f>Q1134*H1134</f>
        <v>0</v>
      </c>
      <c r="S1134" s="196">
        <v>0</v>
      </c>
      <c r="T1134" s="197">
        <f>S1134*H1134</f>
        <v>0</v>
      </c>
      <c r="AR1134" s="24" t="s">
        <v>136</v>
      </c>
      <c r="AT1134" s="24" t="s">
        <v>131</v>
      </c>
      <c r="AU1134" s="24" t="s">
        <v>86</v>
      </c>
      <c r="AY1134" s="24" t="s">
        <v>128</v>
      </c>
      <c r="BE1134" s="198">
        <f>IF(N1134="základní",J1134,0)</f>
        <v>0</v>
      </c>
      <c r="BF1134" s="198">
        <f>IF(N1134="snížená",J1134,0)</f>
        <v>0</v>
      </c>
      <c r="BG1134" s="198">
        <f>IF(N1134="zákl. přenesená",J1134,0)</f>
        <v>0</v>
      </c>
      <c r="BH1134" s="198">
        <f>IF(N1134="sníž. přenesená",J1134,0)</f>
        <v>0</v>
      </c>
      <c r="BI1134" s="198">
        <f>IF(N1134="nulová",J1134,0)</f>
        <v>0</v>
      </c>
      <c r="BJ1134" s="24" t="s">
        <v>79</v>
      </c>
      <c r="BK1134" s="198">
        <f>ROUND(I1134*H1134,2)</f>
        <v>0</v>
      </c>
      <c r="BL1134" s="24" t="s">
        <v>136</v>
      </c>
      <c r="BM1134" s="24" t="s">
        <v>749</v>
      </c>
    </row>
    <row r="1135" spans="2:65" s="12" customFormat="1" ht="13.5">
      <c r="B1135" s="210"/>
      <c r="C1135" s="211"/>
      <c r="D1135" s="201" t="s">
        <v>138</v>
      </c>
      <c r="E1135" s="212" t="s">
        <v>21</v>
      </c>
      <c r="F1135" s="213" t="s">
        <v>79</v>
      </c>
      <c r="G1135" s="211"/>
      <c r="H1135" s="214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138</v>
      </c>
      <c r="AU1135" s="220" t="s">
        <v>86</v>
      </c>
      <c r="AV1135" s="12" t="s">
        <v>86</v>
      </c>
      <c r="AW1135" s="12" t="s">
        <v>38</v>
      </c>
      <c r="AX1135" s="12" t="s">
        <v>74</v>
      </c>
      <c r="AY1135" s="220" t="s">
        <v>128</v>
      </c>
    </row>
    <row r="1136" spans="2:65" s="13" customFormat="1" ht="13.5">
      <c r="B1136" s="221"/>
      <c r="C1136" s="222"/>
      <c r="D1136" s="201" t="s">
        <v>138</v>
      </c>
      <c r="E1136" s="223" t="s">
        <v>21</v>
      </c>
      <c r="F1136" s="224" t="s">
        <v>141</v>
      </c>
      <c r="G1136" s="222"/>
      <c r="H1136" s="225">
        <v>1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138</v>
      </c>
      <c r="AU1136" s="231" t="s">
        <v>86</v>
      </c>
      <c r="AV1136" s="13" t="s">
        <v>136</v>
      </c>
      <c r="AW1136" s="13" t="s">
        <v>38</v>
      </c>
      <c r="AX1136" s="13" t="s">
        <v>79</v>
      </c>
      <c r="AY1136" s="231" t="s">
        <v>128</v>
      </c>
    </row>
    <row r="1137" spans="2:65" s="1" customFormat="1" ht="16.5" customHeight="1">
      <c r="B1137" s="41"/>
      <c r="C1137" s="187" t="s">
        <v>750</v>
      </c>
      <c r="D1137" s="187" t="s">
        <v>131</v>
      </c>
      <c r="E1137" s="188" t="s">
        <v>751</v>
      </c>
      <c r="F1137" s="189" t="s">
        <v>752</v>
      </c>
      <c r="G1137" s="190" t="s">
        <v>740</v>
      </c>
      <c r="H1137" s="191">
        <v>1</v>
      </c>
      <c r="I1137" s="192"/>
      <c r="J1137" s="193">
        <f>ROUND(I1137*H1137,2)</f>
        <v>0</v>
      </c>
      <c r="K1137" s="189" t="s">
        <v>21</v>
      </c>
      <c r="L1137" s="61"/>
      <c r="M1137" s="194" t="s">
        <v>21</v>
      </c>
      <c r="N1137" s="195" t="s">
        <v>45</v>
      </c>
      <c r="O1137" s="42"/>
      <c r="P1137" s="196">
        <f>O1137*H1137</f>
        <v>0</v>
      </c>
      <c r="Q1137" s="196">
        <v>0</v>
      </c>
      <c r="R1137" s="196">
        <f>Q1137*H1137</f>
        <v>0</v>
      </c>
      <c r="S1137" s="196">
        <v>0</v>
      </c>
      <c r="T1137" s="197">
        <f>S1137*H1137</f>
        <v>0</v>
      </c>
      <c r="AR1137" s="24" t="s">
        <v>136</v>
      </c>
      <c r="AT1137" s="24" t="s">
        <v>131</v>
      </c>
      <c r="AU1137" s="24" t="s">
        <v>86</v>
      </c>
      <c r="AY1137" s="24" t="s">
        <v>128</v>
      </c>
      <c r="BE1137" s="198">
        <f>IF(N1137="základní",J1137,0)</f>
        <v>0</v>
      </c>
      <c r="BF1137" s="198">
        <f>IF(N1137="snížená",J1137,0)</f>
        <v>0</v>
      </c>
      <c r="BG1137" s="198">
        <f>IF(N1137="zákl. přenesená",J1137,0)</f>
        <v>0</v>
      </c>
      <c r="BH1137" s="198">
        <f>IF(N1137="sníž. přenesená",J1137,0)</f>
        <v>0</v>
      </c>
      <c r="BI1137" s="198">
        <f>IF(N1137="nulová",J1137,0)</f>
        <v>0</v>
      </c>
      <c r="BJ1137" s="24" t="s">
        <v>79</v>
      </c>
      <c r="BK1137" s="198">
        <f>ROUND(I1137*H1137,2)</f>
        <v>0</v>
      </c>
      <c r="BL1137" s="24" t="s">
        <v>136</v>
      </c>
      <c r="BM1137" s="24" t="s">
        <v>753</v>
      </c>
    </row>
    <row r="1138" spans="2:65" s="12" customFormat="1" ht="13.5">
      <c r="B1138" s="210"/>
      <c r="C1138" s="211"/>
      <c r="D1138" s="201" t="s">
        <v>138</v>
      </c>
      <c r="E1138" s="212" t="s">
        <v>21</v>
      </c>
      <c r="F1138" s="213" t="s">
        <v>79</v>
      </c>
      <c r="G1138" s="211"/>
      <c r="H1138" s="214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138</v>
      </c>
      <c r="AU1138" s="220" t="s">
        <v>86</v>
      </c>
      <c r="AV1138" s="12" t="s">
        <v>86</v>
      </c>
      <c r="AW1138" s="12" t="s">
        <v>38</v>
      </c>
      <c r="AX1138" s="12" t="s">
        <v>74</v>
      </c>
      <c r="AY1138" s="220" t="s">
        <v>128</v>
      </c>
    </row>
    <row r="1139" spans="2:65" s="13" customFormat="1" ht="13.5">
      <c r="B1139" s="221"/>
      <c r="C1139" s="222"/>
      <c r="D1139" s="201" t="s">
        <v>138</v>
      </c>
      <c r="E1139" s="223" t="s">
        <v>21</v>
      </c>
      <c r="F1139" s="224" t="s">
        <v>141</v>
      </c>
      <c r="G1139" s="222"/>
      <c r="H1139" s="225">
        <v>1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138</v>
      </c>
      <c r="AU1139" s="231" t="s">
        <v>86</v>
      </c>
      <c r="AV1139" s="13" t="s">
        <v>136</v>
      </c>
      <c r="AW1139" s="13" t="s">
        <v>38</v>
      </c>
      <c r="AX1139" s="13" t="s">
        <v>79</v>
      </c>
      <c r="AY1139" s="231" t="s">
        <v>128</v>
      </c>
    </row>
    <row r="1140" spans="2:65" s="1" customFormat="1" ht="16.5" customHeight="1">
      <c r="B1140" s="41"/>
      <c r="C1140" s="187" t="s">
        <v>754</v>
      </c>
      <c r="D1140" s="187" t="s">
        <v>131</v>
      </c>
      <c r="E1140" s="188" t="s">
        <v>755</v>
      </c>
      <c r="F1140" s="189" t="s">
        <v>756</v>
      </c>
      <c r="G1140" s="190" t="s">
        <v>740</v>
      </c>
      <c r="H1140" s="191">
        <v>1</v>
      </c>
      <c r="I1140" s="192"/>
      <c r="J1140" s="193">
        <f>ROUND(I1140*H1140,2)</f>
        <v>0</v>
      </c>
      <c r="K1140" s="189" t="s">
        <v>21</v>
      </c>
      <c r="L1140" s="61"/>
      <c r="M1140" s="194" t="s">
        <v>21</v>
      </c>
      <c r="N1140" s="195" t="s">
        <v>45</v>
      </c>
      <c r="O1140" s="42"/>
      <c r="P1140" s="196">
        <f>O1140*H1140</f>
        <v>0</v>
      </c>
      <c r="Q1140" s="196">
        <v>0</v>
      </c>
      <c r="R1140" s="196">
        <f>Q1140*H1140</f>
        <v>0</v>
      </c>
      <c r="S1140" s="196">
        <v>0</v>
      </c>
      <c r="T1140" s="197">
        <f>S1140*H1140</f>
        <v>0</v>
      </c>
      <c r="AR1140" s="24" t="s">
        <v>136</v>
      </c>
      <c r="AT1140" s="24" t="s">
        <v>131</v>
      </c>
      <c r="AU1140" s="24" t="s">
        <v>86</v>
      </c>
      <c r="AY1140" s="24" t="s">
        <v>128</v>
      </c>
      <c r="BE1140" s="198">
        <f>IF(N1140="základní",J1140,0)</f>
        <v>0</v>
      </c>
      <c r="BF1140" s="198">
        <f>IF(N1140="snížená",J1140,0)</f>
        <v>0</v>
      </c>
      <c r="BG1140" s="198">
        <f>IF(N1140="zákl. přenesená",J1140,0)</f>
        <v>0</v>
      </c>
      <c r="BH1140" s="198">
        <f>IF(N1140="sníž. přenesená",J1140,0)</f>
        <v>0</v>
      </c>
      <c r="BI1140" s="198">
        <f>IF(N1140="nulová",J1140,0)</f>
        <v>0</v>
      </c>
      <c r="BJ1140" s="24" t="s">
        <v>79</v>
      </c>
      <c r="BK1140" s="198">
        <f>ROUND(I1140*H1140,2)</f>
        <v>0</v>
      </c>
      <c r="BL1140" s="24" t="s">
        <v>136</v>
      </c>
      <c r="BM1140" s="24" t="s">
        <v>757</v>
      </c>
    </row>
    <row r="1141" spans="2:65" s="12" customFormat="1" ht="13.5">
      <c r="B1141" s="210"/>
      <c r="C1141" s="211"/>
      <c r="D1141" s="201" t="s">
        <v>138</v>
      </c>
      <c r="E1141" s="212" t="s">
        <v>21</v>
      </c>
      <c r="F1141" s="213" t="s">
        <v>79</v>
      </c>
      <c r="G1141" s="211"/>
      <c r="H1141" s="214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138</v>
      </c>
      <c r="AU1141" s="220" t="s">
        <v>86</v>
      </c>
      <c r="AV1141" s="12" t="s">
        <v>86</v>
      </c>
      <c r="AW1141" s="12" t="s">
        <v>38</v>
      </c>
      <c r="AX1141" s="12" t="s">
        <v>74</v>
      </c>
      <c r="AY1141" s="220" t="s">
        <v>128</v>
      </c>
    </row>
    <row r="1142" spans="2:65" s="13" customFormat="1" ht="13.5">
      <c r="B1142" s="221"/>
      <c r="C1142" s="222"/>
      <c r="D1142" s="201" t="s">
        <v>138</v>
      </c>
      <c r="E1142" s="223" t="s">
        <v>21</v>
      </c>
      <c r="F1142" s="224" t="s">
        <v>141</v>
      </c>
      <c r="G1142" s="222"/>
      <c r="H1142" s="225">
        <v>1</v>
      </c>
      <c r="I1142" s="226"/>
      <c r="J1142" s="222"/>
      <c r="K1142" s="222"/>
      <c r="L1142" s="227"/>
      <c r="M1142" s="228"/>
      <c r="N1142" s="229"/>
      <c r="O1142" s="229"/>
      <c r="P1142" s="229"/>
      <c r="Q1142" s="229"/>
      <c r="R1142" s="229"/>
      <c r="S1142" s="229"/>
      <c r="T1142" s="230"/>
      <c r="AT1142" s="231" t="s">
        <v>138</v>
      </c>
      <c r="AU1142" s="231" t="s">
        <v>86</v>
      </c>
      <c r="AV1142" s="13" t="s">
        <v>136</v>
      </c>
      <c r="AW1142" s="13" t="s">
        <v>38</v>
      </c>
      <c r="AX1142" s="13" t="s">
        <v>79</v>
      </c>
      <c r="AY1142" s="231" t="s">
        <v>128</v>
      </c>
    </row>
    <row r="1143" spans="2:65" s="1" customFormat="1" ht="16.5" customHeight="1">
      <c r="B1143" s="41"/>
      <c r="C1143" s="187" t="s">
        <v>758</v>
      </c>
      <c r="D1143" s="187" t="s">
        <v>131</v>
      </c>
      <c r="E1143" s="188" t="s">
        <v>759</v>
      </c>
      <c r="F1143" s="189" t="s">
        <v>760</v>
      </c>
      <c r="G1143" s="190" t="s">
        <v>144</v>
      </c>
      <c r="H1143" s="191">
        <v>100</v>
      </c>
      <c r="I1143" s="192"/>
      <c r="J1143" s="193">
        <f>ROUND(I1143*H1143,2)</f>
        <v>0</v>
      </c>
      <c r="K1143" s="189" t="s">
        <v>21</v>
      </c>
      <c r="L1143" s="61"/>
      <c r="M1143" s="194" t="s">
        <v>21</v>
      </c>
      <c r="N1143" s="195" t="s">
        <v>45</v>
      </c>
      <c r="O1143" s="42"/>
      <c r="P1143" s="196">
        <f>O1143*H1143</f>
        <v>0</v>
      </c>
      <c r="Q1143" s="196">
        <v>0</v>
      </c>
      <c r="R1143" s="196">
        <f>Q1143*H1143</f>
        <v>0</v>
      </c>
      <c r="S1143" s="196">
        <v>0</v>
      </c>
      <c r="T1143" s="197">
        <f>S1143*H1143</f>
        <v>0</v>
      </c>
      <c r="AR1143" s="24" t="s">
        <v>136</v>
      </c>
      <c r="AT1143" s="24" t="s">
        <v>131</v>
      </c>
      <c r="AU1143" s="24" t="s">
        <v>86</v>
      </c>
      <c r="AY1143" s="24" t="s">
        <v>128</v>
      </c>
      <c r="BE1143" s="198">
        <f>IF(N1143="základní",J1143,0)</f>
        <v>0</v>
      </c>
      <c r="BF1143" s="198">
        <f>IF(N1143="snížená",J1143,0)</f>
        <v>0</v>
      </c>
      <c r="BG1143" s="198">
        <f>IF(N1143="zákl. přenesená",J1143,0)</f>
        <v>0</v>
      </c>
      <c r="BH1143" s="198">
        <f>IF(N1143="sníž. přenesená",J1143,0)</f>
        <v>0</v>
      </c>
      <c r="BI1143" s="198">
        <f>IF(N1143="nulová",J1143,0)</f>
        <v>0</v>
      </c>
      <c r="BJ1143" s="24" t="s">
        <v>79</v>
      </c>
      <c r="BK1143" s="198">
        <f>ROUND(I1143*H1143,2)</f>
        <v>0</v>
      </c>
      <c r="BL1143" s="24" t="s">
        <v>136</v>
      </c>
      <c r="BM1143" s="24" t="s">
        <v>761</v>
      </c>
    </row>
    <row r="1144" spans="2:65" s="12" customFormat="1" ht="13.5">
      <c r="B1144" s="210"/>
      <c r="C1144" s="211"/>
      <c r="D1144" s="201" t="s">
        <v>138</v>
      </c>
      <c r="E1144" s="212" t="s">
        <v>21</v>
      </c>
      <c r="F1144" s="213" t="s">
        <v>762</v>
      </c>
      <c r="G1144" s="211"/>
      <c r="H1144" s="214">
        <v>100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138</v>
      </c>
      <c r="AU1144" s="220" t="s">
        <v>86</v>
      </c>
      <c r="AV1144" s="12" t="s">
        <v>86</v>
      </c>
      <c r="AW1144" s="12" t="s">
        <v>38</v>
      </c>
      <c r="AX1144" s="12" t="s">
        <v>74</v>
      </c>
      <c r="AY1144" s="220" t="s">
        <v>128</v>
      </c>
    </row>
    <row r="1145" spans="2:65" s="13" customFormat="1" ht="13.5">
      <c r="B1145" s="221"/>
      <c r="C1145" s="222"/>
      <c r="D1145" s="201" t="s">
        <v>138</v>
      </c>
      <c r="E1145" s="223" t="s">
        <v>21</v>
      </c>
      <c r="F1145" s="224" t="s">
        <v>141</v>
      </c>
      <c r="G1145" s="222"/>
      <c r="H1145" s="225">
        <v>100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138</v>
      </c>
      <c r="AU1145" s="231" t="s">
        <v>86</v>
      </c>
      <c r="AV1145" s="13" t="s">
        <v>136</v>
      </c>
      <c r="AW1145" s="13" t="s">
        <v>38</v>
      </c>
      <c r="AX1145" s="13" t="s">
        <v>79</v>
      </c>
      <c r="AY1145" s="231" t="s">
        <v>128</v>
      </c>
    </row>
    <row r="1146" spans="2:65" s="10" customFormat="1" ht="29.85" customHeight="1">
      <c r="B1146" s="171"/>
      <c r="C1146" s="172"/>
      <c r="D1146" s="173" t="s">
        <v>73</v>
      </c>
      <c r="E1146" s="185" t="s">
        <v>763</v>
      </c>
      <c r="F1146" s="185" t="s">
        <v>764</v>
      </c>
      <c r="G1146" s="172"/>
      <c r="H1146" s="172"/>
      <c r="I1146" s="175"/>
      <c r="J1146" s="186">
        <f>BK1146</f>
        <v>0</v>
      </c>
      <c r="K1146" s="172"/>
      <c r="L1146" s="177"/>
      <c r="M1146" s="178"/>
      <c r="N1146" s="179"/>
      <c r="O1146" s="179"/>
      <c r="P1146" s="180">
        <f>SUM(P1147:P1158)</f>
        <v>0</v>
      </c>
      <c r="Q1146" s="179"/>
      <c r="R1146" s="180">
        <f>SUM(R1147:R1158)</f>
        <v>0</v>
      </c>
      <c r="S1146" s="179"/>
      <c r="T1146" s="181">
        <f>SUM(T1147:T1158)</f>
        <v>0</v>
      </c>
      <c r="AR1146" s="182" t="s">
        <v>136</v>
      </c>
      <c r="AT1146" s="183" t="s">
        <v>73</v>
      </c>
      <c r="AU1146" s="183" t="s">
        <v>79</v>
      </c>
      <c r="AY1146" s="182" t="s">
        <v>128</v>
      </c>
      <c r="BK1146" s="184">
        <f>SUM(BK1147:BK1158)</f>
        <v>0</v>
      </c>
    </row>
    <row r="1147" spans="2:65" s="1" customFormat="1" ht="16.5" customHeight="1">
      <c r="B1147" s="41"/>
      <c r="C1147" s="187" t="s">
        <v>765</v>
      </c>
      <c r="D1147" s="187" t="s">
        <v>131</v>
      </c>
      <c r="E1147" s="188" t="s">
        <v>766</v>
      </c>
      <c r="F1147" s="189" t="s">
        <v>767</v>
      </c>
      <c r="G1147" s="190" t="s">
        <v>740</v>
      </c>
      <c r="H1147" s="191">
        <v>1</v>
      </c>
      <c r="I1147" s="192"/>
      <c r="J1147" s="193">
        <f>ROUND(I1147*H1147,2)</f>
        <v>0</v>
      </c>
      <c r="K1147" s="189" t="s">
        <v>21</v>
      </c>
      <c r="L1147" s="61"/>
      <c r="M1147" s="194" t="s">
        <v>21</v>
      </c>
      <c r="N1147" s="195" t="s">
        <v>45</v>
      </c>
      <c r="O1147" s="42"/>
      <c r="P1147" s="196">
        <f>O1147*H1147</f>
        <v>0</v>
      </c>
      <c r="Q1147" s="196">
        <v>0</v>
      </c>
      <c r="R1147" s="196">
        <f>Q1147*H1147</f>
        <v>0</v>
      </c>
      <c r="S1147" s="196">
        <v>0</v>
      </c>
      <c r="T1147" s="197">
        <f>S1147*H1147</f>
        <v>0</v>
      </c>
      <c r="AR1147" s="24" t="s">
        <v>136</v>
      </c>
      <c r="AT1147" s="24" t="s">
        <v>131</v>
      </c>
      <c r="AU1147" s="24" t="s">
        <v>86</v>
      </c>
      <c r="AY1147" s="24" t="s">
        <v>128</v>
      </c>
      <c r="BE1147" s="198">
        <f>IF(N1147="základní",J1147,0)</f>
        <v>0</v>
      </c>
      <c r="BF1147" s="198">
        <f>IF(N1147="snížená",J1147,0)</f>
        <v>0</v>
      </c>
      <c r="BG1147" s="198">
        <f>IF(N1147="zákl. přenesená",J1147,0)</f>
        <v>0</v>
      </c>
      <c r="BH1147" s="198">
        <f>IF(N1147="sníž. přenesená",J1147,0)</f>
        <v>0</v>
      </c>
      <c r="BI1147" s="198">
        <f>IF(N1147="nulová",J1147,0)</f>
        <v>0</v>
      </c>
      <c r="BJ1147" s="24" t="s">
        <v>79</v>
      </c>
      <c r="BK1147" s="198">
        <f>ROUND(I1147*H1147,2)</f>
        <v>0</v>
      </c>
      <c r="BL1147" s="24" t="s">
        <v>136</v>
      </c>
      <c r="BM1147" s="24" t="s">
        <v>768</v>
      </c>
    </row>
    <row r="1148" spans="2:65" s="12" customFormat="1" ht="13.5">
      <c r="B1148" s="210"/>
      <c r="C1148" s="211"/>
      <c r="D1148" s="201" t="s">
        <v>138</v>
      </c>
      <c r="E1148" s="212" t="s">
        <v>21</v>
      </c>
      <c r="F1148" s="213" t="s">
        <v>79</v>
      </c>
      <c r="G1148" s="211"/>
      <c r="H1148" s="214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138</v>
      </c>
      <c r="AU1148" s="220" t="s">
        <v>86</v>
      </c>
      <c r="AV1148" s="12" t="s">
        <v>86</v>
      </c>
      <c r="AW1148" s="12" t="s">
        <v>38</v>
      </c>
      <c r="AX1148" s="12" t="s">
        <v>74</v>
      </c>
      <c r="AY1148" s="220" t="s">
        <v>128</v>
      </c>
    </row>
    <row r="1149" spans="2:65" s="13" customFormat="1" ht="13.5">
      <c r="B1149" s="221"/>
      <c r="C1149" s="222"/>
      <c r="D1149" s="201" t="s">
        <v>138</v>
      </c>
      <c r="E1149" s="223" t="s">
        <v>21</v>
      </c>
      <c r="F1149" s="224" t="s">
        <v>141</v>
      </c>
      <c r="G1149" s="222"/>
      <c r="H1149" s="225">
        <v>1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138</v>
      </c>
      <c r="AU1149" s="231" t="s">
        <v>86</v>
      </c>
      <c r="AV1149" s="13" t="s">
        <v>136</v>
      </c>
      <c r="AW1149" s="13" t="s">
        <v>38</v>
      </c>
      <c r="AX1149" s="13" t="s">
        <v>79</v>
      </c>
      <c r="AY1149" s="231" t="s">
        <v>128</v>
      </c>
    </row>
    <row r="1150" spans="2:65" s="1" customFormat="1" ht="16.5" customHeight="1">
      <c r="B1150" s="41"/>
      <c r="C1150" s="187" t="s">
        <v>769</v>
      </c>
      <c r="D1150" s="187" t="s">
        <v>131</v>
      </c>
      <c r="E1150" s="188" t="s">
        <v>770</v>
      </c>
      <c r="F1150" s="189" t="s">
        <v>771</v>
      </c>
      <c r="G1150" s="190" t="s">
        <v>740</v>
      </c>
      <c r="H1150" s="191">
        <v>1</v>
      </c>
      <c r="I1150" s="192"/>
      <c r="J1150" s="193">
        <f>ROUND(I1150*H1150,2)</f>
        <v>0</v>
      </c>
      <c r="K1150" s="189" t="s">
        <v>21</v>
      </c>
      <c r="L1150" s="61"/>
      <c r="M1150" s="194" t="s">
        <v>21</v>
      </c>
      <c r="N1150" s="195" t="s">
        <v>45</v>
      </c>
      <c r="O1150" s="42"/>
      <c r="P1150" s="196">
        <f>O1150*H1150</f>
        <v>0</v>
      </c>
      <c r="Q1150" s="196">
        <v>0</v>
      </c>
      <c r="R1150" s="196">
        <f>Q1150*H1150</f>
        <v>0</v>
      </c>
      <c r="S1150" s="196">
        <v>0</v>
      </c>
      <c r="T1150" s="197">
        <f>S1150*H1150</f>
        <v>0</v>
      </c>
      <c r="AR1150" s="24" t="s">
        <v>136</v>
      </c>
      <c r="AT1150" s="24" t="s">
        <v>131</v>
      </c>
      <c r="AU1150" s="24" t="s">
        <v>86</v>
      </c>
      <c r="AY1150" s="24" t="s">
        <v>128</v>
      </c>
      <c r="BE1150" s="198">
        <f>IF(N1150="základní",J1150,0)</f>
        <v>0</v>
      </c>
      <c r="BF1150" s="198">
        <f>IF(N1150="snížená",J1150,0)</f>
        <v>0</v>
      </c>
      <c r="BG1150" s="198">
        <f>IF(N1150="zákl. přenesená",J1150,0)</f>
        <v>0</v>
      </c>
      <c r="BH1150" s="198">
        <f>IF(N1150="sníž. přenesená",J1150,0)</f>
        <v>0</v>
      </c>
      <c r="BI1150" s="198">
        <f>IF(N1150="nulová",J1150,0)</f>
        <v>0</v>
      </c>
      <c r="BJ1150" s="24" t="s">
        <v>79</v>
      </c>
      <c r="BK1150" s="198">
        <f>ROUND(I1150*H1150,2)</f>
        <v>0</v>
      </c>
      <c r="BL1150" s="24" t="s">
        <v>136</v>
      </c>
      <c r="BM1150" s="24" t="s">
        <v>772</v>
      </c>
    </row>
    <row r="1151" spans="2:65" s="12" customFormat="1" ht="13.5">
      <c r="B1151" s="210"/>
      <c r="C1151" s="211"/>
      <c r="D1151" s="201" t="s">
        <v>138</v>
      </c>
      <c r="E1151" s="212" t="s">
        <v>21</v>
      </c>
      <c r="F1151" s="213" t="s">
        <v>79</v>
      </c>
      <c r="G1151" s="211"/>
      <c r="H1151" s="214">
        <v>1</v>
      </c>
      <c r="I1151" s="215"/>
      <c r="J1151" s="211"/>
      <c r="K1151" s="211"/>
      <c r="L1151" s="216"/>
      <c r="M1151" s="217"/>
      <c r="N1151" s="218"/>
      <c r="O1151" s="218"/>
      <c r="P1151" s="218"/>
      <c r="Q1151" s="218"/>
      <c r="R1151" s="218"/>
      <c r="S1151" s="218"/>
      <c r="T1151" s="219"/>
      <c r="AT1151" s="220" t="s">
        <v>138</v>
      </c>
      <c r="AU1151" s="220" t="s">
        <v>86</v>
      </c>
      <c r="AV1151" s="12" t="s">
        <v>86</v>
      </c>
      <c r="AW1151" s="12" t="s">
        <v>38</v>
      </c>
      <c r="AX1151" s="12" t="s">
        <v>74</v>
      </c>
      <c r="AY1151" s="220" t="s">
        <v>128</v>
      </c>
    </row>
    <row r="1152" spans="2:65" s="13" customFormat="1" ht="13.5">
      <c r="B1152" s="221"/>
      <c r="C1152" s="222"/>
      <c r="D1152" s="201" t="s">
        <v>138</v>
      </c>
      <c r="E1152" s="223" t="s">
        <v>21</v>
      </c>
      <c r="F1152" s="224" t="s">
        <v>141</v>
      </c>
      <c r="G1152" s="222"/>
      <c r="H1152" s="225">
        <v>1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138</v>
      </c>
      <c r="AU1152" s="231" t="s">
        <v>86</v>
      </c>
      <c r="AV1152" s="13" t="s">
        <v>136</v>
      </c>
      <c r="AW1152" s="13" t="s">
        <v>38</v>
      </c>
      <c r="AX1152" s="13" t="s">
        <v>79</v>
      </c>
      <c r="AY1152" s="231" t="s">
        <v>128</v>
      </c>
    </row>
    <row r="1153" spans="2:65" s="1" customFormat="1" ht="16.5" customHeight="1">
      <c r="B1153" s="41"/>
      <c r="C1153" s="187" t="s">
        <v>773</v>
      </c>
      <c r="D1153" s="187" t="s">
        <v>131</v>
      </c>
      <c r="E1153" s="188" t="s">
        <v>774</v>
      </c>
      <c r="F1153" s="189" t="s">
        <v>775</v>
      </c>
      <c r="G1153" s="190" t="s">
        <v>740</v>
      </c>
      <c r="H1153" s="191">
        <v>1</v>
      </c>
      <c r="I1153" s="192"/>
      <c r="J1153" s="193">
        <f>ROUND(I1153*H1153,2)</f>
        <v>0</v>
      </c>
      <c r="K1153" s="189" t="s">
        <v>21</v>
      </c>
      <c r="L1153" s="61"/>
      <c r="M1153" s="194" t="s">
        <v>21</v>
      </c>
      <c r="N1153" s="195" t="s">
        <v>45</v>
      </c>
      <c r="O1153" s="42"/>
      <c r="P1153" s="196">
        <f>O1153*H1153</f>
        <v>0</v>
      </c>
      <c r="Q1153" s="196">
        <v>0</v>
      </c>
      <c r="R1153" s="196">
        <f>Q1153*H1153</f>
        <v>0</v>
      </c>
      <c r="S1153" s="196">
        <v>0</v>
      </c>
      <c r="T1153" s="197">
        <f>S1153*H1153</f>
        <v>0</v>
      </c>
      <c r="AR1153" s="24" t="s">
        <v>776</v>
      </c>
      <c r="AT1153" s="24" t="s">
        <v>131</v>
      </c>
      <c r="AU1153" s="24" t="s">
        <v>86</v>
      </c>
      <c r="AY1153" s="24" t="s">
        <v>128</v>
      </c>
      <c r="BE1153" s="198">
        <f>IF(N1153="základní",J1153,0)</f>
        <v>0</v>
      </c>
      <c r="BF1153" s="198">
        <f>IF(N1153="snížená",J1153,0)</f>
        <v>0</v>
      </c>
      <c r="BG1153" s="198">
        <f>IF(N1153="zákl. přenesená",J1153,0)</f>
        <v>0</v>
      </c>
      <c r="BH1153" s="198">
        <f>IF(N1153="sníž. přenesená",J1153,0)</f>
        <v>0</v>
      </c>
      <c r="BI1153" s="198">
        <f>IF(N1153="nulová",J1153,0)</f>
        <v>0</v>
      </c>
      <c r="BJ1153" s="24" t="s">
        <v>79</v>
      </c>
      <c r="BK1153" s="198">
        <f>ROUND(I1153*H1153,2)</f>
        <v>0</v>
      </c>
      <c r="BL1153" s="24" t="s">
        <v>776</v>
      </c>
      <c r="BM1153" s="24" t="s">
        <v>777</v>
      </c>
    </row>
    <row r="1154" spans="2:65" s="12" customFormat="1" ht="13.5">
      <c r="B1154" s="210"/>
      <c r="C1154" s="211"/>
      <c r="D1154" s="201" t="s">
        <v>138</v>
      </c>
      <c r="E1154" s="212" t="s">
        <v>21</v>
      </c>
      <c r="F1154" s="213" t="s">
        <v>79</v>
      </c>
      <c r="G1154" s="211"/>
      <c r="H1154" s="214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138</v>
      </c>
      <c r="AU1154" s="220" t="s">
        <v>86</v>
      </c>
      <c r="AV1154" s="12" t="s">
        <v>86</v>
      </c>
      <c r="AW1154" s="12" t="s">
        <v>38</v>
      </c>
      <c r="AX1154" s="12" t="s">
        <v>74</v>
      </c>
      <c r="AY1154" s="220" t="s">
        <v>128</v>
      </c>
    </row>
    <row r="1155" spans="2:65" s="13" customFormat="1" ht="13.5">
      <c r="B1155" s="221"/>
      <c r="C1155" s="222"/>
      <c r="D1155" s="201" t="s">
        <v>138</v>
      </c>
      <c r="E1155" s="223" t="s">
        <v>21</v>
      </c>
      <c r="F1155" s="224" t="s">
        <v>141</v>
      </c>
      <c r="G1155" s="222"/>
      <c r="H1155" s="225">
        <v>1</v>
      </c>
      <c r="I1155" s="226"/>
      <c r="J1155" s="222"/>
      <c r="K1155" s="222"/>
      <c r="L1155" s="227"/>
      <c r="M1155" s="228"/>
      <c r="N1155" s="229"/>
      <c r="O1155" s="229"/>
      <c r="P1155" s="229"/>
      <c r="Q1155" s="229"/>
      <c r="R1155" s="229"/>
      <c r="S1155" s="229"/>
      <c r="T1155" s="230"/>
      <c r="AT1155" s="231" t="s">
        <v>138</v>
      </c>
      <c r="AU1155" s="231" t="s">
        <v>86</v>
      </c>
      <c r="AV1155" s="13" t="s">
        <v>136</v>
      </c>
      <c r="AW1155" s="13" t="s">
        <v>38</v>
      </c>
      <c r="AX1155" s="13" t="s">
        <v>79</v>
      </c>
      <c r="AY1155" s="231" t="s">
        <v>128</v>
      </c>
    </row>
    <row r="1156" spans="2:65" s="1" customFormat="1" ht="16.5" customHeight="1">
      <c r="B1156" s="41"/>
      <c r="C1156" s="187" t="s">
        <v>778</v>
      </c>
      <c r="D1156" s="187" t="s">
        <v>131</v>
      </c>
      <c r="E1156" s="188" t="s">
        <v>779</v>
      </c>
      <c r="F1156" s="189" t="s">
        <v>780</v>
      </c>
      <c r="G1156" s="190" t="s">
        <v>740</v>
      </c>
      <c r="H1156" s="191">
        <v>1</v>
      </c>
      <c r="I1156" s="192"/>
      <c r="J1156" s="193">
        <f>ROUND(I1156*H1156,2)</f>
        <v>0</v>
      </c>
      <c r="K1156" s="189" t="s">
        <v>21</v>
      </c>
      <c r="L1156" s="61"/>
      <c r="M1156" s="194" t="s">
        <v>21</v>
      </c>
      <c r="N1156" s="195" t="s">
        <v>45</v>
      </c>
      <c r="O1156" s="42"/>
      <c r="P1156" s="196">
        <f>O1156*H1156</f>
        <v>0</v>
      </c>
      <c r="Q1156" s="196">
        <v>0</v>
      </c>
      <c r="R1156" s="196">
        <f>Q1156*H1156</f>
        <v>0</v>
      </c>
      <c r="S1156" s="196">
        <v>0</v>
      </c>
      <c r="T1156" s="197">
        <f>S1156*H1156</f>
        <v>0</v>
      </c>
      <c r="AR1156" s="24" t="s">
        <v>776</v>
      </c>
      <c r="AT1156" s="24" t="s">
        <v>131</v>
      </c>
      <c r="AU1156" s="24" t="s">
        <v>86</v>
      </c>
      <c r="AY1156" s="24" t="s">
        <v>128</v>
      </c>
      <c r="BE1156" s="198">
        <f>IF(N1156="základní",J1156,0)</f>
        <v>0</v>
      </c>
      <c r="BF1156" s="198">
        <f>IF(N1156="snížená",J1156,0)</f>
        <v>0</v>
      </c>
      <c r="BG1156" s="198">
        <f>IF(N1156="zákl. přenesená",J1156,0)</f>
        <v>0</v>
      </c>
      <c r="BH1156" s="198">
        <f>IF(N1156="sníž. přenesená",J1156,0)</f>
        <v>0</v>
      </c>
      <c r="BI1156" s="198">
        <f>IF(N1156="nulová",J1156,0)</f>
        <v>0</v>
      </c>
      <c r="BJ1156" s="24" t="s">
        <v>79</v>
      </c>
      <c r="BK1156" s="198">
        <f>ROUND(I1156*H1156,2)</f>
        <v>0</v>
      </c>
      <c r="BL1156" s="24" t="s">
        <v>776</v>
      </c>
      <c r="BM1156" s="24" t="s">
        <v>781</v>
      </c>
    </row>
    <row r="1157" spans="2:65" s="12" customFormat="1" ht="13.5">
      <c r="B1157" s="210"/>
      <c r="C1157" s="211"/>
      <c r="D1157" s="201" t="s">
        <v>138</v>
      </c>
      <c r="E1157" s="212" t="s">
        <v>21</v>
      </c>
      <c r="F1157" s="213" t="s">
        <v>79</v>
      </c>
      <c r="G1157" s="211"/>
      <c r="H1157" s="214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138</v>
      </c>
      <c r="AU1157" s="220" t="s">
        <v>86</v>
      </c>
      <c r="AV1157" s="12" t="s">
        <v>86</v>
      </c>
      <c r="AW1157" s="12" t="s">
        <v>38</v>
      </c>
      <c r="AX1157" s="12" t="s">
        <v>74</v>
      </c>
      <c r="AY1157" s="220" t="s">
        <v>128</v>
      </c>
    </row>
    <row r="1158" spans="2:65" s="13" customFormat="1" ht="13.5">
      <c r="B1158" s="221"/>
      <c r="C1158" s="222"/>
      <c r="D1158" s="201" t="s">
        <v>138</v>
      </c>
      <c r="E1158" s="223" t="s">
        <v>21</v>
      </c>
      <c r="F1158" s="224" t="s">
        <v>141</v>
      </c>
      <c r="G1158" s="222"/>
      <c r="H1158" s="225">
        <v>1</v>
      </c>
      <c r="I1158" s="226"/>
      <c r="J1158" s="222"/>
      <c r="K1158" s="222"/>
      <c r="L1158" s="227"/>
      <c r="M1158" s="228"/>
      <c r="N1158" s="229"/>
      <c r="O1158" s="229"/>
      <c r="P1158" s="229"/>
      <c r="Q1158" s="229"/>
      <c r="R1158" s="229"/>
      <c r="S1158" s="229"/>
      <c r="T1158" s="230"/>
      <c r="AT1158" s="231" t="s">
        <v>138</v>
      </c>
      <c r="AU1158" s="231" t="s">
        <v>86</v>
      </c>
      <c r="AV1158" s="13" t="s">
        <v>136</v>
      </c>
      <c r="AW1158" s="13" t="s">
        <v>38</v>
      </c>
      <c r="AX1158" s="13" t="s">
        <v>79</v>
      </c>
      <c r="AY1158" s="231" t="s">
        <v>128</v>
      </c>
    </row>
    <row r="1159" spans="2:65" s="10" customFormat="1" ht="29.85" customHeight="1">
      <c r="B1159" s="171"/>
      <c r="C1159" s="172"/>
      <c r="D1159" s="173" t="s">
        <v>73</v>
      </c>
      <c r="E1159" s="185" t="s">
        <v>782</v>
      </c>
      <c r="F1159" s="185" t="s">
        <v>783</v>
      </c>
      <c r="G1159" s="172"/>
      <c r="H1159" s="172"/>
      <c r="I1159" s="175"/>
      <c r="J1159" s="186">
        <f>BK1159</f>
        <v>0</v>
      </c>
      <c r="K1159" s="172"/>
      <c r="L1159" s="177"/>
      <c r="M1159" s="178"/>
      <c r="N1159" s="179"/>
      <c r="O1159" s="179"/>
      <c r="P1159" s="180">
        <f>SUM(P1160:P1165)</f>
        <v>0</v>
      </c>
      <c r="Q1159" s="179"/>
      <c r="R1159" s="180">
        <f>SUM(R1160:R1165)</f>
        <v>0</v>
      </c>
      <c r="S1159" s="179"/>
      <c r="T1159" s="181">
        <f>SUM(T1160:T1165)</f>
        <v>0</v>
      </c>
      <c r="AR1159" s="182" t="s">
        <v>136</v>
      </c>
      <c r="AT1159" s="183" t="s">
        <v>73</v>
      </c>
      <c r="AU1159" s="183" t="s">
        <v>79</v>
      </c>
      <c r="AY1159" s="182" t="s">
        <v>128</v>
      </c>
      <c r="BK1159" s="184">
        <f>SUM(BK1160:BK1165)</f>
        <v>0</v>
      </c>
    </row>
    <row r="1160" spans="2:65" s="1" customFormat="1" ht="16.5" customHeight="1">
      <c r="B1160" s="41"/>
      <c r="C1160" s="187" t="s">
        <v>784</v>
      </c>
      <c r="D1160" s="187" t="s">
        <v>131</v>
      </c>
      <c r="E1160" s="188" t="s">
        <v>785</v>
      </c>
      <c r="F1160" s="189" t="s">
        <v>786</v>
      </c>
      <c r="G1160" s="190" t="s">
        <v>740</v>
      </c>
      <c r="H1160" s="191">
        <v>1</v>
      </c>
      <c r="I1160" s="192"/>
      <c r="J1160" s="193">
        <f>ROUND(I1160*H1160,2)</f>
        <v>0</v>
      </c>
      <c r="K1160" s="189" t="s">
        <v>21</v>
      </c>
      <c r="L1160" s="61"/>
      <c r="M1160" s="194" t="s">
        <v>21</v>
      </c>
      <c r="N1160" s="195" t="s">
        <v>45</v>
      </c>
      <c r="O1160" s="42"/>
      <c r="P1160" s="196">
        <f>O1160*H1160</f>
        <v>0</v>
      </c>
      <c r="Q1160" s="196">
        <v>0</v>
      </c>
      <c r="R1160" s="196">
        <f>Q1160*H1160</f>
        <v>0</v>
      </c>
      <c r="S1160" s="196">
        <v>0</v>
      </c>
      <c r="T1160" s="197">
        <f>S1160*H1160</f>
        <v>0</v>
      </c>
      <c r="AR1160" s="24" t="s">
        <v>136</v>
      </c>
      <c r="AT1160" s="24" t="s">
        <v>131</v>
      </c>
      <c r="AU1160" s="24" t="s">
        <v>86</v>
      </c>
      <c r="AY1160" s="24" t="s">
        <v>128</v>
      </c>
      <c r="BE1160" s="198">
        <f>IF(N1160="základní",J1160,0)</f>
        <v>0</v>
      </c>
      <c r="BF1160" s="198">
        <f>IF(N1160="snížená",J1160,0)</f>
        <v>0</v>
      </c>
      <c r="BG1160" s="198">
        <f>IF(N1160="zákl. přenesená",J1160,0)</f>
        <v>0</v>
      </c>
      <c r="BH1160" s="198">
        <f>IF(N1160="sníž. přenesená",J1160,0)</f>
        <v>0</v>
      </c>
      <c r="BI1160" s="198">
        <f>IF(N1160="nulová",J1160,0)</f>
        <v>0</v>
      </c>
      <c r="BJ1160" s="24" t="s">
        <v>79</v>
      </c>
      <c r="BK1160" s="198">
        <f>ROUND(I1160*H1160,2)</f>
        <v>0</v>
      </c>
      <c r="BL1160" s="24" t="s">
        <v>136</v>
      </c>
      <c r="BM1160" s="24" t="s">
        <v>787</v>
      </c>
    </row>
    <row r="1161" spans="2:65" s="12" customFormat="1" ht="13.5">
      <c r="B1161" s="210"/>
      <c r="C1161" s="211"/>
      <c r="D1161" s="201" t="s">
        <v>138</v>
      </c>
      <c r="E1161" s="212" t="s">
        <v>21</v>
      </c>
      <c r="F1161" s="213" t="s">
        <v>79</v>
      </c>
      <c r="G1161" s="211"/>
      <c r="H1161" s="214">
        <v>1</v>
      </c>
      <c r="I1161" s="215"/>
      <c r="J1161" s="211"/>
      <c r="K1161" s="211"/>
      <c r="L1161" s="216"/>
      <c r="M1161" s="217"/>
      <c r="N1161" s="218"/>
      <c r="O1161" s="218"/>
      <c r="P1161" s="218"/>
      <c r="Q1161" s="218"/>
      <c r="R1161" s="218"/>
      <c r="S1161" s="218"/>
      <c r="T1161" s="219"/>
      <c r="AT1161" s="220" t="s">
        <v>138</v>
      </c>
      <c r="AU1161" s="220" t="s">
        <v>86</v>
      </c>
      <c r="AV1161" s="12" t="s">
        <v>86</v>
      </c>
      <c r="AW1161" s="12" t="s">
        <v>38</v>
      </c>
      <c r="AX1161" s="12" t="s">
        <v>74</v>
      </c>
      <c r="AY1161" s="220" t="s">
        <v>128</v>
      </c>
    </row>
    <row r="1162" spans="2:65" s="13" customFormat="1" ht="13.5">
      <c r="B1162" s="221"/>
      <c r="C1162" s="222"/>
      <c r="D1162" s="201" t="s">
        <v>138</v>
      </c>
      <c r="E1162" s="223" t="s">
        <v>21</v>
      </c>
      <c r="F1162" s="224" t="s">
        <v>141</v>
      </c>
      <c r="G1162" s="222"/>
      <c r="H1162" s="225">
        <v>1</v>
      </c>
      <c r="I1162" s="226"/>
      <c r="J1162" s="222"/>
      <c r="K1162" s="222"/>
      <c r="L1162" s="227"/>
      <c r="M1162" s="228"/>
      <c r="N1162" s="229"/>
      <c r="O1162" s="229"/>
      <c r="P1162" s="229"/>
      <c r="Q1162" s="229"/>
      <c r="R1162" s="229"/>
      <c r="S1162" s="229"/>
      <c r="T1162" s="230"/>
      <c r="AT1162" s="231" t="s">
        <v>138</v>
      </c>
      <c r="AU1162" s="231" t="s">
        <v>86</v>
      </c>
      <c r="AV1162" s="13" t="s">
        <v>136</v>
      </c>
      <c r="AW1162" s="13" t="s">
        <v>38</v>
      </c>
      <c r="AX1162" s="13" t="s">
        <v>79</v>
      </c>
      <c r="AY1162" s="231" t="s">
        <v>128</v>
      </c>
    </row>
    <row r="1163" spans="2:65" s="1" customFormat="1" ht="16.5" customHeight="1">
      <c r="B1163" s="41"/>
      <c r="C1163" s="187" t="s">
        <v>788</v>
      </c>
      <c r="D1163" s="187" t="s">
        <v>131</v>
      </c>
      <c r="E1163" s="188" t="s">
        <v>789</v>
      </c>
      <c r="F1163" s="189" t="s">
        <v>790</v>
      </c>
      <c r="G1163" s="190" t="s">
        <v>740</v>
      </c>
      <c r="H1163" s="191">
        <v>1</v>
      </c>
      <c r="I1163" s="192"/>
      <c r="J1163" s="193">
        <f>ROUND(I1163*H1163,2)</f>
        <v>0</v>
      </c>
      <c r="K1163" s="189" t="s">
        <v>21</v>
      </c>
      <c r="L1163" s="61"/>
      <c r="M1163" s="194" t="s">
        <v>21</v>
      </c>
      <c r="N1163" s="195" t="s">
        <v>45</v>
      </c>
      <c r="O1163" s="42"/>
      <c r="P1163" s="196">
        <f>O1163*H1163</f>
        <v>0</v>
      </c>
      <c r="Q1163" s="196">
        <v>0</v>
      </c>
      <c r="R1163" s="196">
        <f>Q1163*H1163</f>
        <v>0</v>
      </c>
      <c r="S1163" s="196">
        <v>0</v>
      </c>
      <c r="T1163" s="197">
        <f>S1163*H1163</f>
        <v>0</v>
      </c>
      <c r="AR1163" s="24" t="s">
        <v>136</v>
      </c>
      <c r="AT1163" s="24" t="s">
        <v>131</v>
      </c>
      <c r="AU1163" s="24" t="s">
        <v>86</v>
      </c>
      <c r="AY1163" s="24" t="s">
        <v>128</v>
      </c>
      <c r="BE1163" s="198">
        <f>IF(N1163="základní",J1163,0)</f>
        <v>0</v>
      </c>
      <c r="BF1163" s="198">
        <f>IF(N1163="snížená",J1163,0)</f>
        <v>0</v>
      </c>
      <c r="BG1163" s="198">
        <f>IF(N1163="zákl. přenesená",J1163,0)</f>
        <v>0</v>
      </c>
      <c r="BH1163" s="198">
        <f>IF(N1163="sníž. přenesená",J1163,0)</f>
        <v>0</v>
      </c>
      <c r="BI1163" s="198">
        <f>IF(N1163="nulová",J1163,0)</f>
        <v>0</v>
      </c>
      <c r="BJ1163" s="24" t="s">
        <v>79</v>
      </c>
      <c r="BK1163" s="198">
        <f>ROUND(I1163*H1163,2)</f>
        <v>0</v>
      </c>
      <c r="BL1163" s="24" t="s">
        <v>136</v>
      </c>
      <c r="BM1163" s="24" t="s">
        <v>791</v>
      </c>
    </row>
    <row r="1164" spans="2:65" s="12" customFormat="1" ht="13.5">
      <c r="B1164" s="210"/>
      <c r="C1164" s="211"/>
      <c r="D1164" s="201" t="s">
        <v>138</v>
      </c>
      <c r="E1164" s="212" t="s">
        <v>21</v>
      </c>
      <c r="F1164" s="213" t="s">
        <v>79</v>
      </c>
      <c r="G1164" s="211"/>
      <c r="H1164" s="214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138</v>
      </c>
      <c r="AU1164" s="220" t="s">
        <v>86</v>
      </c>
      <c r="AV1164" s="12" t="s">
        <v>86</v>
      </c>
      <c r="AW1164" s="12" t="s">
        <v>38</v>
      </c>
      <c r="AX1164" s="12" t="s">
        <v>74</v>
      </c>
      <c r="AY1164" s="220" t="s">
        <v>128</v>
      </c>
    </row>
    <row r="1165" spans="2:65" s="13" customFormat="1" ht="13.5">
      <c r="B1165" s="221"/>
      <c r="C1165" s="222"/>
      <c r="D1165" s="201" t="s">
        <v>138</v>
      </c>
      <c r="E1165" s="223" t="s">
        <v>21</v>
      </c>
      <c r="F1165" s="224" t="s">
        <v>141</v>
      </c>
      <c r="G1165" s="222"/>
      <c r="H1165" s="225">
        <v>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138</v>
      </c>
      <c r="AU1165" s="231" t="s">
        <v>86</v>
      </c>
      <c r="AV1165" s="13" t="s">
        <v>136</v>
      </c>
      <c r="AW1165" s="13" t="s">
        <v>38</v>
      </c>
      <c r="AX1165" s="13" t="s">
        <v>79</v>
      </c>
      <c r="AY1165" s="231" t="s">
        <v>128</v>
      </c>
    </row>
    <row r="1166" spans="2:65" s="10" customFormat="1" ht="29.85" customHeight="1">
      <c r="B1166" s="171"/>
      <c r="C1166" s="172"/>
      <c r="D1166" s="173" t="s">
        <v>73</v>
      </c>
      <c r="E1166" s="185" t="s">
        <v>792</v>
      </c>
      <c r="F1166" s="185" t="s">
        <v>793</v>
      </c>
      <c r="G1166" s="172"/>
      <c r="H1166" s="172"/>
      <c r="I1166" s="175"/>
      <c r="J1166" s="186">
        <f>BK1166</f>
        <v>0</v>
      </c>
      <c r="K1166" s="172"/>
      <c r="L1166" s="177"/>
      <c r="M1166" s="178"/>
      <c r="N1166" s="179"/>
      <c r="O1166" s="179"/>
      <c r="P1166" s="180">
        <f>SUM(P1167:P1169)</f>
        <v>0</v>
      </c>
      <c r="Q1166" s="179"/>
      <c r="R1166" s="180">
        <f>SUM(R1167:R1169)</f>
        <v>0</v>
      </c>
      <c r="S1166" s="179"/>
      <c r="T1166" s="181">
        <f>SUM(T1167:T1169)</f>
        <v>0</v>
      </c>
      <c r="AR1166" s="182" t="s">
        <v>183</v>
      </c>
      <c r="AT1166" s="183" t="s">
        <v>73</v>
      </c>
      <c r="AU1166" s="183" t="s">
        <v>79</v>
      </c>
      <c r="AY1166" s="182" t="s">
        <v>128</v>
      </c>
      <c r="BK1166" s="184">
        <f>SUM(BK1167:BK1169)</f>
        <v>0</v>
      </c>
    </row>
    <row r="1167" spans="2:65" s="1" customFormat="1" ht="16.5" customHeight="1">
      <c r="B1167" s="41"/>
      <c r="C1167" s="187" t="s">
        <v>794</v>
      </c>
      <c r="D1167" s="187" t="s">
        <v>131</v>
      </c>
      <c r="E1167" s="188" t="s">
        <v>795</v>
      </c>
      <c r="F1167" s="189" t="s">
        <v>796</v>
      </c>
      <c r="G1167" s="190" t="s">
        <v>740</v>
      </c>
      <c r="H1167" s="191">
        <v>1</v>
      </c>
      <c r="I1167" s="192"/>
      <c r="J1167" s="193">
        <f>ROUND(I1167*H1167,2)</f>
        <v>0</v>
      </c>
      <c r="K1167" s="189" t="s">
        <v>21</v>
      </c>
      <c r="L1167" s="61"/>
      <c r="M1167" s="194" t="s">
        <v>21</v>
      </c>
      <c r="N1167" s="195" t="s">
        <v>45</v>
      </c>
      <c r="O1167" s="42"/>
      <c r="P1167" s="196">
        <f>O1167*H1167</f>
        <v>0</v>
      </c>
      <c r="Q1167" s="196">
        <v>0</v>
      </c>
      <c r="R1167" s="196">
        <f>Q1167*H1167</f>
        <v>0</v>
      </c>
      <c r="S1167" s="196">
        <v>0</v>
      </c>
      <c r="T1167" s="197">
        <f>S1167*H1167</f>
        <v>0</v>
      </c>
      <c r="AR1167" s="24" t="s">
        <v>776</v>
      </c>
      <c r="AT1167" s="24" t="s">
        <v>131</v>
      </c>
      <c r="AU1167" s="24" t="s">
        <v>86</v>
      </c>
      <c r="AY1167" s="24" t="s">
        <v>128</v>
      </c>
      <c r="BE1167" s="198">
        <f>IF(N1167="základní",J1167,0)</f>
        <v>0</v>
      </c>
      <c r="BF1167" s="198">
        <f>IF(N1167="snížená",J1167,0)</f>
        <v>0</v>
      </c>
      <c r="BG1167" s="198">
        <f>IF(N1167="zákl. přenesená",J1167,0)</f>
        <v>0</v>
      </c>
      <c r="BH1167" s="198">
        <f>IF(N1167="sníž. přenesená",J1167,0)</f>
        <v>0</v>
      </c>
      <c r="BI1167" s="198">
        <f>IF(N1167="nulová",J1167,0)</f>
        <v>0</v>
      </c>
      <c r="BJ1167" s="24" t="s">
        <v>79</v>
      </c>
      <c r="BK1167" s="198">
        <f>ROUND(I1167*H1167,2)</f>
        <v>0</v>
      </c>
      <c r="BL1167" s="24" t="s">
        <v>776</v>
      </c>
      <c r="BM1167" s="24" t="s">
        <v>797</v>
      </c>
    </row>
    <row r="1168" spans="2:65" s="12" customFormat="1" ht="13.5">
      <c r="B1168" s="210"/>
      <c r="C1168" s="211"/>
      <c r="D1168" s="201" t="s">
        <v>138</v>
      </c>
      <c r="E1168" s="212" t="s">
        <v>21</v>
      </c>
      <c r="F1168" s="213" t="s">
        <v>79</v>
      </c>
      <c r="G1168" s="211"/>
      <c r="H1168" s="214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138</v>
      </c>
      <c r="AU1168" s="220" t="s">
        <v>86</v>
      </c>
      <c r="AV1168" s="12" t="s">
        <v>86</v>
      </c>
      <c r="AW1168" s="12" t="s">
        <v>38</v>
      </c>
      <c r="AX1168" s="12" t="s">
        <v>74</v>
      </c>
      <c r="AY1168" s="220" t="s">
        <v>128</v>
      </c>
    </row>
    <row r="1169" spans="2:51" s="13" customFormat="1" ht="13.5">
      <c r="B1169" s="221"/>
      <c r="C1169" s="222"/>
      <c r="D1169" s="201" t="s">
        <v>138</v>
      </c>
      <c r="E1169" s="223" t="s">
        <v>21</v>
      </c>
      <c r="F1169" s="224" t="s">
        <v>141</v>
      </c>
      <c r="G1169" s="222"/>
      <c r="H1169" s="225">
        <v>1</v>
      </c>
      <c r="I1169" s="226"/>
      <c r="J1169" s="222"/>
      <c r="K1169" s="222"/>
      <c r="L1169" s="227"/>
      <c r="M1169" s="254"/>
      <c r="N1169" s="255"/>
      <c r="O1169" s="255"/>
      <c r="P1169" s="255"/>
      <c r="Q1169" s="255"/>
      <c r="R1169" s="255"/>
      <c r="S1169" s="255"/>
      <c r="T1169" s="256"/>
      <c r="AT1169" s="231" t="s">
        <v>138</v>
      </c>
      <c r="AU1169" s="231" t="s">
        <v>86</v>
      </c>
      <c r="AV1169" s="13" t="s">
        <v>136</v>
      </c>
      <c r="AW1169" s="13" t="s">
        <v>38</v>
      </c>
      <c r="AX1169" s="13" t="s">
        <v>79</v>
      </c>
      <c r="AY1169" s="231" t="s">
        <v>128</v>
      </c>
    </row>
    <row r="1170" spans="2:51" s="1" customFormat="1" ht="6.95" customHeight="1">
      <c r="B1170" s="56"/>
      <c r="C1170" s="57"/>
      <c r="D1170" s="57"/>
      <c r="E1170" s="57"/>
      <c r="F1170" s="57"/>
      <c r="G1170" s="57"/>
      <c r="H1170" s="57"/>
      <c r="I1170" s="134"/>
      <c r="J1170" s="57"/>
      <c r="K1170" s="57"/>
      <c r="L1170" s="61"/>
    </row>
  </sheetData>
  <sheetProtection password="CC35" sheet="1" objects="1" scenarios="1" formatColumns="0" formatRows="0" autoFilter="0"/>
  <autoFilter ref="C88:K1169"/>
  <mergeCells count="7">
    <mergeCell ref="G1:H1"/>
    <mergeCell ref="L2:V2"/>
    <mergeCell ref="E7:H7"/>
    <mergeCell ref="E22:H22"/>
    <mergeCell ref="E43:H43"/>
    <mergeCell ref="J47:J48"/>
    <mergeCell ref="E81:H81"/>
  </mergeCells>
  <hyperlinks>
    <hyperlink ref="F1:G1" location="C2" display="1) Krycí list soupisu"/>
    <hyperlink ref="G1:H1" location="C50" display="2) Rekapitulace"/>
    <hyperlink ref="J1" location="C8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ht="37.5" customHeight="1"/>
    <row r="2" spans="2:1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5" customFormat="1" ht="45" customHeight="1">
      <c r="B3" s="261"/>
      <c r="C3" s="381" t="s">
        <v>798</v>
      </c>
      <c r="D3" s="381"/>
      <c r="E3" s="381"/>
      <c r="F3" s="381"/>
      <c r="G3" s="381"/>
      <c r="H3" s="381"/>
      <c r="I3" s="381"/>
      <c r="J3" s="381"/>
      <c r="K3" s="262"/>
    </row>
    <row r="4" spans="2:11" ht="25.5" customHeight="1">
      <c r="B4" s="263"/>
      <c r="C4" s="385" t="s">
        <v>799</v>
      </c>
      <c r="D4" s="385"/>
      <c r="E4" s="385"/>
      <c r="F4" s="385"/>
      <c r="G4" s="385"/>
      <c r="H4" s="385"/>
      <c r="I4" s="385"/>
      <c r="J4" s="385"/>
      <c r="K4" s="264"/>
    </row>
    <row r="5" spans="2:1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ht="15" customHeight="1">
      <c r="B6" s="263"/>
      <c r="C6" s="383" t="s">
        <v>800</v>
      </c>
      <c r="D6" s="383"/>
      <c r="E6" s="383"/>
      <c r="F6" s="383"/>
      <c r="G6" s="383"/>
      <c r="H6" s="383"/>
      <c r="I6" s="383"/>
      <c r="J6" s="383"/>
      <c r="K6" s="264"/>
    </row>
    <row r="7" spans="2:11" ht="15" customHeight="1">
      <c r="B7" s="267"/>
      <c r="C7" s="383" t="s">
        <v>801</v>
      </c>
      <c r="D7" s="383"/>
      <c r="E7" s="383"/>
      <c r="F7" s="383"/>
      <c r="G7" s="383"/>
      <c r="H7" s="383"/>
      <c r="I7" s="383"/>
      <c r="J7" s="383"/>
      <c r="K7" s="264"/>
    </row>
    <row r="8" spans="2:1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ht="15" customHeight="1">
      <c r="B9" s="267"/>
      <c r="C9" s="383" t="s">
        <v>802</v>
      </c>
      <c r="D9" s="383"/>
      <c r="E9" s="383"/>
      <c r="F9" s="383"/>
      <c r="G9" s="383"/>
      <c r="H9" s="383"/>
      <c r="I9" s="383"/>
      <c r="J9" s="383"/>
      <c r="K9" s="264"/>
    </row>
    <row r="10" spans="2:11" ht="15" customHeight="1">
      <c r="B10" s="267"/>
      <c r="C10" s="266"/>
      <c r="D10" s="383" t="s">
        <v>803</v>
      </c>
      <c r="E10" s="383"/>
      <c r="F10" s="383"/>
      <c r="G10" s="383"/>
      <c r="H10" s="383"/>
      <c r="I10" s="383"/>
      <c r="J10" s="383"/>
      <c r="K10" s="264"/>
    </row>
    <row r="11" spans="2:11" ht="15" customHeight="1">
      <c r="B11" s="267"/>
      <c r="C11" s="268"/>
      <c r="D11" s="383" t="s">
        <v>804</v>
      </c>
      <c r="E11" s="383"/>
      <c r="F11" s="383"/>
      <c r="G11" s="383"/>
      <c r="H11" s="383"/>
      <c r="I11" s="383"/>
      <c r="J11" s="383"/>
      <c r="K11" s="264"/>
    </row>
    <row r="12" spans="2:11" ht="12.75" customHeight="1">
      <c r="B12" s="267"/>
      <c r="C12" s="268"/>
      <c r="D12" s="268"/>
      <c r="E12" s="268"/>
      <c r="F12" s="268"/>
      <c r="G12" s="268"/>
      <c r="H12" s="268"/>
      <c r="I12" s="268"/>
      <c r="J12" s="268"/>
      <c r="K12" s="264"/>
    </row>
    <row r="13" spans="2:11" ht="15" customHeight="1">
      <c r="B13" s="267"/>
      <c r="C13" s="268"/>
      <c r="D13" s="383" t="s">
        <v>805</v>
      </c>
      <c r="E13" s="383"/>
      <c r="F13" s="383"/>
      <c r="G13" s="383"/>
      <c r="H13" s="383"/>
      <c r="I13" s="383"/>
      <c r="J13" s="383"/>
      <c r="K13" s="264"/>
    </row>
    <row r="14" spans="2:11" ht="15" customHeight="1">
      <c r="B14" s="267"/>
      <c r="C14" s="268"/>
      <c r="D14" s="383" t="s">
        <v>806</v>
      </c>
      <c r="E14" s="383"/>
      <c r="F14" s="383"/>
      <c r="G14" s="383"/>
      <c r="H14" s="383"/>
      <c r="I14" s="383"/>
      <c r="J14" s="383"/>
      <c r="K14" s="264"/>
    </row>
    <row r="15" spans="2:11" ht="15" customHeight="1">
      <c r="B15" s="267"/>
      <c r="C15" s="268"/>
      <c r="D15" s="383" t="s">
        <v>807</v>
      </c>
      <c r="E15" s="383"/>
      <c r="F15" s="383"/>
      <c r="G15" s="383"/>
      <c r="H15" s="383"/>
      <c r="I15" s="383"/>
      <c r="J15" s="383"/>
      <c r="K15" s="264"/>
    </row>
    <row r="16" spans="2:11" ht="15" customHeight="1">
      <c r="B16" s="267"/>
      <c r="C16" s="268"/>
      <c r="D16" s="268"/>
      <c r="E16" s="269" t="s">
        <v>78</v>
      </c>
      <c r="F16" s="383" t="s">
        <v>808</v>
      </c>
      <c r="G16" s="383"/>
      <c r="H16" s="383"/>
      <c r="I16" s="383"/>
      <c r="J16" s="383"/>
      <c r="K16" s="264"/>
    </row>
    <row r="17" spans="2:11" ht="15" customHeight="1">
      <c r="B17" s="267"/>
      <c r="C17" s="268"/>
      <c r="D17" s="268"/>
      <c r="E17" s="269" t="s">
        <v>809</v>
      </c>
      <c r="F17" s="383" t="s">
        <v>810</v>
      </c>
      <c r="G17" s="383"/>
      <c r="H17" s="383"/>
      <c r="I17" s="383"/>
      <c r="J17" s="383"/>
      <c r="K17" s="264"/>
    </row>
    <row r="18" spans="2:11" ht="15" customHeight="1">
      <c r="B18" s="267"/>
      <c r="C18" s="268"/>
      <c r="D18" s="268"/>
      <c r="E18" s="269" t="s">
        <v>811</v>
      </c>
      <c r="F18" s="383" t="s">
        <v>812</v>
      </c>
      <c r="G18" s="383"/>
      <c r="H18" s="383"/>
      <c r="I18" s="383"/>
      <c r="J18" s="383"/>
      <c r="K18" s="264"/>
    </row>
    <row r="19" spans="2:11" ht="15" customHeight="1">
      <c r="B19" s="267"/>
      <c r="C19" s="268"/>
      <c r="D19" s="268"/>
      <c r="E19" s="269" t="s">
        <v>813</v>
      </c>
      <c r="F19" s="383" t="s">
        <v>814</v>
      </c>
      <c r="G19" s="383"/>
      <c r="H19" s="383"/>
      <c r="I19" s="383"/>
      <c r="J19" s="383"/>
      <c r="K19" s="264"/>
    </row>
    <row r="20" spans="2:11" ht="15" customHeight="1">
      <c r="B20" s="267"/>
      <c r="C20" s="268"/>
      <c r="D20" s="268"/>
      <c r="E20" s="269" t="s">
        <v>815</v>
      </c>
      <c r="F20" s="383" t="s">
        <v>816</v>
      </c>
      <c r="G20" s="383"/>
      <c r="H20" s="383"/>
      <c r="I20" s="383"/>
      <c r="J20" s="383"/>
      <c r="K20" s="264"/>
    </row>
    <row r="21" spans="2:11" ht="15" customHeight="1">
      <c r="B21" s="267"/>
      <c r="C21" s="268"/>
      <c r="D21" s="268"/>
      <c r="E21" s="269" t="s">
        <v>817</v>
      </c>
      <c r="F21" s="383" t="s">
        <v>818</v>
      </c>
      <c r="G21" s="383"/>
      <c r="H21" s="383"/>
      <c r="I21" s="383"/>
      <c r="J21" s="383"/>
      <c r="K21" s="264"/>
    </row>
    <row r="22" spans="2:11" ht="12.75" customHeight="1">
      <c r="B22" s="267"/>
      <c r="C22" s="268"/>
      <c r="D22" s="268"/>
      <c r="E22" s="268"/>
      <c r="F22" s="268"/>
      <c r="G22" s="268"/>
      <c r="H22" s="268"/>
      <c r="I22" s="268"/>
      <c r="J22" s="268"/>
      <c r="K22" s="264"/>
    </row>
    <row r="23" spans="2:11" ht="15" customHeight="1">
      <c r="B23" s="267"/>
      <c r="C23" s="383" t="s">
        <v>819</v>
      </c>
      <c r="D23" s="383"/>
      <c r="E23" s="383"/>
      <c r="F23" s="383"/>
      <c r="G23" s="383"/>
      <c r="H23" s="383"/>
      <c r="I23" s="383"/>
      <c r="J23" s="383"/>
      <c r="K23" s="264"/>
    </row>
    <row r="24" spans="2:11" ht="15" customHeight="1">
      <c r="B24" s="267"/>
      <c r="C24" s="383" t="s">
        <v>820</v>
      </c>
      <c r="D24" s="383"/>
      <c r="E24" s="383"/>
      <c r="F24" s="383"/>
      <c r="G24" s="383"/>
      <c r="H24" s="383"/>
      <c r="I24" s="383"/>
      <c r="J24" s="383"/>
      <c r="K24" s="264"/>
    </row>
    <row r="25" spans="2:11" ht="15" customHeight="1">
      <c r="B25" s="267"/>
      <c r="C25" s="266"/>
      <c r="D25" s="383" t="s">
        <v>821</v>
      </c>
      <c r="E25" s="383"/>
      <c r="F25" s="383"/>
      <c r="G25" s="383"/>
      <c r="H25" s="383"/>
      <c r="I25" s="383"/>
      <c r="J25" s="383"/>
      <c r="K25" s="264"/>
    </row>
    <row r="26" spans="2:11" ht="15" customHeight="1">
      <c r="B26" s="267"/>
      <c r="C26" s="268"/>
      <c r="D26" s="383" t="s">
        <v>822</v>
      </c>
      <c r="E26" s="383"/>
      <c r="F26" s="383"/>
      <c r="G26" s="383"/>
      <c r="H26" s="383"/>
      <c r="I26" s="383"/>
      <c r="J26" s="383"/>
      <c r="K26" s="264"/>
    </row>
    <row r="27" spans="2:11" ht="12.75" customHeight="1">
      <c r="B27" s="267"/>
      <c r="C27" s="268"/>
      <c r="D27" s="268"/>
      <c r="E27" s="268"/>
      <c r="F27" s="268"/>
      <c r="G27" s="268"/>
      <c r="H27" s="268"/>
      <c r="I27" s="268"/>
      <c r="J27" s="268"/>
      <c r="K27" s="264"/>
    </row>
    <row r="28" spans="2:11" ht="15" customHeight="1">
      <c r="B28" s="267"/>
      <c r="C28" s="268"/>
      <c r="D28" s="383" t="s">
        <v>823</v>
      </c>
      <c r="E28" s="383"/>
      <c r="F28" s="383"/>
      <c r="G28" s="383"/>
      <c r="H28" s="383"/>
      <c r="I28" s="383"/>
      <c r="J28" s="383"/>
      <c r="K28" s="264"/>
    </row>
    <row r="29" spans="2:11" ht="15" customHeight="1">
      <c r="B29" s="267"/>
      <c r="C29" s="268"/>
      <c r="D29" s="383" t="s">
        <v>824</v>
      </c>
      <c r="E29" s="383"/>
      <c r="F29" s="383"/>
      <c r="G29" s="383"/>
      <c r="H29" s="383"/>
      <c r="I29" s="383"/>
      <c r="J29" s="383"/>
      <c r="K29" s="264"/>
    </row>
    <row r="30" spans="2:11" ht="12.75" customHeight="1">
      <c r="B30" s="267"/>
      <c r="C30" s="268"/>
      <c r="D30" s="268"/>
      <c r="E30" s="268"/>
      <c r="F30" s="268"/>
      <c r="G30" s="268"/>
      <c r="H30" s="268"/>
      <c r="I30" s="268"/>
      <c r="J30" s="268"/>
      <c r="K30" s="264"/>
    </row>
    <row r="31" spans="2:11" ht="15" customHeight="1">
      <c r="B31" s="267"/>
      <c r="C31" s="268"/>
      <c r="D31" s="383" t="s">
        <v>825</v>
      </c>
      <c r="E31" s="383"/>
      <c r="F31" s="383"/>
      <c r="G31" s="383"/>
      <c r="H31" s="383"/>
      <c r="I31" s="383"/>
      <c r="J31" s="383"/>
      <c r="K31" s="264"/>
    </row>
    <row r="32" spans="2:11" ht="15" customHeight="1">
      <c r="B32" s="267"/>
      <c r="C32" s="268"/>
      <c r="D32" s="383" t="s">
        <v>826</v>
      </c>
      <c r="E32" s="383"/>
      <c r="F32" s="383"/>
      <c r="G32" s="383"/>
      <c r="H32" s="383"/>
      <c r="I32" s="383"/>
      <c r="J32" s="383"/>
      <c r="K32" s="264"/>
    </row>
    <row r="33" spans="2:11" ht="15" customHeight="1">
      <c r="B33" s="267"/>
      <c r="C33" s="268"/>
      <c r="D33" s="383" t="s">
        <v>827</v>
      </c>
      <c r="E33" s="383"/>
      <c r="F33" s="383"/>
      <c r="G33" s="383"/>
      <c r="H33" s="383"/>
      <c r="I33" s="383"/>
      <c r="J33" s="383"/>
      <c r="K33" s="264"/>
    </row>
    <row r="34" spans="2:11" ht="15" customHeight="1">
      <c r="B34" s="267"/>
      <c r="C34" s="268"/>
      <c r="D34" s="266"/>
      <c r="E34" s="270" t="s">
        <v>113</v>
      </c>
      <c r="F34" s="266"/>
      <c r="G34" s="383" t="s">
        <v>828</v>
      </c>
      <c r="H34" s="383"/>
      <c r="I34" s="383"/>
      <c r="J34" s="383"/>
      <c r="K34" s="264"/>
    </row>
    <row r="35" spans="2:11" ht="30.75" customHeight="1">
      <c r="B35" s="267"/>
      <c r="C35" s="268"/>
      <c r="D35" s="266"/>
      <c r="E35" s="270" t="s">
        <v>829</v>
      </c>
      <c r="F35" s="266"/>
      <c r="G35" s="383" t="s">
        <v>830</v>
      </c>
      <c r="H35" s="383"/>
      <c r="I35" s="383"/>
      <c r="J35" s="383"/>
      <c r="K35" s="264"/>
    </row>
    <row r="36" spans="2:11" ht="15" customHeight="1">
      <c r="B36" s="267"/>
      <c r="C36" s="268"/>
      <c r="D36" s="266"/>
      <c r="E36" s="270" t="s">
        <v>55</v>
      </c>
      <c r="F36" s="266"/>
      <c r="G36" s="383" t="s">
        <v>831</v>
      </c>
      <c r="H36" s="383"/>
      <c r="I36" s="383"/>
      <c r="J36" s="383"/>
      <c r="K36" s="264"/>
    </row>
    <row r="37" spans="2:11" ht="15" customHeight="1">
      <c r="B37" s="267"/>
      <c r="C37" s="268"/>
      <c r="D37" s="266"/>
      <c r="E37" s="270" t="s">
        <v>114</v>
      </c>
      <c r="F37" s="266"/>
      <c r="G37" s="383" t="s">
        <v>832</v>
      </c>
      <c r="H37" s="383"/>
      <c r="I37" s="383"/>
      <c r="J37" s="383"/>
      <c r="K37" s="264"/>
    </row>
    <row r="38" spans="2:11" ht="15" customHeight="1">
      <c r="B38" s="267"/>
      <c r="C38" s="268"/>
      <c r="D38" s="266"/>
      <c r="E38" s="270" t="s">
        <v>115</v>
      </c>
      <c r="F38" s="266"/>
      <c r="G38" s="383" t="s">
        <v>833</v>
      </c>
      <c r="H38" s="383"/>
      <c r="I38" s="383"/>
      <c r="J38" s="383"/>
      <c r="K38" s="264"/>
    </row>
    <row r="39" spans="2:11" ht="15" customHeight="1">
      <c r="B39" s="267"/>
      <c r="C39" s="268"/>
      <c r="D39" s="266"/>
      <c r="E39" s="270" t="s">
        <v>116</v>
      </c>
      <c r="F39" s="266"/>
      <c r="G39" s="383" t="s">
        <v>834</v>
      </c>
      <c r="H39" s="383"/>
      <c r="I39" s="383"/>
      <c r="J39" s="383"/>
      <c r="K39" s="264"/>
    </row>
    <row r="40" spans="2:11" ht="15" customHeight="1">
      <c r="B40" s="267"/>
      <c r="C40" s="268"/>
      <c r="D40" s="266"/>
      <c r="E40" s="270" t="s">
        <v>835</v>
      </c>
      <c r="F40" s="266"/>
      <c r="G40" s="383" t="s">
        <v>836</v>
      </c>
      <c r="H40" s="383"/>
      <c r="I40" s="383"/>
      <c r="J40" s="383"/>
      <c r="K40" s="264"/>
    </row>
    <row r="41" spans="2:11" ht="15" customHeight="1">
      <c r="B41" s="267"/>
      <c r="C41" s="268"/>
      <c r="D41" s="266"/>
      <c r="E41" s="270"/>
      <c r="F41" s="266"/>
      <c r="G41" s="383" t="s">
        <v>837</v>
      </c>
      <c r="H41" s="383"/>
      <c r="I41" s="383"/>
      <c r="J41" s="383"/>
      <c r="K41" s="264"/>
    </row>
    <row r="42" spans="2:11" ht="15" customHeight="1">
      <c r="B42" s="267"/>
      <c r="C42" s="268"/>
      <c r="D42" s="266"/>
      <c r="E42" s="270" t="s">
        <v>838</v>
      </c>
      <c r="F42" s="266"/>
      <c r="G42" s="383" t="s">
        <v>839</v>
      </c>
      <c r="H42" s="383"/>
      <c r="I42" s="383"/>
      <c r="J42" s="383"/>
      <c r="K42" s="264"/>
    </row>
    <row r="43" spans="2:11" ht="15" customHeight="1">
      <c r="B43" s="267"/>
      <c r="C43" s="268"/>
      <c r="D43" s="266"/>
      <c r="E43" s="270" t="s">
        <v>118</v>
      </c>
      <c r="F43" s="266"/>
      <c r="G43" s="383" t="s">
        <v>840</v>
      </c>
      <c r="H43" s="383"/>
      <c r="I43" s="383"/>
      <c r="J43" s="383"/>
      <c r="K43" s="264"/>
    </row>
    <row r="44" spans="2:11" ht="12.75" customHeight="1">
      <c r="B44" s="267"/>
      <c r="C44" s="268"/>
      <c r="D44" s="266"/>
      <c r="E44" s="266"/>
      <c r="F44" s="266"/>
      <c r="G44" s="266"/>
      <c r="H44" s="266"/>
      <c r="I44" s="266"/>
      <c r="J44" s="266"/>
      <c r="K44" s="264"/>
    </row>
    <row r="45" spans="2:11" ht="15" customHeight="1">
      <c r="B45" s="267"/>
      <c r="C45" s="268"/>
      <c r="D45" s="383" t="s">
        <v>841</v>
      </c>
      <c r="E45" s="383"/>
      <c r="F45" s="383"/>
      <c r="G45" s="383"/>
      <c r="H45" s="383"/>
      <c r="I45" s="383"/>
      <c r="J45" s="383"/>
      <c r="K45" s="264"/>
    </row>
    <row r="46" spans="2:11" ht="15" customHeight="1">
      <c r="B46" s="267"/>
      <c r="C46" s="268"/>
      <c r="D46" s="268"/>
      <c r="E46" s="383" t="s">
        <v>842</v>
      </c>
      <c r="F46" s="383"/>
      <c r="G46" s="383"/>
      <c r="H46" s="383"/>
      <c r="I46" s="383"/>
      <c r="J46" s="383"/>
      <c r="K46" s="264"/>
    </row>
    <row r="47" spans="2:11" ht="15" customHeight="1">
      <c r="B47" s="267"/>
      <c r="C47" s="268"/>
      <c r="D47" s="268"/>
      <c r="E47" s="383" t="s">
        <v>843</v>
      </c>
      <c r="F47" s="383"/>
      <c r="G47" s="383"/>
      <c r="H47" s="383"/>
      <c r="I47" s="383"/>
      <c r="J47" s="383"/>
      <c r="K47" s="264"/>
    </row>
    <row r="48" spans="2:11" ht="15" customHeight="1">
      <c r="B48" s="267"/>
      <c r="C48" s="268"/>
      <c r="D48" s="268"/>
      <c r="E48" s="383" t="s">
        <v>844</v>
      </c>
      <c r="F48" s="383"/>
      <c r="G48" s="383"/>
      <c r="H48" s="383"/>
      <c r="I48" s="383"/>
      <c r="J48" s="383"/>
      <c r="K48" s="264"/>
    </row>
    <row r="49" spans="2:11" ht="15" customHeight="1">
      <c r="B49" s="267"/>
      <c r="C49" s="268"/>
      <c r="D49" s="383" t="s">
        <v>845</v>
      </c>
      <c r="E49" s="383"/>
      <c r="F49" s="383"/>
      <c r="G49" s="383"/>
      <c r="H49" s="383"/>
      <c r="I49" s="383"/>
      <c r="J49" s="383"/>
      <c r="K49" s="264"/>
    </row>
    <row r="50" spans="2:11" ht="25.5" customHeight="1">
      <c r="B50" s="263"/>
      <c r="C50" s="385" t="s">
        <v>846</v>
      </c>
      <c r="D50" s="385"/>
      <c r="E50" s="385"/>
      <c r="F50" s="385"/>
      <c r="G50" s="385"/>
      <c r="H50" s="385"/>
      <c r="I50" s="385"/>
      <c r="J50" s="385"/>
      <c r="K50" s="264"/>
    </row>
    <row r="51" spans="2:11" ht="5.25" customHeight="1">
      <c r="B51" s="263"/>
      <c r="C51" s="265"/>
      <c r="D51" s="265"/>
      <c r="E51" s="265"/>
      <c r="F51" s="265"/>
      <c r="G51" s="265"/>
      <c r="H51" s="265"/>
      <c r="I51" s="265"/>
      <c r="J51" s="265"/>
      <c r="K51" s="264"/>
    </row>
    <row r="52" spans="2:11" ht="15" customHeight="1">
      <c r="B52" s="263"/>
      <c r="C52" s="383" t="s">
        <v>847</v>
      </c>
      <c r="D52" s="383"/>
      <c r="E52" s="383"/>
      <c r="F52" s="383"/>
      <c r="G52" s="383"/>
      <c r="H52" s="383"/>
      <c r="I52" s="383"/>
      <c r="J52" s="383"/>
      <c r="K52" s="264"/>
    </row>
    <row r="53" spans="2:11" ht="15" customHeight="1">
      <c r="B53" s="263"/>
      <c r="C53" s="383" t="s">
        <v>848</v>
      </c>
      <c r="D53" s="383"/>
      <c r="E53" s="383"/>
      <c r="F53" s="383"/>
      <c r="G53" s="383"/>
      <c r="H53" s="383"/>
      <c r="I53" s="383"/>
      <c r="J53" s="383"/>
      <c r="K53" s="264"/>
    </row>
    <row r="54" spans="2:11" ht="12.75" customHeight="1">
      <c r="B54" s="263"/>
      <c r="C54" s="266"/>
      <c r="D54" s="266"/>
      <c r="E54" s="266"/>
      <c r="F54" s="266"/>
      <c r="G54" s="266"/>
      <c r="H54" s="266"/>
      <c r="I54" s="266"/>
      <c r="J54" s="266"/>
      <c r="K54" s="264"/>
    </row>
    <row r="55" spans="2:11" ht="15" customHeight="1">
      <c r="B55" s="263"/>
      <c r="C55" s="383" t="s">
        <v>849</v>
      </c>
      <c r="D55" s="383"/>
      <c r="E55" s="383"/>
      <c r="F55" s="383"/>
      <c r="G55" s="383"/>
      <c r="H55" s="383"/>
      <c r="I55" s="383"/>
      <c r="J55" s="383"/>
      <c r="K55" s="264"/>
    </row>
    <row r="56" spans="2:11" ht="15" customHeight="1">
      <c r="B56" s="263"/>
      <c r="C56" s="268"/>
      <c r="D56" s="383" t="s">
        <v>850</v>
      </c>
      <c r="E56" s="383"/>
      <c r="F56" s="383"/>
      <c r="G56" s="383"/>
      <c r="H56" s="383"/>
      <c r="I56" s="383"/>
      <c r="J56" s="383"/>
      <c r="K56" s="264"/>
    </row>
    <row r="57" spans="2:11" ht="15" customHeight="1">
      <c r="B57" s="263"/>
      <c r="C57" s="268"/>
      <c r="D57" s="383" t="s">
        <v>851</v>
      </c>
      <c r="E57" s="383"/>
      <c r="F57" s="383"/>
      <c r="G57" s="383"/>
      <c r="H57" s="383"/>
      <c r="I57" s="383"/>
      <c r="J57" s="383"/>
      <c r="K57" s="264"/>
    </row>
    <row r="58" spans="2:11" ht="15" customHeight="1">
      <c r="B58" s="263"/>
      <c r="C58" s="268"/>
      <c r="D58" s="383" t="s">
        <v>852</v>
      </c>
      <c r="E58" s="383"/>
      <c r="F58" s="383"/>
      <c r="G58" s="383"/>
      <c r="H58" s="383"/>
      <c r="I58" s="383"/>
      <c r="J58" s="383"/>
      <c r="K58" s="264"/>
    </row>
    <row r="59" spans="2:11" ht="15" customHeight="1">
      <c r="B59" s="263"/>
      <c r="C59" s="268"/>
      <c r="D59" s="383" t="s">
        <v>853</v>
      </c>
      <c r="E59" s="383"/>
      <c r="F59" s="383"/>
      <c r="G59" s="383"/>
      <c r="H59" s="383"/>
      <c r="I59" s="383"/>
      <c r="J59" s="383"/>
      <c r="K59" s="264"/>
    </row>
    <row r="60" spans="2:11" ht="15" customHeight="1">
      <c r="B60" s="263"/>
      <c r="C60" s="268"/>
      <c r="D60" s="384" t="s">
        <v>854</v>
      </c>
      <c r="E60" s="384"/>
      <c r="F60" s="384"/>
      <c r="G60" s="384"/>
      <c r="H60" s="384"/>
      <c r="I60" s="384"/>
      <c r="J60" s="384"/>
      <c r="K60" s="264"/>
    </row>
    <row r="61" spans="2:11" ht="15" customHeight="1">
      <c r="B61" s="263"/>
      <c r="C61" s="268"/>
      <c r="D61" s="383" t="s">
        <v>855</v>
      </c>
      <c r="E61" s="383"/>
      <c r="F61" s="383"/>
      <c r="G61" s="383"/>
      <c r="H61" s="383"/>
      <c r="I61" s="383"/>
      <c r="J61" s="383"/>
      <c r="K61" s="264"/>
    </row>
    <row r="62" spans="2:11" ht="12.75" customHeight="1">
      <c r="B62" s="263"/>
      <c r="C62" s="268"/>
      <c r="D62" s="268"/>
      <c r="E62" s="271"/>
      <c r="F62" s="268"/>
      <c r="G62" s="268"/>
      <c r="H62" s="268"/>
      <c r="I62" s="268"/>
      <c r="J62" s="268"/>
      <c r="K62" s="264"/>
    </row>
    <row r="63" spans="2:11" ht="15" customHeight="1">
      <c r="B63" s="263"/>
      <c r="C63" s="268"/>
      <c r="D63" s="383" t="s">
        <v>856</v>
      </c>
      <c r="E63" s="383"/>
      <c r="F63" s="383"/>
      <c r="G63" s="383"/>
      <c r="H63" s="383"/>
      <c r="I63" s="383"/>
      <c r="J63" s="383"/>
      <c r="K63" s="264"/>
    </row>
    <row r="64" spans="2:11" ht="15" customHeight="1">
      <c r="B64" s="263"/>
      <c r="C64" s="268"/>
      <c r="D64" s="384" t="s">
        <v>857</v>
      </c>
      <c r="E64" s="384"/>
      <c r="F64" s="384"/>
      <c r="G64" s="384"/>
      <c r="H64" s="384"/>
      <c r="I64" s="384"/>
      <c r="J64" s="384"/>
      <c r="K64" s="264"/>
    </row>
    <row r="65" spans="2:11" ht="15" customHeight="1">
      <c r="B65" s="263"/>
      <c r="C65" s="268"/>
      <c r="D65" s="383" t="s">
        <v>858</v>
      </c>
      <c r="E65" s="383"/>
      <c r="F65" s="383"/>
      <c r="G65" s="383"/>
      <c r="H65" s="383"/>
      <c r="I65" s="383"/>
      <c r="J65" s="383"/>
      <c r="K65" s="264"/>
    </row>
    <row r="66" spans="2:11" ht="15" customHeight="1">
      <c r="B66" s="263"/>
      <c r="C66" s="268"/>
      <c r="D66" s="383" t="s">
        <v>859</v>
      </c>
      <c r="E66" s="383"/>
      <c r="F66" s="383"/>
      <c r="G66" s="383"/>
      <c r="H66" s="383"/>
      <c r="I66" s="383"/>
      <c r="J66" s="383"/>
      <c r="K66" s="264"/>
    </row>
    <row r="67" spans="2:11" ht="15" customHeight="1">
      <c r="B67" s="263"/>
      <c r="C67" s="268"/>
      <c r="D67" s="383" t="s">
        <v>860</v>
      </c>
      <c r="E67" s="383"/>
      <c r="F67" s="383"/>
      <c r="G67" s="383"/>
      <c r="H67" s="383"/>
      <c r="I67" s="383"/>
      <c r="J67" s="383"/>
      <c r="K67" s="264"/>
    </row>
    <row r="68" spans="2:11" ht="15" customHeight="1">
      <c r="B68" s="263"/>
      <c r="C68" s="268"/>
      <c r="D68" s="383" t="s">
        <v>861</v>
      </c>
      <c r="E68" s="383"/>
      <c r="F68" s="383"/>
      <c r="G68" s="383"/>
      <c r="H68" s="383"/>
      <c r="I68" s="383"/>
      <c r="J68" s="383"/>
      <c r="K68" s="264"/>
    </row>
    <row r="69" spans="2:11" ht="12.75" customHeight="1">
      <c r="B69" s="272"/>
      <c r="C69" s="273"/>
      <c r="D69" s="273"/>
      <c r="E69" s="273"/>
      <c r="F69" s="273"/>
      <c r="G69" s="273"/>
      <c r="H69" s="273"/>
      <c r="I69" s="273"/>
      <c r="J69" s="273"/>
      <c r="K69" s="274"/>
    </row>
    <row r="70" spans="2:11" ht="18.75" customHeight="1">
      <c r="B70" s="275"/>
      <c r="C70" s="275"/>
      <c r="D70" s="275"/>
      <c r="E70" s="275"/>
      <c r="F70" s="275"/>
      <c r="G70" s="275"/>
      <c r="H70" s="275"/>
      <c r="I70" s="275"/>
      <c r="J70" s="275"/>
      <c r="K70" s="276"/>
    </row>
    <row r="71" spans="2:11" ht="18.75" customHeight="1">
      <c r="B71" s="276"/>
      <c r="C71" s="276"/>
      <c r="D71" s="276"/>
      <c r="E71" s="276"/>
      <c r="F71" s="276"/>
      <c r="G71" s="276"/>
      <c r="H71" s="276"/>
      <c r="I71" s="276"/>
      <c r="J71" s="276"/>
      <c r="K71" s="276"/>
    </row>
    <row r="72" spans="2:11" ht="7.5" customHeight="1">
      <c r="B72" s="277"/>
      <c r="C72" s="278"/>
      <c r="D72" s="278"/>
      <c r="E72" s="278"/>
      <c r="F72" s="278"/>
      <c r="G72" s="278"/>
      <c r="H72" s="278"/>
      <c r="I72" s="278"/>
      <c r="J72" s="278"/>
      <c r="K72" s="279"/>
    </row>
    <row r="73" spans="2:11" ht="45" customHeight="1">
      <c r="B73" s="280"/>
      <c r="C73" s="382" t="s">
        <v>85</v>
      </c>
      <c r="D73" s="382"/>
      <c r="E73" s="382"/>
      <c r="F73" s="382"/>
      <c r="G73" s="382"/>
      <c r="H73" s="382"/>
      <c r="I73" s="382"/>
      <c r="J73" s="382"/>
      <c r="K73" s="281"/>
    </row>
    <row r="74" spans="2:11" ht="17.25" customHeight="1">
      <c r="B74" s="280"/>
      <c r="C74" s="282" t="s">
        <v>862</v>
      </c>
      <c r="D74" s="282"/>
      <c r="E74" s="282"/>
      <c r="F74" s="282" t="s">
        <v>863</v>
      </c>
      <c r="G74" s="283"/>
      <c r="H74" s="282" t="s">
        <v>114</v>
      </c>
      <c r="I74" s="282" t="s">
        <v>59</v>
      </c>
      <c r="J74" s="282" t="s">
        <v>864</v>
      </c>
      <c r="K74" s="281"/>
    </row>
    <row r="75" spans="2:11" ht="17.25" customHeight="1">
      <c r="B75" s="280"/>
      <c r="C75" s="284" t="s">
        <v>865</v>
      </c>
      <c r="D75" s="284"/>
      <c r="E75" s="284"/>
      <c r="F75" s="285" t="s">
        <v>866</v>
      </c>
      <c r="G75" s="286"/>
      <c r="H75" s="284"/>
      <c r="I75" s="284"/>
      <c r="J75" s="284" t="s">
        <v>867</v>
      </c>
      <c r="K75" s="281"/>
    </row>
    <row r="76" spans="2:11" ht="5.25" customHeight="1">
      <c r="B76" s="280"/>
      <c r="C76" s="287"/>
      <c r="D76" s="287"/>
      <c r="E76" s="287"/>
      <c r="F76" s="287"/>
      <c r="G76" s="288"/>
      <c r="H76" s="287"/>
      <c r="I76" s="287"/>
      <c r="J76" s="287"/>
      <c r="K76" s="281"/>
    </row>
    <row r="77" spans="2:11" ht="15" customHeight="1">
      <c r="B77" s="280"/>
      <c r="C77" s="270" t="s">
        <v>55</v>
      </c>
      <c r="D77" s="287"/>
      <c r="E77" s="287"/>
      <c r="F77" s="289" t="s">
        <v>868</v>
      </c>
      <c r="G77" s="288"/>
      <c r="H77" s="270" t="s">
        <v>869</v>
      </c>
      <c r="I77" s="270" t="s">
        <v>870</v>
      </c>
      <c r="J77" s="270">
        <v>20</v>
      </c>
      <c r="K77" s="281"/>
    </row>
    <row r="78" spans="2:11" ht="15" customHeight="1">
      <c r="B78" s="280"/>
      <c r="C78" s="270" t="s">
        <v>871</v>
      </c>
      <c r="D78" s="270"/>
      <c r="E78" s="270"/>
      <c r="F78" s="289" t="s">
        <v>868</v>
      </c>
      <c r="G78" s="288"/>
      <c r="H78" s="270" t="s">
        <v>872</v>
      </c>
      <c r="I78" s="270" t="s">
        <v>870</v>
      </c>
      <c r="J78" s="270">
        <v>120</v>
      </c>
      <c r="K78" s="281"/>
    </row>
    <row r="79" spans="2:11" ht="15" customHeight="1">
      <c r="B79" s="290"/>
      <c r="C79" s="270" t="s">
        <v>873</v>
      </c>
      <c r="D79" s="270"/>
      <c r="E79" s="270"/>
      <c r="F79" s="289" t="s">
        <v>874</v>
      </c>
      <c r="G79" s="288"/>
      <c r="H79" s="270" t="s">
        <v>875</v>
      </c>
      <c r="I79" s="270" t="s">
        <v>870</v>
      </c>
      <c r="J79" s="270">
        <v>50</v>
      </c>
      <c r="K79" s="281"/>
    </row>
    <row r="80" spans="2:11" ht="15" customHeight="1">
      <c r="B80" s="290"/>
      <c r="C80" s="270" t="s">
        <v>876</v>
      </c>
      <c r="D80" s="270"/>
      <c r="E80" s="270"/>
      <c r="F80" s="289" t="s">
        <v>868</v>
      </c>
      <c r="G80" s="288"/>
      <c r="H80" s="270" t="s">
        <v>877</v>
      </c>
      <c r="I80" s="270" t="s">
        <v>878</v>
      </c>
      <c r="J80" s="270"/>
      <c r="K80" s="281"/>
    </row>
    <row r="81" spans="2:11" ht="15" customHeight="1">
      <c r="B81" s="290"/>
      <c r="C81" s="291" t="s">
        <v>879</v>
      </c>
      <c r="D81" s="291"/>
      <c r="E81" s="291"/>
      <c r="F81" s="292" t="s">
        <v>874</v>
      </c>
      <c r="G81" s="291"/>
      <c r="H81" s="291" t="s">
        <v>880</v>
      </c>
      <c r="I81" s="291" t="s">
        <v>870</v>
      </c>
      <c r="J81" s="291">
        <v>15</v>
      </c>
      <c r="K81" s="281"/>
    </row>
    <row r="82" spans="2:11" ht="15" customHeight="1">
      <c r="B82" s="290"/>
      <c r="C82" s="291" t="s">
        <v>881</v>
      </c>
      <c r="D82" s="291"/>
      <c r="E82" s="291"/>
      <c r="F82" s="292" t="s">
        <v>874</v>
      </c>
      <c r="G82" s="291"/>
      <c r="H82" s="291" t="s">
        <v>882</v>
      </c>
      <c r="I82" s="291" t="s">
        <v>870</v>
      </c>
      <c r="J82" s="291">
        <v>15</v>
      </c>
      <c r="K82" s="281"/>
    </row>
    <row r="83" spans="2:11" ht="15" customHeight="1">
      <c r="B83" s="290"/>
      <c r="C83" s="291" t="s">
        <v>883</v>
      </c>
      <c r="D83" s="291"/>
      <c r="E83" s="291"/>
      <c r="F83" s="292" t="s">
        <v>874</v>
      </c>
      <c r="G83" s="291"/>
      <c r="H83" s="291" t="s">
        <v>884</v>
      </c>
      <c r="I83" s="291" t="s">
        <v>870</v>
      </c>
      <c r="J83" s="291">
        <v>20</v>
      </c>
      <c r="K83" s="281"/>
    </row>
    <row r="84" spans="2:11" ht="15" customHeight="1">
      <c r="B84" s="290"/>
      <c r="C84" s="291" t="s">
        <v>885</v>
      </c>
      <c r="D84" s="291"/>
      <c r="E84" s="291"/>
      <c r="F84" s="292" t="s">
        <v>874</v>
      </c>
      <c r="G84" s="291"/>
      <c r="H84" s="291" t="s">
        <v>886</v>
      </c>
      <c r="I84" s="291" t="s">
        <v>870</v>
      </c>
      <c r="J84" s="291">
        <v>20</v>
      </c>
      <c r="K84" s="281"/>
    </row>
    <row r="85" spans="2:11" ht="15" customHeight="1">
      <c r="B85" s="290"/>
      <c r="C85" s="270" t="s">
        <v>887</v>
      </c>
      <c r="D85" s="270"/>
      <c r="E85" s="270"/>
      <c r="F85" s="289" t="s">
        <v>874</v>
      </c>
      <c r="G85" s="288"/>
      <c r="H85" s="270" t="s">
        <v>888</v>
      </c>
      <c r="I85" s="270" t="s">
        <v>870</v>
      </c>
      <c r="J85" s="270">
        <v>50</v>
      </c>
      <c r="K85" s="281"/>
    </row>
    <row r="86" spans="2:11" ht="15" customHeight="1">
      <c r="B86" s="290"/>
      <c r="C86" s="270" t="s">
        <v>889</v>
      </c>
      <c r="D86" s="270"/>
      <c r="E86" s="270"/>
      <c r="F86" s="289" t="s">
        <v>874</v>
      </c>
      <c r="G86" s="288"/>
      <c r="H86" s="270" t="s">
        <v>890</v>
      </c>
      <c r="I86" s="270" t="s">
        <v>870</v>
      </c>
      <c r="J86" s="270">
        <v>20</v>
      </c>
      <c r="K86" s="281"/>
    </row>
    <row r="87" spans="2:11" ht="15" customHeight="1">
      <c r="B87" s="290"/>
      <c r="C87" s="270" t="s">
        <v>891</v>
      </c>
      <c r="D87" s="270"/>
      <c r="E87" s="270"/>
      <c r="F87" s="289" t="s">
        <v>874</v>
      </c>
      <c r="G87" s="288"/>
      <c r="H87" s="270" t="s">
        <v>892</v>
      </c>
      <c r="I87" s="270" t="s">
        <v>870</v>
      </c>
      <c r="J87" s="270">
        <v>20</v>
      </c>
      <c r="K87" s="281"/>
    </row>
    <row r="88" spans="2:11" ht="15" customHeight="1">
      <c r="B88" s="290"/>
      <c r="C88" s="270" t="s">
        <v>893</v>
      </c>
      <c r="D88" s="270"/>
      <c r="E88" s="270"/>
      <c r="F88" s="289" t="s">
        <v>874</v>
      </c>
      <c r="G88" s="288"/>
      <c r="H88" s="270" t="s">
        <v>894</v>
      </c>
      <c r="I88" s="270" t="s">
        <v>870</v>
      </c>
      <c r="J88" s="270">
        <v>50</v>
      </c>
      <c r="K88" s="281"/>
    </row>
    <row r="89" spans="2:11" ht="15" customHeight="1">
      <c r="B89" s="290"/>
      <c r="C89" s="270" t="s">
        <v>895</v>
      </c>
      <c r="D89" s="270"/>
      <c r="E89" s="270"/>
      <c r="F89" s="289" t="s">
        <v>874</v>
      </c>
      <c r="G89" s="288"/>
      <c r="H89" s="270" t="s">
        <v>895</v>
      </c>
      <c r="I89" s="270" t="s">
        <v>870</v>
      </c>
      <c r="J89" s="270">
        <v>50</v>
      </c>
      <c r="K89" s="281"/>
    </row>
    <row r="90" spans="2:11" ht="15" customHeight="1">
      <c r="B90" s="290"/>
      <c r="C90" s="270" t="s">
        <v>119</v>
      </c>
      <c r="D90" s="270"/>
      <c r="E90" s="270"/>
      <c r="F90" s="289" t="s">
        <v>874</v>
      </c>
      <c r="G90" s="288"/>
      <c r="H90" s="270" t="s">
        <v>896</v>
      </c>
      <c r="I90" s="270" t="s">
        <v>870</v>
      </c>
      <c r="J90" s="270">
        <v>255</v>
      </c>
      <c r="K90" s="281"/>
    </row>
    <row r="91" spans="2:11" ht="15" customHeight="1">
      <c r="B91" s="290"/>
      <c r="C91" s="270" t="s">
        <v>897</v>
      </c>
      <c r="D91" s="270"/>
      <c r="E91" s="270"/>
      <c r="F91" s="289" t="s">
        <v>868</v>
      </c>
      <c r="G91" s="288"/>
      <c r="H91" s="270" t="s">
        <v>898</v>
      </c>
      <c r="I91" s="270" t="s">
        <v>899</v>
      </c>
      <c r="J91" s="270"/>
      <c r="K91" s="281"/>
    </row>
    <row r="92" spans="2:11" ht="15" customHeight="1">
      <c r="B92" s="290"/>
      <c r="C92" s="270" t="s">
        <v>900</v>
      </c>
      <c r="D92" s="270"/>
      <c r="E92" s="270"/>
      <c r="F92" s="289" t="s">
        <v>868</v>
      </c>
      <c r="G92" s="288"/>
      <c r="H92" s="270" t="s">
        <v>901</v>
      </c>
      <c r="I92" s="270" t="s">
        <v>902</v>
      </c>
      <c r="J92" s="270"/>
      <c r="K92" s="281"/>
    </row>
    <row r="93" spans="2:11" ht="15" customHeight="1">
      <c r="B93" s="290"/>
      <c r="C93" s="270" t="s">
        <v>903</v>
      </c>
      <c r="D93" s="270"/>
      <c r="E93" s="270"/>
      <c r="F93" s="289" t="s">
        <v>868</v>
      </c>
      <c r="G93" s="288"/>
      <c r="H93" s="270" t="s">
        <v>903</v>
      </c>
      <c r="I93" s="270" t="s">
        <v>902</v>
      </c>
      <c r="J93" s="270"/>
      <c r="K93" s="281"/>
    </row>
    <row r="94" spans="2:11" ht="15" customHeight="1">
      <c r="B94" s="290"/>
      <c r="C94" s="270" t="s">
        <v>40</v>
      </c>
      <c r="D94" s="270"/>
      <c r="E94" s="270"/>
      <c r="F94" s="289" t="s">
        <v>868</v>
      </c>
      <c r="G94" s="288"/>
      <c r="H94" s="270" t="s">
        <v>904</v>
      </c>
      <c r="I94" s="270" t="s">
        <v>902</v>
      </c>
      <c r="J94" s="270"/>
      <c r="K94" s="281"/>
    </row>
    <row r="95" spans="2:11" ht="15" customHeight="1">
      <c r="B95" s="290"/>
      <c r="C95" s="270" t="s">
        <v>50</v>
      </c>
      <c r="D95" s="270"/>
      <c r="E95" s="270"/>
      <c r="F95" s="289" t="s">
        <v>868</v>
      </c>
      <c r="G95" s="288"/>
      <c r="H95" s="270" t="s">
        <v>905</v>
      </c>
      <c r="I95" s="270" t="s">
        <v>902</v>
      </c>
      <c r="J95" s="270"/>
      <c r="K95" s="281"/>
    </row>
    <row r="96" spans="2:11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spans="2:11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spans="2:11" ht="18.75" customHeight="1">
      <c r="B98" s="276"/>
      <c r="C98" s="276"/>
      <c r="D98" s="276"/>
      <c r="E98" s="276"/>
      <c r="F98" s="276"/>
      <c r="G98" s="276"/>
      <c r="H98" s="276"/>
      <c r="I98" s="276"/>
      <c r="J98" s="276"/>
      <c r="K98" s="276"/>
    </row>
    <row r="99" spans="2:11" ht="7.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9"/>
    </row>
    <row r="100" spans="2:11" ht="45" customHeight="1">
      <c r="B100" s="280"/>
      <c r="C100" s="382" t="s">
        <v>906</v>
      </c>
      <c r="D100" s="382"/>
      <c r="E100" s="382"/>
      <c r="F100" s="382"/>
      <c r="G100" s="382"/>
      <c r="H100" s="382"/>
      <c r="I100" s="382"/>
      <c r="J100" s="382"/>
      <c r="K100" s="281"/>
    </row>
    <row r="101" spans="2:11" ht="17.25" customHeight="1">
      <c r="B101" s="280"/>
      <c r="C101" s="282" t="s">
        <v>862</v>
      </c>
      <c r="D101" s="282"/>
      <c r="E101" s="282"/>
      <c r="F101" s="282" t="s">
        <v>863</v>
      </c>
      <c r="G101" s="283"/>
      <c r="H101" s="282" t="s">
        <v>114</v>
      </c>
      <c r="I101" s="282" t="s">
        <v>59</v>
      </c>
      <c r="J101" s="282" t="s">
        <v>864</v>
      </c>
      <c r="K101" s="281"/>
    </row>
    <row r="102" spans="2:11" ht="17.25" customHeight="1">
      <c r="B102" s="280"/>
      <c r="C102" s="284" t="s">
        <v>865</v>
      </c>
      <c r="D102" s="284"/>
      <c r="E102" s="284"/>
      <c r="F102" s="285" t="s">
        <v>866</v>
      </c>
      <c r="G102" s="286"/>
      <c r="H102" s="284"/>
      <c r="I102" s="284"/>
      <c r="J102" s="284" t="s">
        <v>867</v>
      </c>
      <c r="K102" s="281"/>
    </row>
    <row r="103" spans="2:11" ht="5.25" customHeight="1">
      <c r="B103" s="280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spans="2:11" ht="15" customHeight="1">
      <c r="B104" s="280"/>
      <c r="C104" s="270" t="s">
        <v>55</v>
      </c>
      <c r="D104" s="287"/>
      <c r="E104" s="287"/>
      <c r="F104" s="289" t="s">
        <v>868</v>
      </c>
      <c r="G104" s="298"/>
      <c r="H104" s="270" t="s">
        <v>907</v>
      </c>
      <c r="I104" s="270" t="s">
        <v>870</v>
      </c>
      <c r="J104" s="270">
        <v>20</v>
      </c>
      <c r="K104" s="281"/>
    </row>
    <row r="105" spans="2:11" ht="15" customHeight="1">
      <c r="B105" s="280"/>
      <c r="C105" s="270" t="s">
        <v>871</v>
      </c>
      <c r="D105" s="270"/>
      <c r="E105" s="270"/>
      <c r="F105" s="289" t="s">
        <v>868</v>
      </c>
      <c r="G105" s="270"/>
      <c r="H105" s="270" t="s">
        <v>907</v>
      </c>
      <c r="I105" s="270" t="s">
        <v>870</v>
      </c>
      <c r="J105" s="270">
        <v>120</v>
      </c>
      <c r="K105" s="281"/>
    </row>
    <row r="106" spans="2:11" ht="15" customHeight="1">
      <c r="B106" s="290"/>
      <c r="C106" s="270" t="s">
        <v>873</v>
      </c>
      <c r="D106" s="270"/>
      <c r="E106" s="270"/>
      <c r="F106" s="289" t="s">
        <v>874</v>
      </c>
      <c r="G106" s="270"/>
      <c r="H106" s="270" t="s">
        <v>907</v>
      </c>
      <c r="I106" s="270" t="s">
        <v>870</v>
      </c>
      <c r="J106" s="270">
        <v>50</v>
      </c>
      <c r="K106" s="281"/>
    </row>
    <row r="107" spans="2:11" ht="15" customHeight="1">
      <c r="B107" s="290"/>
      <c r="C107" s="270" t="s">
        <v>876</v>
      </c>
      <c r="D107" s="270"/>
      <c r="E107" s="270"/>
      <c r="F107" s="289" t="s">
        <v>868</v>
      </c>
      <c r="G107" s="270"/>
      <c r="H107" s="270" t="s">
        <v>907</v>
      </c>
      <c r="I107" s="270" t="s">
        <v>878</v>
      </c>
      <c r="J107" s="270"/>
      <c r="K107" s="281"/>
    </row>
    <row r="108" spans="2:11" ht="15" customHeight="1">
      <c r="B108" s="290"/>
      <c r="C108" s="270" t="s">
        <v>887</v>
      </c>
      <c r="D108" s="270"/>
      <c r="E108" s="270"/>
      <c r="F108" s="289" t="s">
        <v>874</v>
      </c>
      <c r="G108" s="270"/>
      <c r="H108" s="270" t="s">
        <v>907</v>
      </c>
      <c r="I108" s="270" t="s">
        <v>870</v>
      </c>
      <c r="J108" s="270">
        <v>50</v>
      </c>
      <c r="K108" s="281"/>
    </row>
    <row r="109" spans="2:11" ht="15" customHeight="1">
      <c r="B109" s="290"/>
      <c r="C109" s="270" t="s">
        <v>895</v>
      </c>
      <c r="D109" s="270"/>
      <c r="E109" s="270"/>
      <c r="F109" s="289" t="s">
        <v>874</v>
      </c>
      <c r="G109" s="270"/>
      <c r="H109" s="270" t="s">
        <v>907</v>
      </c>
      <c r="I109" s="270" t="s">
        <v>870</v>
      </c>
      <c r="J109" s="270">
        <v>50</v>
      </c>
      <c r="K109" s="281"/>
    </row>
    <row r="110" spans="2:11" ht="15" customHeight="1">
      <c r="B110" s="290"/>
      <c r="C110" s="270" t="s">
        <v>893</v>
      </c>
      <c r="D110" s="270"/>
      <c r="E110" s="270"/>
      <c r="F110" s="289" t="s">
        <v>874</v>
      </c>
      <c r="G110" s="270"/>
      <c r="H110" s="270" t="s">
        <v>907</v>
      </c>
      <c r="I110" s="270" t="s">
        <v>870</v>
      </c>
      <c r="J110" s="270">
        <v>50</v>
      </c>
      <c r="K110" s="281"/>
    </row>
    <row r="111" spans="2:11" ht="15" customHeight="1">
      <c r="B111" s="290"/>
      <c r="C111" s="270" t="s">
        <v>55</v>
      </c>
      <c r="D111" s="270"/>
      <c r="E111" s="270"/>
      <c r="F111" s="289" t="s">
        <v>868</v>
      </c>
      <c r="G111" s="270"/>
      <c r="H111" s="270" t="s">
        <v>908</v>
      </c>
      <c r="I111" s="270" t="s">
        <v>870</v>
      </c>
      <c r="J111" s="270">
        <v>20</v>
      </c>
      <c r="K111" s="281"/>
    </row>
    <row r="112" spans="2:11" ht="15" customHeight="1">
      <c r="B112" s="290"/>
      <c r="C112" s="270" t="s">
        <v>909</v>
      </c>
      <c r="D112" s="270"/>
      <c r="E112" s="270"/>
      <c r="F112" s="289" t="s">
        <v>868</v>
      </c>
      <c r="G112" s="270"/>
      <c r="H112" s="270" t="s">
        <v>910</v>
      </c>
      <c r="I112" s="270" t="s">
        <v>870</v>
      </c>
      <c r="J112" s="270">
        <v>120</v>
      </c>
      <c r="K112" s="281"/>
    </row>
    <row r="113" spans="2:11" ht="15" customHeight="1">
      <c r="B113" s="290"/>
      <c r="C113" s="270" t="s">
        <v>40</v>
      </c>
      <c r="D113" s="270"/>
      <c r="E113" s="270"/>
      <c r="F113" s="289" t="s">
        <v>868</v>
      </c>
      <c r="G113" s="270"/>
      <c r="H113" s="270" t="s">
        <v>911</v>
      </c>
      <c r="I113" s="270" t="s">
        <v>902</v>
      </c>
      <c r="J113" s="270"/>
      <c r="K113" s="281"/>
    </row>
    <row r="114" spans="2:11" ht="15" customHeight="1">
      <c r="B114" s="290"/>
      <c r="C114" s="270" t="s">
        <v>50</v>
      </c>
      <c r="D114" s="270"/>
      <c r="E114" s="270"/>
      <c r="F114" s="289" t="s">
        <v>868</v>
      </c>
      <c r="G114" s="270"/>
      <c r="H114" s="270" t="s">
        <v>912</v>
      </c>
      <c r="I114" s="270" t="s">
        <v>902</v>
      </c>
      <c r="J114" s="270"/>
      <c r="K114" s="281"/>
    </row>
    <row r="115" spans="2:11" ht="15" customHeight="1">
      <c r="B115" s="290"/>
      <c r="C115" s="270" t="s">
        <v>59</v>
      </c>
      <c r="D115" s="270"/>
      <c r="E115" s="270"/>
      <c r="F115" s="289" t="s">
        <v>868</v>
      </c>
      <c r="G115" s="270"/>
      <c r="H115" s="270" t="s">
        <v>913</v>
      </c>
      <c r="I115" s="270" t="s">
        <v>914</v>
      </c>
      <c r="J115" s="270"/>
      <c r="K115" s="281"/>
    </row>
    <row r="116" spans="2:11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spans="2:11" ht="18.75" customHeight="1">
      <c r="B117" s="300"/>
      <c r="C117" s="266"/>
      <c r="D117" s="266"/>
      <c r="E117" s="266"/>
      <c r="F117" s="301"/>
      <c r="G117" s="266"/>
      <c r="H117" s="266"/>
      <c r="I117" s="266"/>
      <c r="J117" s="266"/>
      <c r="K117" s="300"/>
    </row>
    <row r="118" spans="2:11" ht="18.75" customHeight="1"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</row>
    <row r="119" spans="2:11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spans="2:11" ht="45" customHeight="1">
      <c r="B120" s="305"/>
      <c r="C120" s="381" t="s">
        <v>915</v>
      </c>
      <c r="D120" s="381"/>
      <c r="E120" s="381"/>
      <c r="F120" s="381"/>
      <c r="G120" s="381"/>
      <c r="H120" s="381"/>
      <c r="I120" s="381"/>
      <c r="J120" s="381"/>
      <c r="K120" s="306"/>
    </row>
    <row r="121" spans="2:11" ht="17.25" customHeight="1">
      <c r="B121" s="307"/>
      <c r="C121" s="282" t="s">
        <v>862</v>
      </c>
      <c r="D121" s="282"/>
      <c r="E121" s="282"/>
      <c r="F121" s="282" t="s">
        <v>863</v>
      </c>
      <c r="G121" s="283"/>
      <c r="H121" s="282" t="s">
        <v>114</v>
      </c>
      <c r="I121" s="282" t="s">
        <v>59</v>
      </c>
      <c r="J121" s="282" t="s">
        <v>864</v>
      </c>
      <c r="K121" s="308"/>
    </row>
    <row r="122" spans="2:11" ht="17.25" customHeight="1">
      <c r="B122" s="307"/>
      <c r="C122" s="284" t="s">
        <v>865</v>
      </c>
      <c r="D122" s="284"/>
      <c r="E122" s="284"/>
      <c r="F122" s="285" t="s">
        <v>866</v>
      </c>
      <c r="G122" s="286"/>
      <c r="H122" s="284"/>
      <c r="I122" s="284"/>
      <c r="J122" s="284" t="s">
        <v>867</v>
      </c>
      <c r="K122" s="308"/>
    </row>
    <row r="123" spans="2:11" ht="5.25" customHeight="1">
      <c r="B123" s="309"/>
      <c r="C123" s="287"/>
      <c r="D123" s="287"/>
      <c r="E123" s="287"/>
      <c r="F123" s="287"/>
      <c r="G123" s="270"/>
      <c r="H123" s="287"/>
      <c r="I123" s="287"/>
      <c r="J123" s="287"/>
      <c r="K123" s="310"/>
    </row>
    <row r="124" spans="2:11" ht="15" customHeight="1">
      <c r="B124" s="309"/>
      <c r="C124" s="270" t="s">
        <v>871</v>
      </c>
      <c r="D124" s="287"/>
      <c r="E124" s="287"/>
      <c r="F124" s="289" t="s">
        <v>868</v>
      </c>
      <c r="G124" s="270"/>
      <c r="H124" s="270" t="s">
        <v>907</v>
      </c>
      <c r="I124" s="270" t="s">
        <v>870</v>
      </c>
      <c r="J124" s="270">
        <v>120</v>
      </c>
      <c r="K124" s="311"/>
    </row>
    <row r="125" spans="2:11" ht="15" customHeight="1">
      <c r="B125" s="309"/>
      <c r="C125" s="270" t="s">
        <v>916</v>
      </c>
      <c r="D125" s="270"/>
      <c r="E125" s="270"/>
      <c r="F125" s="289" t="s">
        <v>868</v>
      </c>
      <c r="G125" s="270"/>
      <c r="H125" s="270" t="s">
        <v>917</v>
      </c>
      <c r="I125" s="270" t="s">
        <v>870</v>
      </c>
      <c r="J125" s="270" t="s">
        <v>918</v>
      </c>
      <c r="K125" s="311"/>
    </row>
    <row r="126" spans="2:11" ht="15" customHeight="1">
      <c r="B126" s="309"/>
      <c r="C126" s="270" t="s">
        <v>817</v>
      </c>
      <c r="D126" s="270"/>
      <c r="E126" s="270"/>
      <c r="F126" s="289" t="s">
        <v>868</v>
      </c>
      <c r="G126" s="270"/>
      <c r="H126" s="270" t="s">
        <v>919</v>
      </c>
      <c r="I126" s="270" t="s">
        <v>870</v>
      </c>
      <c r="J126" s="270" t="s">
        <v>918</v>
      </c>
      <c r="K126" s="311"/>
    </row>
    <row r="127" spans="2:11" ht="15" customHeight="1">
      <c r="B127" s="309"/>
      <c r="C127" s="270" t="s">
        <v>879</v>
      </c>
      <c r="D127" s="270"/>
      <c r="E127" s="270"/>
      <c r="F127" s="289" t="s">
        <v>874</v>
      </c>
      <c r="G127" s="270"/>
      <c r="H127" s="270" t="s">
        <v>880</v>
      </c>
      <c r="I127" s="270" t="s">
        <v>870</v>
      </c>
      <c r="J127" s="270">
        <v>15</v>
      </c>
      <c r="K127" s="311"/>
    </row>
    <row r="128" spans="2:11" ht="15" customHeight="1">
      <c r="B128" s="309"/>
      <c r="C128" s="291" t="s">
        <v>881</v>
      </c>
      <c r="D128" s="291"/>
      <c r="E128" s="291"/>
      <c r="F128" s="292" t="s">
        <v>874</v>
      </c>
      <c r="G128" s="291"/>
      <c r="H128" s="291" t="s">
        <v>882</v>
      </c>
      <c r="I128" s="291" t="s">
        <v>870</v>
      </c>
      <c r="J128" s="291">
        <v>15</v>
      </c>
      <c r="K128" s="311"/>
    </row>
    <row r="129" spans="2:11" ht="15" customHeight="1">
      <c r="B129" s="309"/>
      <c r="C129" s="291" t="s">
        <v>883</v>
      </c>
      <c r="D129" s="291"/>
      <c r="E129" s="291"/>
      <c r="F129" s="292" t="s">
        <v>874</v>
      </c>
      <c r="G129" s="291"/>
      <c r="H129" s="291" t="s">
        <v>884</v>
      </c>
      <c r="I129" s="291" t="s">
        <v>870</v>
      </c>
      <c r="J129" s="291">
        <v>20</v>
      </c>
      <c r="K129" s="311"/>
    </row>
    <row r="130" spans="2:11" ht="15" customHeight="1">
      <c r="B130" s="309"/>
      <c r="C130" s="291" t="s">
        <v>885</v>
      </c>
      <c r="D130" s="291"/>
      <c r="E130" s="291"/>
      <c r="F130" s="292" t="s">
        <v>874</v>
      </c>
      <c r="G130" s="291"/>
      <c r="H130" s="291" t="s">
        <v>886</v>
      </c>
      <c r="I130" s="291" t="s">
        <v>870</v>
      </c>
      <c r="J130" s="291">
        <v>20</v>
      </c>
      <c r="K130" s="311"/>
    </row>
    <row r="131" spans="2:11" ht="15" customHeight="1">
      <c r="B131" s="309"/>
      <c r="C131" s="270" t="s">
        <v>873</v>
      </c>
      <c r="D131" s="270"/>
      <c r="E131" s="270"/>
      <c r="F131" s="289" t="s">
        <v>874</v>
      </c>
      <c r="G131" s="270"/>
      <c r="H131" s="270" t="s">
        <v>907</v>
      </c>
      <c r="I131" s="270" t="s">
        <v>870</v>
      </c>
      <c r="J131" s="270">
        <v>50</v>
      </c>
      <c r="K131" s="311"/>
    </row>
    <row r="132" spans="2:11" ht="15" customHeight="1">
      <c r="B132" s="309"/>
      <c r="C132" s="270" t="s">
        <v>887</v>
      </c>
      <c r="D132" s="270"/>
      <c r="E132" s="270"/>
      <c r="F132" s="289" t="s">
        <v>874</v>
      </c>
      <c r="G132" s="270"/>
      <c r="H132" s="270" t="s">
        <v>907</v>
      </c>
      <c r="I132" s="270" t="s">
        <v>870</v>
      </c>
      <c r="J132" s="270">
        <v>50</v>
      </c>
      <c r="K132" s="311"/>
    </row>
    <row r="133" spans="2:11" ht="15" customHeight="1">
      <c r="B133" s="309"/>
      <c r="C133" s="270" t="s">
        <v>893</v>
      </c>
      <c r="D133" s="270"/>
      <c r="E133" s="270"/>
      <c r="F133" s="289" t="s">
        <v>874</v>
      </c>
      <c r="G133" s="270"/>
      <c r="H133" s="270" t="s">
        <v>907</v>
      </c>
      <c r="I133" s="270" t="s">
        <v>870</v>
      </c>
      <c r="J133" s="270">
        <v>50</v>
      </c>
      <c r="K133" s="311"/>
    </row>
    <row r="134" spans="2:11" ht="15" customHeight="1">
      <c r="B134" s="309"/>
      <c r="C134" s="270" t="s">
        <v>895</v>
      </c>
      <c r="D134" s="270"/>
      <c r="E134" s="270"/>
      <c r="F134" s="289" t="s">
        <v>874</v>
      </c>
      <c r="G134" s="270"/>
      <c r="H134" s="270" t="s">
        <v>907</v>
      </c>
      <c r="I134" s="270" t="s">
        <v>870</v>
      </c>
      <c r="J134" s="270">
        <v>50</v>
      </c>
      <c r="K134" s="311"/>
    </row>
    <row r="135" spans="2:11" ht="15" customHeight="1">
      <c r="B135" s="309"/>
      <c r="C135" s="270" t="s">
        <v>119</v>
      </c>
      <c r="D135" s="270"/>
      <c r="E135" s="270"/>
      <c r="F135" s="289" t="s">
        <v>874</v>
      </c>
      <c r="G135" s="270"/>
      <c r="H135" s="270" t="s">
        <v>920</v>
      </c>
      <c r="I135" s="270" t="s">
        <v>870</v>
      </c>
      <c r="J135" s="270">
        <v>255</v>
      </c>
      <c r="K135" s="311"/>
    </row>
    <row r="136" spans="2:11" ht="15" customHeight="1">
      <c r="B136" s="309"/>
      <c r="C136" s="270" t="s">
        <v>897</v>
      </c>
      <c r="D136" s="270"/>
      <c r="E136" s="270"/>
      <c r="F136" s="289" t="s">
        <v>868</v>
      </c>
      <c r="G136" s="270"/>
      <c r="H136" s="270" t="s">
        <v>921</v>
      </c>
      <c r="I136" s="270" t="s">
        <v>899</v>
      </c>
      <c r="J136" s="270"/>
      <c r="K136" s="311"/>
    </row>
    <row r="137" spans="2:11" ht="15" customHeight="1">
      <c r="B137" s="309"/>
      <c r="C137" s="270" t="s">
        <v>900</v>
      </c>
      <c r="D137" s="270"/>
      <c r="E137" s="270"/>
      <c r="F137" s="289" t="s">
        <v>868</v>
      </c>
      <c r="G137" s="270"/>
      <c r="H137" s="270" t="s">
        <v>922</v>
      </c>
      <c r="I137" s="270" t="s">
        <v>902</v>
      </c>
      <c r="J137" s="270"/>
      <c r="K137" s="311"/>
    </row>
    <row r="138" spans="2:11" ht="15" customHeight="1">
      <c r="B138" s="309"/>
      <c r="C138" s="270" t="s">
        <v>903</v>
      </c>
      <c r="D138" s="270"/>
      <c r="E138" s="270"/>
      <c r="F138" s="289" t="s">
        <v>868</v>
      </c>
      <c r="G138" s="270"/>
      <c r="H138" s="270" t="s">
        <v>903</v>
      </c>
      <c r="I138" s="270" t="s">
        <v>902</v>
      </c>
      <c r="J138" s="270"/>
      <c r="K138" s="311"/>
    </row>
    <row r="139" spans="2:11" ht="15" customHeight="1">
      <c r="B139" s="309"/>
      <c r="C139" s="270" t="s">
        <v>40</v>
      </c>
      <c r="D139" s="270"/>
      <c r="E139" s="270"/>
      <c r="F139" s="289" t="s">
        <v>868</v>
      </c>
      <c r="G139" s="270"/>
      <c r="H139" s="270" t="s">
        <v>923</v>
      </c>
      <c r="I139" s="270" t="s">
        <v>902</v>
      </c>
      <c r="J139" s="270"/>
      <c r="K139" s="311"/>
    </row>
    <row r="140" spans="2:11" ht="15" customHeight="1">
      <c r="B140" s="309"/>
      <c r="C140" s="270" t="s">
        <v>924</v>
      </c>
      <c r="D140" s="270"/>
      <c r="E140" s="270"/>
      <c r="F140" s="289" t="s">
        <v>868</v>
      </c>
      <c r="G140" s="270"/>
      <c r="H140" s="270" t="s">
        <v>925</v>
      </c>
      <c r="I140" s="270" t="s">
        <v>902</v>
      </c>
      <c r="J140" s="270"/>
      <c r="K140" s="311"/>
    </row>
    <row r="141" spans="2:1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spans="2:11" ht="18.75" customHeight="1">
      <c r="B142" s="266"/>
      <c r="C142" s="266"/>
      <c r="D142" s="266"/>
      <c r="E142" s="266"/>
      <c r="F142" s="301"/>
      <c r="G142" s="266"/>
      <c r="H142" s="266"/>
      <c r="I142" s="266"/>
      <c r="J142" s="266"/>
      <c r="K142" s="266"/>
    </row>
    <row r="143" spans="2:11" ht="18.75" customHeight="1"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</row>
    <row r="144" spans="2:11" ht="7.5" customHeight="1">
      <c r="B144" s="277"/>
      <c r="C144" s="278"/>
      <c r="D144" s="278"/>
      <c r="E144" s="278"/>
      <c r="F144" s="278"/>
      <c r="G144" s="278"/>
      <c r="H144" s="278"/>
      <c r="I144" s="278"/>
      <c r="J144" s="278"/>
      <c r="K144" s="279"/>
    </row>
    <row r="145" spans="2:11" ht="45" customHeight="1">
      <c r="B145" s="280"/>
      <c r="C145" s="382" t="s">
        <v>926</v>
      </c>
      <c r="D145" s="382"/>
      <c r="E145" s="382"/>
      <c r="F145" s="382"/>
      <c r="G145" s="382"/>
      <c r="H145" s="382"/>
      <c r="I145" s="382"/>
      <c r="J145" s="382"/>
      <c r="K145" s="281"/>
    </row>
    <row r="146" spans="2:11" ht="17.25" customHeight="1">
      <c r="B146" s="280"/>
      <c r="C146" s="282" t="s">
        <v>862</v>
      </c>
      <c r="D146" s="282"/>
      <c r="E146" s="282"/>
      <c r="F146" s="282" t="s">
        <v>863</v>
      </c>
      <c r="G146" s="283"/>
      <c r="H146" s="282" t="s">
        <v>114</v>
      </c>
      <c r="I146" s="282" t="s">
        <v>59</v>
      </c>
      <c r="J146" s="282" t="s">
        <v>864</v>
      </c>
      <c r="K146" s="281"/>
    </row>
    <row r="147" spans="2:11" ht="17.25" customHeight="1">
      <c r="B147" s="280"/>
      <c r="C147" s="284" t="s">
        <v>865</v>
      </c>
      <c r="D147" s="284"/>
      <c r="E147" s="284"/>
      <c r="F147" s="285" t="s">
        <v>866</v>
      </c>
      <c r="G147" s="286"/>
      <c r="H147" s="284"/>
      <c r="I147" s="284"/>
      <c r="J147" s="284" t="s">
        <v>867</v>
      </c>
      <c r="K147" s="281"/>
    </row>
    <row r="148" spans="2:11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spans="2:11" ht="15" customHeight="1">
      <c r="B149" s="290"/>
      <c r="C149" s="315" t="s">
        <v>871</v>
      </c>
      <c r="D149" s="270"/>
      <c r="E149" s="270"/>
      <c r="F149" s="316" t="s">
        <v>868</v>
      </c>
      <c r="G149" s="270"/>
      <c r="H149" s="315" t="s">
        <v>907</v>
      </c>
      <c r="I149" s="315" t="s">
        <v>870</v>
      </c>
      <c r="J149" s="315">
        <v>120</v>
      </c>
      <c r="K149" s="311"/>
    </row>
    <row r="150" spans="2:11" ht="15" customHeight="1">
      <c r="B150" s="290"/>
      <c r="C150" s="315" t="s">
        <v>916</v>
      </c>
      <c r="D150" s="270"/>
      <c r="E150" s="270"/>
      <c r="F150" s="316" t="s">
        <v>868</v>
      </c>
      <c r="G150" s="270"/>
      <c r="H150" s="315" t="s">
        <v>927</v>
      </c>
      <c r="I150" s="315" t="s">
        <v>870</v>
      </c>
      <c r="J150" s="315" t="s">
        <v>918</v>
      </c>
      <c r="K150" s="311"/>
    </row>
    <row r="151" spans="2:11" ht="15" customHeight="1">
      <c r="B151" s="290"/>
      <c r="C151" s="315" t="s">
        <v>817</v>
      </c>
      <c r="D151" s="270"/>
      <c r="E151" s="270"/>
      <c r="F151" s="316" t="s">
        <v>868</v>
      </c>
      <c r="G151" s="270"/>
      <c r="H151" s="315" t="s">
        <v>928</v>
      </c>
      <c r="I151" s="315" t="s">
        <v>870</v>
      </c>
      <c r="J151" s="315" t="s">
        <v>918</v>
      </c>
      <c r="K151" s="311"/>
    </row>
    <row r="152" spans="2:11" ht="15" customHeight="1">
      <c r="B152" s="290"/>
      <c r="C152" s="315" t="s">
        <v>873</v>
      </c>
      <c r="D152" s="270"/>
      <c r="E152" s="270"/>
      <c r="F152" s="316" t="s">
        <v>874</v>
      </c>
      <c r="G152" s="270"/>
      <c r="H152" s="315" t="s">
        <v>907</v>
      </c>
      <c r="I152" s="315" t="s">
        <v>870</v>
      </c>
      <c r="J152" s="315">
        <v>50</v>
      </c>
      <c r="K152" s="311"/>
    </row>
    <row r="153" spans="2:11" ht="15" customHeight="1">
      <c r="B153" s="290"/>
      <c r="C153" s="315" t="s">
        <v>876</v>
      </c>
      <c r="D153" s="270"/>
      <c r="E153" s="270"/>
      <c r="F153" s="316" t="s">
        <v>868</v>
      </c>
      <c r="G153" s="270"/>
      <c r="H153" s="315" t="s">
        <v>907</v>
      </c>
      <c r="I153" s="315" t="s">
        <v>878</v>
      </c>
      <c r="J153" s="315"/>
      <c r="K153" s="311"/>
    </row>
    <row r="154" spans="2:11" ht="15" customHeight="1">
      <c r="B154" s="290"/>
      <c r="C154" s="315" t="s">
        <v>887</v>
      </c>
      <c r="D154" s="270"/>
      <c r="E154" s="270"/>
      <c r="F154" s="316" t="s">
        <v>874</v>
      </c>
      <c r="G154" s="270"/>
      <c r="H154" s="315" t="s">
        <v>907</v>
      </c>
      <c r="I154" s="315" t="s">
        <v>870</v>
      </c>
      <c r="J154" s="315">
        <v>50</v>
      </c>
      <c r="K154" s="311"/>
    </row>
    <row r="155" spans="2:11" ht="15" customHeight="1">
      <c r="B155" s="290"/>
      <c r="C155" s="315" t="s">
        <v>895</v>
      </c>
      <c r="D155" s="270"/>
      <c r="E155" s="270"/>
      <c r="F155" s="316" t="s">
        <v>874</v>
      </c>
      <c r="G155" s="270"/>
      <c r="H155" s="315" t="s">
        <v>907</v>
      </c>
      <c r="I155" s="315" t="s">
        <v>870</v>
      </c>
      <c r="J155" s="315">
        <v>50</v>
      </c>
      <c r="K155" s="311"/>
    </row>
    <row r="156" spans="2:11" ht="15" customHeight="1">
      <c r="B156" s="290"/>
      <c r="C156" s="315" t="s">
        <v>893</v>
      </c>
      <c r="D156" s="270"/>
      <c r="E156" s="270"/>
      <c r="F156" s="316" t="s">
        <v>874</v>
      </c>
      <c r="G156" s="270"/>
      <c r="H156" s="315" t="s">
        <v>907</v>
      </c>
      <c r="I156" s="315" t="s">
        <v>870</v>
      </c>
      <c r="J156" s="315">
        <v>50</v>
      </c>
      <c r="K156" s="311"/>
    </row>
    <row r="157" spans="2:11" ht="15" customHeight="1">
      <c r="B157" s="290"/>
      <c r="C157" s="315" t="s">
        <v>89</v>
      </c>
      <c r="D157" s="270"/>
      <c r="E157" s="270"/>
      <c r="F157" s="316" t="s">
        <v>868</v>
      </c>
      <c r="G157" s="270"/>
      <c r="H157" s="315" t="s">
        <v>929</v>
      </c>
      <c r="I157" s="315" t="s">
        <v>870</v>
      </c>
      <c r="J157" s="315" t="s">
        <v>930</v>
      </c>
      <c r="K157" s="311"/>
    </row>
    <row r="158" spans="2:11" ht="15" customHeight="1">
      <c r="B158" s="290"/>
      <c r="C158" s="315" t="s">
        <v>931</v>
      </c>
      <c r="D158" s="270"/>
      <c r="E158" s="270"/>
      <c r="F158" s="316" t="s">
        <v>868</v>
      </c>
      <c r="G158" s="270"/>
      <c r="H158" s="315" t="s">
        <v>932</v>
      </c>
      <c r="I158" s="315" t="s">
        <v>902</v>
      </c>
      <c r="J158" s="315"/>
      <c r="K158" s="311"/>
    </row>
    <row r="159" spans="2:11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spans="2:11" ht="18.75" customHeight="1">
      <c r="B160" s="266"/>
      <c r="C160" s="270"/>
      <c r="D160" s="270"/>
      <c r="E160" s="270"/>
      <c r="F160" s="289"/>
      <c r="G160" s="270"/>
      <c r="H160" s="270"/>
      <c r="I160" s="270"/>
      <c r="J160" s="270"/>
      <c r="K160" s="266"/>
    </row>
    <row r="161" spans="2:11" ht="18.75" customHeight="1"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</row>
    <row r="162" spans="2:11" ht="7.5" customHeight="1">
      <c r="B162" s="258"/>
      <c r="C162" s="259"/>
      <c r="D162" s="259"/>
      <c r="E162" s="259"/>
      <c r="F162" s="259"/>
      <c r="G162" s="259"/>
      <c r="H162" s="259"/>
      <c r="I162" s="259"/>
      <c r="J162" s="259"/>
      <c r="K162" s="260"/>
    </row>
    <row r="163" spans="2:11" ht="45" customHeight="1">
      <c r="B163" s="261"/>
      <c r="C163" s="381" t="s">
        <v>933</v>
      </c>
      <c r="D163" s="381"/>
      <c r="E163" s="381"/>
      <c r="F163" s="381"/>
      <c r="G163" s="381"/>
      <c r="H163" s="381"/>
      <c r="I163" s="381"/>
      <c r="J163" s="381"/>
      <c r="K163" s="262"/>
    </row>
    <row r="164" spans="2:11" ht="17.25" customHeight="1">
      <c r="B164" s="261"/>
      <c r="C164" s="282" t="s">
        <v>862</v>
      </c>
      <c r="D164" s="282"/>
      <c r="E164" s="282"/>
      <c r="F164" s="282" t="s">
        <v>863</v>
      </c>
      <c r="G164" s="319"/>
      <c r="H164" s="320" t="s">
        <v>114</v>
      </c>
      <c r="I164" s="320" t="s">
        <v>59</v>
      </c>
      <c r="J164" s="282" t="s">
        <v>864</v>
      </c>
      <c r="K164" s="262"/>
    </row>
    <row r="165" spans="2:11" ht="17.25" customHeight="1">
      <c r="B165" s="263"/>
      <c r="C165" s="284" t="s">
        <v>865</v>
      </c>
      <c r="D165" s="284"/>
      <c r="E165" s="284"/>
      <c r="F165" s="285" t="s">
        <v>866</v>
      </c>
      <c r="G165" s="321"/>
      <c r="H165" s="322"/>
      <c r="I165" s="322"/>
      <c r="J165" s="284" t="s">
        <v>867</v>
      </c>
      <c r="K165" s="264"/>
    </row>
    <row r="166" spans="2:11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spans="2:11" ht="15" customHeight="1">
      <c r="B167" s="290"/>
      <c r="C167" s="270" t="s">
        <v>871</v>
      </c>
      <c r="D167" s="270"/>
      <c r="E167" s="270"/>
      <c r="F167" s="289" t="s">
        <v>868</v>
      </c>
      <c r="G167" s="270"/>
      <c r="H167" s="270" t="s">
        <v>907</v>
      </c>
      <c r="I167" s="270" t="s">
        <v>870</v>
      </c>
      <c r="J167" s="270">
        <v>120</v>
      </c>
      <c r="K167" s="311"/>
    </row>
    <row r="168" spans="2:11" ht="15" customHeight="1">
      <c r="B168" s="290"/>
      <c r="C168" s="270" t="s">
        <v>916</v>
      </c>
      <c r="D168" s="270"/>
      <c r="E168" s="270"/>
      <c r="F168" s="289" t="s">
        <v>868</v>
      </c>
      <c r="G168" s="270"/>
      <c r="H168" s="270" t="s">
        <v>917</v>
      </c>
      <c r="I168" s="270" t="s">
        <v>870</v>
      </c>
      <c r="J168" s="270" t="s">
        <v>918</v>
      </c>
      <c r="K168" s="311"/>
    </row>
    <row r="169" spans="2:11" ht="15" customHeight="1">
      <c r="B169" s="290"/>
      <c r="C169" s="270" t="s">
        <v>817</v>
      </c>
      <c r="D169" s="270"/>
      <c r="E169" s="270"/>
      <c r="F169" s="289" t="s">
        <v>868</v>
      </c>
      <c r="G169" s="270"/>
      <c r="H169" s="270" t="s">
        <v>934</v>
      </c>
      <c r="I169" s="270" t="s">
        <v>870</v>
      </c>
      <c r="J169" s="270" t="s">
        <v>918</v>
      </c>
      <c r="K169" s="311"/>
    </row>
    <row r="170" spans="2:11" ht="15" customHeight="1">
      <c r="B170" s="290"/>
      <c r="C170" s="270" t="s">
        <v>873</v>
      </c>
      <c r="D170" s="270"/>
      <c r="E170" s="270"/>
      <c r="F170" s="289" t="s">
        <v>874</v>
      </c>
      <c r="G170" s="270"/>
      <c r="H170" s="270" t="s">
        <v>934</v>
      </c>
      <c r="I170" s="270" t="s">
        <v>870</v>
      </c>
      <c r="J170" s="270">
        <v>50</v>
      </c>
      <c r="K170" s="311"/>
    </row>
    <row r="171" spans="2:11" ht="15" customHeight="1">
      <c r="B171" s="290"/>
      <c r="C171" s="270" t="s">
        <v>876</v>
      </c>
      <c r="D171" s="270"/>
      <c r="E171" s="270"/>
      <c r="F171" s="289" t="s">
        <v>868</v>
      </c>
      <c r="G171" s="270"/>
      <c r="H171" s="270" t="s">
        <v>934</v>
      </c>
      <c r="I171" s="270" t="s">
        <v>878</v>
      </c>
      <c r="J171" s="270"/>
      <c r="K171" s="311"/>
    </row>
    <row r="172" spans="2:11" ht="15" customHeight="1">
      <c r="B172" s="290"/>
      <c r="C172" s="270" t="s">
        <v>887</v>
      </c>
      <c r="D172" s="270"/>
      <c r="E172" s="270"/>
      <c r="F172" s="289" t="s">
        <v>874</v>
      </c>
      <c r="G172" s="270"/>
      <c r="H172" s="270" t="s">
        <v>934</v>
      </c>
      <c r="I172" s="270" t="s">
        <v>870</v>
      </c>
      <c r="J172" s="270">
        <v>50</v>
      </c>
      <c r="K172" s="311"/>
    </row>
    <row r="173" spans="2:11" ht="15" customHeight="1">
      <c r="B173" s="290"/>
      <c r="C173" s="270" t="s">
        <v>895</v>
      </c>
      <c r="D173" s="270"/>
      <c r="E173" s="270"/>
      <c r="F173" s="289" t="s">
        <v>874</v>
      </c>
      <c r="G173" s="270"/>
      <c r="H173" s="270" t="s">
        <v>934</v>
      </c>
      <c r="I173" s="270" t="s">
        <v>870</v>
      </c>
      <c r="J173" s="270">
        <v>50</v>
      </c>
      <c r="K173" s="311"/>
    </row>
    <row r="174" spans="2:11" ht="15" customHeight="1">
      <c r="B174" s="290"/>
      <c r="C174" s="270" t="s">
        <v>893</v>
      </c>
      <c r="D174" s="270"/>
      <c r="E174" s="270"/>
      <c r="F174" s="289" t="s">
        <v>874</v>
      </c>
      <c r="G174" s="270"/>
      <c r="H174" s="270" t="s">
        <v>934</v>
      </c>
      <c r="I174" s="270" t="s">
        <v>870</v>
      </c>
      <c r="J174" s="270">
        <v>50</v>
      </c>
      <c r="K174" s="311"/>
    </row>
    <row r="175" spans="2:11" ht="15" customHeight="1">
      <c r="B175" s="290"/>
      <c r="C175" s="270" t="s">
        <v>113</v>
      </c>
      <c r="D175" s="270"/>
      <c r="E175" s="270"/>
      <c r="F175" s="289" t="s">
        <v>868</v>
      </c>
      <c r="G175" s="270"/>
      <c r="H175" s="270" t="s">
        <v>935</v>
      </c>
      <c r="I175" s="270" t="s">
        <v>936</v>
      </c>
      <c r="J175" s="270"/>
      <c r="K175" s="311"/>
    </row>
    <row r="176" spans="2:11" ht="15" customHeight="1">
      <c r="B176" s="290"/>
      <c r="C176" s="270" t="s">
        <v>59</v>
      </c>
      <c r="D176" s="270"/>
      <c r="E176" s="270"/>
      <c r="F176" s="289" t="s">
        <v>868</v>
      </c>
      <c r="G176" s="270"/>
      <c r="H176" s="270" t="s">
        <v>937</v>
      </c>
      <c r="I176" s="270" t="s">
        <v>938</v>
      </c>
      <c r="J176" s="270">
        <v>1</v>
      </c>
      <c r="K176" s="311"/>
    </row>
    <row r="177" spans="2:11" ht="15" customHeight="1">
      <c r="B177" s="290"/>
      <c r="C177" s="270" t="s">
        <v>55</v>
      </c>
      <c r="D177" s="270"/>
      <c r="E177" s="270"/>
      <c r="F177" s="289" t="s">
        <v>868</v>
      </c>
      <c r="G177" s="270"/>
      <c r="H177" s="270" t="s">
        <v>939</v>
      </c>
      <c r="I177" s="270" t="s">
        <v>870</v>
      </c>
      <c r="J177" s="270">
        <v>20</v>
      </c>
      <c r="K177" s="311"/>
    </row>
    <row r="178" spans="2:11" ht="15" customHeight="1">
      <c r="B178" s="290"/>
      <c r="C178" s="270" t="s">
        <v>114</v>
      </c>
      <c r="D178" s="270"/>
      <c r="E178" s="270"/>
      <c r="F178" s="289" t="s">
        <v>868</v>
      </c>
      <c r="G178" s="270"/>
      <c r="H178" s="270" t="s">
        <v>940</v>
      </c>
      <c r="I178" s="270" t="s">
        <v>870</v>
      </c>
      <c r="J178" s="270">
        <v>255</v>
      </c>
      <c r="K178" s="311"/>
    </row>
    <row r="179" spans="2:11" ht="15" customHeight="1">
      <c r="B179" s="290"/>
      <c r="C179" s="270" t="s">
        <v>115</v>
      </c>
      <c r="D179" s="270"/>
      <c r="E179" s="270"/>
      <c r="F179" s="289" t="s">
        <v>868</v>
      </c>
      <c r="G179" s="270"/>
      <c r="H179" s="270" t="s">
        <v>833</v>
      </c>
      <c r="I179" s="270" t="s">
        <v>870</v>
      </c>
      <c r="J179" s="270">
        <v>10</v>
      </c>
      <c r="K179" s="311"/>
    </row>
    <row r="180" spans="2:11" ht="15" customHeight="1">
      <c r="B180" s="290"/>
      <c r="C180" s="270" t="s">
        <v>116</v>
      </c>
      <c r="D180" s="270"/>
      <c r="E180" s="270"/>
      <c r="F180" s="289" t="s">
        <v>868</v>
      </c>
      <c r="G180" s="270"/>
      <c r="H180" s="270" t="s">
        <v>941</v>
      </c>
      <c r="I180" s="270" t="s">
        <v>902</v>
      </c>
      <c r="J180" s="270"/>
      <c r="K180" s="311"/>
    </row>
    <row r="181" spans="2:11" ht="15" customHeight="1">
      <c r="B181" s="290"/>
      <c r="C181" s="270" t="s">
        <v>942</v>
      </c>
      <c r="D181" s="270"/>
      <c r="E181" s="270"/>
      <c r="F181" s="289" t="s">
        <v>868</v>
      </c>
      <c r="G181" s="270"/>
      <c r="H181" s="270" t="s">
        <v>943</v>
      </c>
      <c r="I181" s="270" t="s">
        <v>902</v>
      </c>
      <c r="J181" s="270"/>
      <c r="K181" s="311"/>
    </row>
    <row r="182" spans="2:11" ht="15" customHeight="1">
      <c r="B182" s="290"/>
      <c r="C182" s="270" t="s">
        <v>931</v>
      </c>
      <c r="D182" s="270"/>
      <c r="E182" s="270"/>
      <c r="F182" s="289" t="s">
        <v>868</v>
      </c>
      <c r="G182" s="270"/>
      <c r="H182" s="270" t="s">
        <v>944</v>
      </c>
      <c r="I182" s="270" t="s">
        <v>902</v>
      </c>
      <c r="J182" s="270"/>
      <c r="K182" s="311"/>
    </row>
    <row r="183" spans="2:11" ht="15" customHeight="1">
      <c r="B183" s="290"/>
      <c r="C183" s="270" t="s">
        <v>118</v>
      </c>
      <c r="D183" s="270"/>
      <c r="E183" s="270"/>
      <c r="F183" s="289" t="s">
        <v>874</v>
      </c>
      <c r="G183" s="270"/>
      <c r="H183" s="270" t="s">
        <v>945</v>
      </c>
      <c r="I183" s="270" t="s">
        <v>870</v>
      </c>
      <c r="J183" s="270">
        <v>50</v>
      </c>
      <c r="K183" s="311"/>
    </row>
    <row r="184" spans="2:11" ht="15" customHeight="1">
      <c r="B184" s="290"/>
      <c r="C184" s="270" t="s">
        <v>946</v>
      </c>
      <c r="D184" s="270"/>
      <c r="E184" s="270"/>
      <c r="F184" s="289" t="s">
        <v>874</v>
      </c>
      <c r="G184" s="270"/>
      <c r="H184" s="270" t="s">
        <v>947</v>
      </c>
      <c r="I184" s="270" t="s">
        <v>948</v>
      </c>
      <c r="J184" s="270"/>
      <c r="K184" s="311"/>
    </row>
    <row r="185" spans="2:11" ht="15" customHeight="1">
      <c r="B185" s="290"/>
      <c r="C185" s="270" t="s">
        <v>949</v>
      </c>
      <c r="D185" s="270"/>
      <c r="E185" s="270"/>
      <c r="F185" s="289" t="s">
        <v>874</v>
      </c>
      <c r="G185" s="270"/>
      <c r="H185" s="270" t="s">
        <v>950</v>
      </c>
      <c r="I185" s="270" t="s">
        <v>948</v>
      </c>
      <c r="J185" s="270"/>
      <c r="K185" s="311"/>
    </row>
    <row r="186" spans="2:11" ht="15" customHeight="1">
      <c r="B186" s="290"/>
      <c r="C186" s="270" t="s">
        <v>951</v>
      </c>
      <c r="D186" s="270"/>
      <c r="E186" s="270"/>
      <c r="F186" s="289" t="s">
        <v>874</v>
      </c>
      <c r="G186" s="270"/>
      <c r="H186" s="270" t="s">
        <v>952</v>
      </c>
      <c r="I186" s="270" t="s">
        <v>948</v>
      </c>
      <c r="J186" s="270"/>
      <c r="K186" s="311"/>
    </row>
    <row r="187" spans="2:11" ht="15" customHeight="1">
      <c r="B187" s="290"/>
      <c r="C187" s="323" t="s">
        <v>953</v>
      </c>
      <c r="D187" s="270"/>
      <c r="E187" s="270"/>
      <c r="F187" s="289" t="s">
        <v>874</v>
      </c>
      <c r="G187" s="270"/>
      <c r="H187" s="270" t="s">
        <v>954</v>
      </c>
      <c r="I187" s="270" t="s">
        <v>955</v>
      </c>
      <c r="J187" s="324" t="s">
        <v>956</v>
      </c>
      <c r="K187" s="311"/>
    </row>
    <row r="188" spans="2:11" ht="15" customHeight="1">
      <c r="B188" s="290"/>
      <c r="C188" s="275" t="s">
        <v>44</v>
      </c>
      <c r="D188" s="270"/>
      <c r="E188" s="270"/>
      <c r="F188" s="289" t="s">
        <v>868</v>
      </c>
      <c r="G188" s="270"/>
      <c r="H188" s="266" t="s">
        <v>957</v>
      </c>
      <c r="I188" s="270" t="s">
        <v>958</v>
      </c>
      <c r="J188" s="270"/>
      <c r="K188" s="311"/>
    </row>
    <row r="189" spans="2:11" ht="15" customHeight="1">
      <c r="B189" s="290"/>
      <c r="C189" s="275" t="s">
        <v>959</v>
      </c>
      <c r="D189" s="270"/>
      <c r="E189" s="270"/>
      <c r="F189" s="289" t="s">
        <v>868</v>
      </c>
      <c r="G189" s="270"/>
      <c r="H189" s="270" t="s">
        <v>960</v>
      </c>
      <c r="I189" s="270" t="s">
        <v>902</v>
      </c>
      <c r="J189" s="270"/>
      <c r="K189" s="311"/>
    </row>
    <row r="190" spans="2:11" ht="15" customHeight="1">
      <c r="B190" s="290"/>
      <c r="C190" s="275" t="s">
        <v>961</v>
      </c>
      <c r="D190" s="270"/>
      <c r="E190" s="270"/>
      <c r="F190" s="289" t="s">
        <v>868</v>
      </c>
      <c r="G190" s="270"/>
      <c r="H190" s="270" t="s">
        <v>962</v>
      </c>
      <c r="I190" s="270" t="s">
        <v>902</v>
      </c>
      <c r="J190" s="270"/>
      <c r="K190" s="311"/>
    </row>
    <row r="191" spans="2:11" ht="15" customHeight="1">
      <c r="B191" s="290"/>
      <c r="C191" s="275" t="s">
        <v>963</v>
      </c>
      <c r="D191" s="270"/>
      <c r="E191" s="270"/>
      <c r="F191" s="289" t="s">
        <v>874</v>
      </c>
      <c r="G191" s="270"/>
      <c r="H191" s="270" t="s">
        <v>964</v>
      </c>
      <c r="I191" s="270" t="s">
        <v>902</v>
      </c>
      <c r="J191" s="270"/>
      <c r="K191" s="311"/>
    </row>
    <row r="192" spans="2:11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spans="2:11" ht="18.75" customHeight="1">
      <c r="B193" s="266"/>
      <c r="C193" s="270"/>
      <c r="D193" s="270"/>
      <c r="E193" s="270"/>
      <c r="F193" s="289"/>
      <c r="G193" s="270"/>
      <c r="H193" s="270"/>
      <c r="I193" s="270"/>
      <c r="J193" s="270"/>
      <c r="K193" s="266"/>
    </row>
    <row r="194" spans="2:11" ht="18.75" customHeight="1">
      <c r="B194" s="266"/>
      <c r="C194" s="270"/>
      <c r="D194" s="270"/>
      <c r="E194" s="270"/>
      <c r="F194" s="289"/>
      <c r="G194" s="270"/>
      <c r="H194" s="270"/>
      <c r="I194" s="270"/>
      <c r="J194" s="270"/>
      <c r="K194" s="266"/>
    </row>
    <row r="195" spans="2:11" ht="18.75" customHeight="1"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</row>
    <row r="196" spans="2:11">
      <c r="B196" s="258"/>
      <c r="C196" s="259"/>
      <c r="D196" s="259"/>
      <c r="E196" s="259"/>
      <c r="F196" s="259"/>
      <c r="G196" s="259"/>
      <c r="H196" s="259"/>
      <c r="I196" s="259"/>
      <c r="J196" s="259"/>
      <c r="K196" s="260"/>
    </row>
    <row r="197" spans="2:11" ht="21">
      <c r="B197" s="261"/>
      <c r="C197" s="381" t="s">
        <v>965</v>
      </c>
      <c r="D197" s="381"/>
      <c r="E197" s="381"/>
      <c r="F197" s="381"/>
      <c r="G197" s="381"/>
      <c r="H197" s="381"/>
      <c r="I197" s="381"/>
      <c r="J197" s="381"/>
      <c r="K197" s="262"/>
    </row>
    <row r="198" spans="2:11" ht="25.5" customHeight="1">
      <c r="B198" s="261"/>
      <c r="C198" s="326" t="s">
        <v>966</v>
      </c>
      <c r="D198" s="326"/>
      <c r="E198" s="326"/>
      <c r="F198" s="326" t="s">
        <v>967</v>
      </c>
      <c r="G198" s="327"/>
      <c r="H198" s="380" t="s">
        <v>968</v>
      </c>
      <c r="I198" s="380"/>
      <c r="J198" s="380"/>
      <c r="K198" s="262"/>
    </row>
    <row r="199" spans="2:11" ht="5.25" customHeight="1">
      <c r="B199" s="290"/>
      <c r="C199" s="287"/>
      <c r="D199" s="287"/>
      <c r="E199" s="287"/>
      <c r="F199" s="287"/>
      <c r="G199" s="270"/>
      <c r="H199" s="287"/>
      <c r="I199" s="287"/>
      <c r="J199" s="287"/>
      <c r="K199" s="311"/>
    </row>
    <row r="200" spans="2:11" ht="15" customHeight="1">
      <c r="B200" s="290"/>
      <c r="C200" s="270" t="s">
        <v>958</v>
      </c>
      <c r="D200" s="270"/>
      <c r="E200" s="270"/>
      <c r="F200" s="289" t="s">
        <v>45</v>
      </c>
      <c r="G200" s="270"/>
      <c r="H200" s="379" t="s">
        <v>969</v>
      </c>
      <c r="I200" s="379"/>
      <c r="J200" s="379"/>
      <c r="K200" s="311"/>
    </row>
    <row r="201" spans="2:11" ht="15" customHeight="1">
      <c r="B201" s="290"/>
      <c r="C201" s="296"/>
      <c r="D201" s="270"/>
      <c r="E201" s="270"/>
      <c r="F201" s="289" t="s">
        <v>46</v>
      </c>
      <c r="G201" s="270"/>
      <c r="H201" s="379" t="s">
        <v>970</v>
      </c>
      <c r="I201" s="379"/>
      <c r="J201" s="379"/>
      <c r="K201" s="311"/>
    </row>
    <row r="202" spans="2:11" ht="15" customHeight="1">
      <c r="B202" s="290"/>
      <c r="C202" s="296"/>
      <c r="D202" s="270"/>
      <c r="E202" s="270"/>
      <c r="F202" s="289" t="s">
        <v>49</v>
      </c>
      <c r="G202" s="270"/>
      <c r="H202" s="379" t="s">
        <v>971</v>
      </c>
      <c r="I202" s="379"/>
      <c r="J202" s="379"/>
      <c r="K202" s="311"/>
    </row>
    <row r="203" spans="2:11" ht="15" customHeight="1">
      <c r="B203" s="290"/>
      <c r="C203" s="270"/>
      <c r="D203" s="270"/>
      <c r="E203" s="270"/>
      <c r="F203" s="289" t="s">
        <v>47</v>
      </c>
      <c r="G203" s="270"/>
      <c r="H203" s="379" t="s">
        <v>972</v>
      </c>
      <c r="I203" s="379"/>
      <c r="J203" s="379"/>
      <c r="K203" s="311"/>
    </row>
    <row r="204" spans="2:11" ht="15" customHeight="1">
      <c r="B204" s="290"/>
      <c r="C204" s="270"/>
      <c r="D204" s="270"/>
      <c r="E204" s="270"/>
      <c r="F204" s="289" t="s">
        <v>48</v>
      </c>
      <c r="G204" s="270"/>
      <c r="H204" s="379" t="s">
        <v>973</v>
      </c>
      <c r="I204" s="379"/>
      <c r="J204" s="379"/>
      <c r="K204" s="311"/>
    </row>
    <row r="205" spans="2:11" ht="15" customHeight="1">
      <c r="B205" s="290"/>
      <c r="C205" s="270"/>
      <c r="D205" s="270"/>
      <c r="E205" s="270"/>
      <c r="F205" s="289"/>
      <c r="G205" s="270"/>
      <c r="H205" s="270"/>
      <c r="I205" s="270"/>
      <c r="J205" s="270"/>
      <c r="K205" s="311"/>
    </row>
    <row r="206" spans="2:11" ht="15" customHeight="1">
      <c r="B206" s="290"/>
      <c r="C206" s="270" t="s">
        <v>914</v>
      </c>
      <c r="D206" s="270"/>
      <c r="E206" s="270"/>
      <c r="F206" s="289" t="s">
        <v>78</v>
      </c>
      <c r="G206" s="270"/>
      <c r="H206" s="379" t="s">
        <v>974</v>
      </c>
      <c r="I206" s="379"/>
      <c r="J206" s="379"/>
      <c r="K206" s="311"/>
    </row>
    <row r="207" spans="2:11" ht="15" customHeight="1">
      <c r="B207" s="290"/>
      <c r="C207" s="296"/>
      <c r="D207" s="270"/>
      <c r="E207" s="270"/>
      <c r="F207" s="289" t="s">
        <v>811</v>
      </c>
      <c r="G207" s="270"/>
      <c r="H207" s="379" t="s">
        <v>812</v>
      </c>
      <c r="I207" s="379"/>
      <c r="J207" s="379"/>
      <c r="K207" s="311"/>
    </row>
    <row r="208" spans="2:11" ht="15" customHeight="1">
      <c r="B208" s="290"/>
      <c r="C208" s="270"/>
      <c r="D208" s="270"/>
      <c r="E208" s="270"/>
      <c r="F208" s="289" t="s">
        <v>809</v>
      </c>
      <c r="G208" s="270"/>
      <c r="H208" s="379" t="s">
        <v>975</v>
      </c>
      <c r="I208" s="379"/>
      <c r="J208" s="379"/>
      <c r="K208" s="311"/>
    </row>
    <row r="209" spans="2:11" ht="15" customHeight="1">
      <c r="B209" s="328"/>
      <c r="C209" s="296"/>
      <c r="D209" s="296"/>
      <c r="E209" s="296"/>
      <c r="F209" s="289" t="s">
        <v>813</v>
      </c>
      <c r="G209" s="275"/>
      <c r="H209" s="378" t="s">
        <v>814</v>
      </c>
      <c r="I209" s="378"/>
      <c r="J209" s="378"/>
      <c r="K209" s="329"/>
    </row>
    <row r="210" spans="2:11" ht="15" customHeight="1">
      <c r="B210" s="328"/>
      <c r="C210" s="296"/>
      <c r="D210" s="296"/>
      <c r="E210" s="296"/>
      <c r="F210" s="289" t="s">
        <v>815</v>
      </c>
      <c r="G210" s="275"/>
      <c r="H210" s="378" t="s">
        <v>976</v>
      </c>
      <c r="I210" s="378"/>
      <c r="J210" s="378"/>
      <c r="K210" s="329"/>
    </row>
    <row r="211" spans="2:11" ht="15" customHeight="1">
      <c r="B211" s="328"/>
      <c r="C211" s="296"/>
      <c r="D211" s="296"/>
      <c r="E211" s="296"/>
      <c r="F211" s="330"/>
      <c r="G211" s="275"/>
      <c r="H211" s="331"/>
      <c r="I211" s="331"/>
      <c r="J211" s="331"/>
      <c r="K211" s="329"/>
    </row>
    <row r="212" spans="2:11" ht="15" customHeight="1">
      <c r="B212" s="328"/>
      <c r="C212" s="270" t="s">
        <v>938</v>
      </c>
      <c r="D212" s="296"/>
      <c r="E212" s="296"/>
      <c r="F212" s="289">
        <v>1</v>
      </c>
      <c r="G212" s="275"/>
      <c r="H212" s="378" t="s">
        <v>977</v>
      </c>
      <c r="I212" s="378"/>
      <c r="J212" s="378"/>
      <c r="K212" s="329"/>
    </row>
    <row r="213" spans="2:11" ht="15" customHeight="1">
      <c r="B213" s="328"/>
      <c r="C213" s="296"/>
      <c r="D213" s="296"/>
      <c r="E213" s="296"/>
      <c r="F213" s="289">
        <v>2</v>
      </c>
      <c r="G213" s="275"/>
      <c r="H213" s="378" t="s">
        <v>978</v>
      </c>
      <c r="I213" s="378"/>
      <c r="J213" s="378"/>
      <c r="K213" s="329"/>
    </row>
    <row r="214" spans="2:11" ht="15" customHeight="1">
      <c r="B214" s="328"/>
      <c r="C214" s="296"/>
      <c r="D214" s="296"/>
      <c r="E214" s="296"/>
      <c r="F214" s="289">
        <v>3</v>
      </c>
      <c r="G214" s="275"/>
      <c r="H214" s="378" t="s">
        <v>979</v>
      </c>
      <c r="I214" s="378"/>
      <c r="J214" s="378"/>
      <c r="K214" s="329"/>
    </row>
    <row r="215" spans="2:11" ht="15" customHeight="1">
      <c r="B215" s="328"/>
      <c r="C215" s="296"/>
      <c r="D215" s="296"/>
      <c r="E215" s="296"/>
      <c r="F215" s="289">
        <v>4</v>
      </c>
      <c r="G215" s="275"/>
      <c r="H215" s="378" t="s">
        <v>980</v>
      </c>
      <c r="I215" s="378"/>
      <c r="J215" s="378"/>
      <c r="K215" s="329"/>
    </row>
    <row r="216" spans="2:11" ht="12.75" customHeight="1">
      <c r="B216" s="332"/>
      <c r="C216" s="333"/>
      <c r="D216" s="333"/>
      <c r="E216" s="333"/>
      <c r="F216" s="333"/>
      <c r="G216" s="333"/>
      <c r="H216" s="333"/>
      <c r="I216" s="333"/>
      <c r="J216" s="333"/>
      <c r="K216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HD12-17_cast_1 - Oprava f...</vt:lpstr>
      <vt:lpstr>Pokyny pro vyplnění</vt:lpstr>
      <vt:lpstr>'HD12-17_cast_1 - Oprava f...'!Názvy_tisku</vt:lpstr>
      <vt:lpstr>'Rekapitulace stavby'!Názvy_tisku</vt:lpstr>
      <vt:lpstr>'HD12-17_cast_1 - Oprava f...'!Oblast_tisku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Klorel-Notas\Klorel</dc:creator>
  <cp:lastModifiedBy>Klorel</cp:lastModifiedBy>
  <cp:lastPrinted>2019-04-18T16:33:26Z</cp:lastPrinted>
  <dcterms:created xsi:type="dcterms:W3CDTF">2019-04-18T16:31:55Z</dcterms:created>
  <dcterms:modified xsi:type="dcterms:W3CDTF">2019-04-18T16:33:31Z</dcterms:modified>
</cp:coreProperties>
</file>