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'Rozpočet'!$A$2:$AC$90</definedName>
    <definedName name="__MAIN__Rek">'Rekap'!$B$1:$IH$42</definedName>
    <definedName name="__MAIN1__">'KrycíList'!$A$1:$L$52</definedName>
    <definedName name="__MvymF__">'Rozpočet'!#REF!</definedName>
    <definedName name="__OobjF__">'Rozpočet'!$A$8:$AC$90</definedName>
    <definedName name="__OobjF__Rek">'Rekap'!$A$8:$IK$9</definedName>
    <definedName name="__OoddF__">'Rozpočet'!$A$10:$AC$12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<sst xmlns="http://schemas.openxmlformats.org/spreadsheetml/2006/main" count="731" uniqueCount="341">
  <si>
    <t>%</t>
  </si>
  <si>
    <t>.</t>
  </si>
  <si>
    <t>B</t>
  </si>
  <si>
    <t>O</t>
  </si>
  <si>
    <t>P</t>
  </si>
  <si>
    <t>S</t>
  </si>
  <si>
    <t>U</t>
  </si>
  <si>
    <t>h</t>
  </si>
  <si>
    <t>m</t>
  </si>
  <si>
    <t>t</t>
  </si>
  <si>
    <t>Ř</t>
  </si>
  <si>
    <t>10</t>
  </si>
  <si>
    <t>15</t>
  </si>
  <si>
    <t>Mj</t>
  </si>
  <si>
    <t>m2</t>
  </si>
  <si>
    <t>m3</t>
  </si>
  <si>
    <t>001</t>
  </si>
  <si>
    <t>002</t>
  </si>
  <si>
    <t>011</t>
  </si>
  <si>
    <t>012</t>
  </si>
  <si>
    <t>013</t>
  </si>
  <si>
    <t>016</t>
  </si>
  <si>
    <t>017</t>
  </si>
  <si>
    <t>018</t>
  </si>
  <si>
    <t>021</t>
  </si>
  <si>
    <t>035</t>
  </si>
  <si>
    <t>056</t>
  </si>
  <si>
    <t>059</t>
  </si>
  <si>
    <t>062</t>
  </si>
  <si>
    <t>087</t>
  </si>
  <si>
    <t>091</t>
  </si>
  <si>
    <t>094</t>
  </si>
  <si>
    <t>095</t>
  </si>
  <si>
    <t>096</t>
  </si>
  <si>
    <t>099</t>
  </si>
  <si>
    <t>622</t>
  </si>
  <si>
    <t>711</t>
  </si>
  <si>
    <t>764</t>
  </si>
  <si>
    <t>767</t>
  </si>
  <si>
    <t>9*2</t>
  </si>
  <si>
    <t>HSV</t>
  </si>
  <si>
    <t>HZS</t>
  </si>
  <si>
    <t>MON</t>
  </si>
  <si>
    <t>OST</t>
  </si>
  <si>
    <t>PSV</t>
  </si>
  <si>
    <t>VRN</t>
  </si>
  <si>
    <t>kus</t>
  </si>
  <si>
    <t>.Hdr</t>
  </si>
  <si>
    <t>062A</t>
  </si>
  <si>
    <t>062B</t>
  </si>
  <si>
    <t>14*4</t>
  </si>
  <si>
    <t>15*1</t>
  </si>
  <si>
    <t>15*2</t>
  </si>
  <si>
    <t>Druh</t>
  </si>
  <si>
    <t>Mzdy</t>
  </si>
  <si>
    <t>% Dph</t>
  </si>
  <si>
    <t>09685</t>
  </si>
  <si>
    <t>1,5*3</t>
  </si>
  <si>
    <t>2,625</t>
  </si>
  <si>
    <t>Název</t>
  </si>
  <si>
    <t>Oddíl</t>
  </si>
  <si>
    <t>Sazba</t>
  </si>
  <si>
    <t>stoky</t>
  </si>
  <si>
    <t>Daň</t>
  </si>
  <si>
    <t>0,6*15</t>
  </si>
  <si>
    <t>1,5*15</t>
  </si>
  <si>
    <t>13,5*5</t>
  </si>
  <si>
    <t>15*0,3</t>
  </si>
  <si>
    <t>15*0,5</t>
  </si>
  <si>
    <t>15*1,5</t>
  </si>
  <si>
    <t>15*2*2</t>
  </si>
  <si>
    <t>263,25</t>
  </si>
  <si>
    <t>Celkem</t>
  </si>
  <si>
    <t>Hm1[t]</t>
  </si>
  <si>
    <t>Hm2[t]</t>
  </si>
  <si>
    <t>Objekt</t>
  </si>
  <si>
    <t>Oddíly</t>
  </si>
  <si>
    <t>Základ</t>
  </si>
  <si>
    <t>soubor</t>
  </si>
  <si>
    <t>15*14,2</t>
  </si>
  <si>
    <t>15*14,8</t>
  </si>
  <si>
    <t>Datum :</t>
  </si>
  <si>
    <t>Dodávka</t>
  </si>
  <si>
    <t>Mzdy/Mj</t>
  </si>
  <si>
    <t>Nhod/Mj</t>
  </si>
  <si>
    <t>28611223</t>
  </si>
  <si>
    <t>56241647</t>
  </si>
  <si>
    <t>59217305</t>
  </si>
  <si>
    <t>59245703</t>
  </si>
  <si>
    <t>8+8+13,5</t>
  </si>
  <si>
    <t>9,15*1,8</t>
  </si>
  <si>
    <t>Název MJ</t>
  </si>
  <si>
    <t>Razítko:</t>
  </si>
  <si>
    <t>Sazba[%]</t>
  </si>
  <si>
    <t>Soubor :</t>
  </si>
  <si>
    <t>Základna</t>
  </si>
  <si>
    <t>0,18*15*2</t>
  </si>
  <si>
    <t>100001300</t>
  </si>
  <si>
    <t>113106121</t>
  </si>
  <si>
    <t>113106151</t>
  </si>
  <si>
    <t>122212501</t>
  </si>
  <si>
    <t>132202201</t>
  </si>
  <si>
    <t>132202209</t>
  </si>
  <si>
    <t>162701105</t>
  </si>
  <si>
    <t>162701109</t>
  </si>
  <si>
    <t>171201201</t>
  </si>
  <si>
    <t>171201211</t>
  </si>
  <si>
    <t>175111101</t>
  </si>
  <si>
    <t>181102302</t>
  </si>
  <si>
    <t>2,625*1,8</t>
  </si>
  <si>
    <t>212531111</t>
  </si>
  <si>
    <t>245,25+18</t>
  </si>
  <si>
    <t>319201311</t>
  </si>
  <si>
    <t>351311123</t>
  </si>
  <si>
    <t>351361111</t>
  </si>
  <si>
    <t>564751115</t>
  </si>
  <si>
    <t>569551111</t>
  </si>
  <si>
    <t>591412111</t>
  </si>
  <si>
    <t>596811220</t>
  </si>
  <si>
    <t>6*0,5*0,5</t>
  </si>
  <si>
    <t>620471111</t>
  </si>
  <si>
    <t>620471811</t>
  </si>
  <si>
    <t>620471871</t>
  </si>
  <si>
    <t>622325102</t>
  </si>
  <si>
    <t>622401939</t>
  </si>
  <si>
    <t>622405932</t>
  </si>
  <si>
    <t>622711226</t>
  </si>
  <si>
    <t>622712226</t>
  </si>
  <si>
    <t>622751326</t>
  </si>
  <si>
    <t>622903110</t>
  </si>
  <si>
    <t>711132101</t>
  </si>
  <si>
    <t>711132220</t>
  </si>
  <si>
    <t>711792610</t>
  </si>
  <si>
    <t>711792710</t>
  </si>
  <si>
    <t>711792721</t>
  </si>
  <si>
    <t>721174043</t>
  </si>
  <si>
    <t>764244407</t>
  </si>
  <si>
    <t>80,85*1,2</t>
  </si>
  <si>
    <t>871218113</t>
  </si>
  <si>
    <t>871275000</t>
  </si>
  <si>
    <t>916331112</t>
  </si>
  <si>
    <t>941941052</t>
  </si>
  <si>
    <t>941941392</t>
  </si>
  <si>
    <t>941941852</t>
  </si>
  <si>
    <t>944944101</t>
  </si>
  <si>
    <t>944945013</t>
  </si>
  <si>
    <t>944945193</t>
  </si>
  <si>
    <t>944945813</t>
  </si>
  <si>
    <t>952902110</t>
  </si>
  <si>
    <t>977151216</t>
  </si>
  <si>
    <t>978015341</t>
  </si>
  <si>
    <t>978023251</t>
  </si>
  <si>
    <t>979011111</t>
  </si>
  <si>
    <t>979011121</t>
  </si>
  <si>
    <t>979081111</t>
  </si>
  <si>
    <t>979081121</t>
  </si>
  <si>
    <t>979082111</t>
  </si>
  <si>
    <t>979082121</t>
  </si>
  <si>
    <t>979098231</t>
  </si>
  <si>
    <t>997013831</t>
  </si>
  <si>
    <t>998011003</t>
  </si>
  <si>
    <t>998276101</t>
  </si>
  <si>
    <t>998711201</t>
  </si>
  <si>
    <t>998764103</t>
  </si>
  <si>
    <t>998767202</t>
  </si>
  <si>
    <t>Faktura :</t>
  </si>
  <si>
    <t>Hm1[t]/Mj</t>
  </si>
  <si>
    <t>Hm2[t]/Mj</t>
  </si>
  <si>
    <t>R44848455</t>
  </si>
  <si>
    <t>Sazba DPH</t>
  </si>
  <si>
    <t>Zakázka :</t>
  </si>
  <si>
    <t>Řádek</t>
  </si>
  <si>
    <t>(15*4,3)/2</t>
  </si>
  <si>
    <t>0,4*0,8*15</t>
  </si>
  <si>
    <t>0,7*1,1*15</t>
  </si>
  <si>
    <t>07/02/2019</t>
  </si>
  <si>
    <t>1,215*0,03</t>
  </si>
  <si>
    <t>15+1,5+1,5</t>
  </si>
  <si>
    <t>245,25*0,3</t>
  </si>
  <si>
    <t>Investor :</t>
  </si>
  <si>
    <t>Náklady/MJ</t>
  </si>
  <si>
    <t>Objednal :</t>
  </si>
  <si>
    <t>0,95*15*1,5</t>
  </si>
  <si>
    <t>15*0,7*0,25</t>
  </si>
  <si>
    <t>Cena
celkem</t>
  </si>
  <si>
    <t>Cena celkem</t>
  </si>
  <si>
    <t>Normohodiny</t>
  </si>
  <si>
    <t>Vypracoval:</t>
  </si>
  <si>
    <t>Zpracoval :</t>
  </si>
  <si>
    <t>nad terenem</t>
  </si>
  <si>
    <t>pod terenem</t>
  </si>
  <si>
    <t>presun hmot</t>
  </si>
  <si>
    <t>Částka</t>
  </si>
  <si>
    <t>Montáž</t>
  </si>
  <si>
    <t>-15*0,15*0,3</t>
  </si>
  <si>
    <t>0,6*0,135*15</t>
  </si>
  <si>
    <t>21,375-11,55</t>
  </si>
  <si>
    <t>Odsouhlasil:</t>
  </si>
  <si>
    <t>Projektant :</t>
  </si>
  <si>
    <t>Rekapitulace</t>
  </si>
  <si>
    <t>Název nákladu</t>
  </si>
  <si>
    <t>30kg/1m3 betonu</t>
  </si>
  <si>
    <t>Hmoty1[t] za Mj</t>
  </si>
  <si>
    <t>Hmoty2[t] za Mj</t>
  </si>
  <si>
    <t>Ostatní náklady</t>
  </si>
  <si>
    <t>Přirážky</t>
  </si>
  <si>
    <t>Počet MJ</t>
  </si>
  <si>
    <t>klempirske prace</t>
  </si>
  <si>
    <t>Dílčí DPH</t>
  </si>
  <si>
    <t>rozšíření</t>
  </si>
  <si>
    <t>hloubene vykopavky</t>
  </si>
  <si>
    <t>premisteni vykopku</t>
  </si>
  <si>
    <t>konstrukce ze zemin</t>
  </si>
  <si>
    <t>Číslo(SKP)</t>
  </si>
  <si>
    <t>Sazba [Kč]</t>
  </si>
  <si>
    <t>Umístění :</t>
  </si>
  <si>
    <t>doplnujici konstrukce</t>
  </si>
  <si>
    <t>upravy povrchu vnejsi</t>
  </si>
  <si>
    <t>Kurz měny :</t>
  </si>
  <si>
    <t>Množství Mj</t>
  </si>
  <si>
    <t>Popis řádku</t>
  </si>
  <si>
    <t>+síla zateplení (boky)</t>
  </si>
  <si>
    <t>odkopávky a prokopávky</t>
  </si>
  <si>
    <t>Celkové ostatní náklady</t>
  </si>
  <si>
    <t>povrchove upravy terenu</t>
  </si>
  <si>
    <t>1 Kč za 1 Kč</t>
  </si>
  <si>
    <t>Cena vč. DPH</t>
  </si>
  <si>
    <t>leseni a stavebni vytahy</t>
  </si>
  <si>
    <t>Množství [Mj]</t>
  </si>
  <si>
    <t>(1,5+1,3+1+0,6+0,5)*15*1,1</t>
  </si>
  <si>
    <t>kovové stavební konstrukce</t>
  </si>
  <si>
    <t>potrubi z trub plastickych</t>
  </si>
  <si>
    <t>podkl.vrstvy poz. komunikaci</t>
  </si>
  <si>
    <t>ruzne dokoncovaci konstrukce</t>
  </si>
  <si>
    <t>bourani a demolice konstrukci</t>
  </si>
  <si>
    <t>Dodatek číslo :</t>
  </si>
  <si>
    <t>Zakázka číslo :</t>
  </si>
  <si>
    <t>zateplení štítu</t>
  </si>
  <si>
    <t>DLAZBA BETON HL 50X50X5,5 SEDA</t>
  </si>
  <si>
    <t>Archivní číslo :</t>
  </si>
  <si>
    <t>Rozpočet číslo :</t>
  </si>
  <si>
    <t>osazení na stávající oplechování</t>
  </si>
  <si>
    <t>TRUBKA DRENAZNI FLEX  PIPEL.D100 MM</t>
  </si>
  <si>
    <t>Položkový rozpočet</t>
  </si>
  <si>
    <t>Rozpočtové náklady</t>
  </si>
  <si>
    <t>izolace proti vodě</t>
  </si>
  <si>
    <t>úpravy povrchu vnější</t>
  </si>
  <si>
    <t>Tvarovky T-kus 100/50,cistici kus d50, kolena</t>
  </si>
  <si>
    <t>Stavební objekt číslo :</t>
  </si>
  <si>
    <t>Odvoz suti a vybouraných hmot na skládku do 1 km</t>
  </si>
  <si>
    <t>Hloubková dvojnásobná penetrace základového zdiva</t>
  </si>
  <si>
    <t>Seznam položek pro oddíl :</t>
  </si>
  <si>
    <t>Vyrovnání nerovného povrchu zdiva tl do 30 mm maltou</t>
  </si>
  <si>
    <t>vyrovnavaci vrstva pod zateplovací systém - odhad 30%</t>
  </si>
  <si>
    <t>Uložení sypaniny na skládky</t>
  </si>
  <si>
    <t>Základní rozpočtové náklady</t>
  </si>
  <si>
    <t>přípravné a přidružené práce</t>
  </si>
  <si>
    <t>úprava podloží a zakl. spáry</t>
  </si>
  <si>
    <t>dodávka 6 kusů nových dlaždic</t>
  </si>
  <si>
    <t>kryty poz.komunikací - dlažba</t>
  </si>
  <si>
    <t>Podklad z kameniva hrubého drceného vel. 32-63 mm tl 190 mm</t>
  </si>
  <si>
    <t>Krycí list [ceny uvedeny v Kč]</t>
  </si>
  <si>
    <t>Účelové měrné jednotky (bez DPH)</t>
  </si>
  <si>
    <t>Celkové rozpočtové náklady (bezDPH)</t>
  </si>
  <si>
    <t>Úprava pláně v zářezech se zhutněním</t>
  </si>
  <si>
    <t>Vnější vyrovnávací reprofilační omitka</t>
  </si>
  <si>
    <t>Zateplení štítu domu Minoritů 20,Krnov</t>
  </si>
  <si>
    <t>Provedení izolace proti zemní vlhkosti pásy na sucho svislé AIP nebo tkaninou</t>
  </si>
  <si>
    <t>Vyškrabání spár zdiva kamenného režného</t>
  </si>
  <si>
    <t>geotextilie filtrační Garantia 300 g/m2</t>
  </si>
  <si>
    <t>Daň z přidané hodnoty (Rozpočet+Ostatní)</t>
  </si>
  <si>
    <t>KZS rohová lišta Al 100x100 mm s tkaninou</t>
  </si>
  <si>
    <t>Nátěr penetrační Austis Sanatherm fixativ</t>
  </si>
  <si>
    <t>Nabití a utěsnění vrtů pro všechny průměry</t>
  </si>
  <si>
    <t>Přesun hmot pro budovy zděné výšky do 24 m</t>
  </si>
  <si>
    <t>Celkové náklady (Rozpočet +Ostatní) vč. DPH</t>
  </si>
  <si>
    <t>soklova čast 60cm nad teren, 60cm pod teren</t>
  </si>
  <si>
    <t>Zpevnění krajnic prohozenou zeminou tl 150 mm</t>
  </si>
  <si>
    <t>Minoritů 20,Krnov - sanace základové stěny štítu</t>
  </si>
  <si>
    <t>Svislá doprava suti a vybouraných hmot ZKD podlaží</t>
  </si>
  <si>
    <t>Záchytná síť z umělých vláken nebo ocelových drátů</t>
  </si>
  <si>
    <t>KZS lišta zakládací soklová Al tl 1 mm šířky 163 mm</t>
  </si>
  <si>
    <t>Potrubí kanalizační z PP připojovací systém HT DN 50</t>
  </si>
  <si>
    <t>nájem lešení počítejte na celou dobu prací na fasádě</t>
  </si>
  <si>
    <t>Svislá doprava suti a vybouraných hmot za prvé podlaží</t>
  </si>
  <si>
    <t>Vnější flexi silikatdisperzní těsnící stěrka dvouvrstvá</t>
  </si>
  <si>
    <t>Nátěr základní penetrační pro silikonové tenkovrstvé omítky</t>
  </si>
  <si>
    <t>Odvoz suti a vybouraných hmot na skládku ZKD 1 km přes 1 km</t>
  </si>
  <si>
    <t>Přesun hmot pro konstrukce klempířské v objektech v do 24 m</t>
  </si>
  <si>
    <t>vyrovnani podkladních omítek či doplnění podkladních omítek</t>
  </si>
  <si>
    <t>Montáž lešení jednořadového s podlahami š do 1,5 m v do 24 m</t>
  </si>
  <si>
    <t>obrubník betonový zahradní přírodní šedá ABO 5-20 50x5x25 cm</t>
  </si>
  <si>
    <t>Dodatečné vsazení odbočky 150/50 kanalizačního potrubí PVC KG</t>
  </si>
  <si>
    <t>Těsnění prostupu s manžetou proti tlakové vodě (např.bitumel)</t>
  </si>
  <si>
    <t>Demontáž lešení jednořadového s podlahami š do 1,5 m v do 24 m</t>
  </si>
  <si>
    <t>Izolace proti zemní vlhkosti připevnění folie TECHNODREN hřeby</t>
  </si>
  <si>
    <t>Poplatek za uložení odpadu ze sypaniny na skládce (skládkovné)</t>
  </si>
  <si>
    <t>Kladení drenážního potrubí z flexibilního PVC průměru do 100 mm</t>
  </si>
  <si>
    <t>Montáž záchytné stříšky š přes 2 m zřizované současně s lešením</t>
  </si>
  <si>
    <t>Obsypání potrubí ručně sypaninou bez prohození, uloženou do 3 m</t>
  </si>
  <si>
    <t>Demontáž záchytné stříšky š přes 2 m zřizované současně s lešením</t>
  </si>
  <si>
    <t>Výztuž spodní části stok z betonářské oceli 10 216 otevřený výkop</t>
  </si>
  <si>
    <t>Vnitrostaveništní vodorovná doprava suti a vybouraných hmot do 10 m</t>
  </si>
  <si>
    <t>demontáž ocelových kotev a hmoždin z plochy fasády po staré reklamě</t>
  </si>
  <si>
    <t>Příplatek k záchytné stříšce š přes 2 m za první a ZKD měsíc použití</t>
  </si>
  <si>
    <t>Přesun hmot procentní pro zámečnické konstrukce v objektech v do 12 m</t>
  </si>
  <si>
    <t>Vodorovné přemístění do 10000 m výkopku/sypaniny z horniny tř. 1 až 4</t>
  </si>
  <si>
    <t>Přesun hmot pro trubní vedení z trub z plastických hmot otevřený výkop</t>
  </si>
  <si>
    <t>Poplatek za uložení stavebního směsného odpadu na skládce (skládkovné)</t>
  </si>
  <si>
    <t>dodávka a montáž ocel Pz atyp truhlíky (ochrana popínavek)1000/500/300</t>
  </si>
  <si>
    <t>Izolace proti zemní vlhkosti TECHNODREN utěsnění spár elastickým tmelem</t>
  </si>
  <si>
    <t>Osazení zahradního obrubníku betonového do lože z betonu s boční opěrou</t>
  </si>
  <si>
    <t>C:\RozpNz\Data\Kovařík - 322, Zateplení štítu domu Minoritů 20,Krnov.o32</t>
  </si>
  <si>
    <t>Mytí s odmaštěním vnějších omítek stupně složitosti 1 a 2 tlakovou vodou</t>
  </si>
  <si>
    <t>Rozebrání dlažeb vozovek pl do 50 m2 z velkých kostek s ložem z kameniva</t>
  </si>
  <si>
    <t>Odkopávky a prokopávky nezapažené ručně do 10 m3 v soudržné hornině tř. 3</t>
  </si>
  <si>
    <t>Výplň odvodňovacích trativodů kamenivem hrubým drceným frakce 16 až 63 mm</t>
  </si>
  <si>
    <t>Čištění budov zametáním v místnostech, chodbách, na schodištích nebo půdách</t>
  </si>
  <si>
    <t>dodávka a montáž ocelových lanek pro popínavky-certifikovaný lankový systém</t>
  </si>
  <si>
    <t>Izolace proti zemní vlhkosti na svislé ploše na sucho pásy TECHNODREN 0851 R1</t>
  </si>
  <si>
    <t>Vnitrostaveništní vodorovná doprava suti a vybouraných hmot ZKD 5 m přes 10 m</t>
  </si>
  <si>
    <t>Oprava vnější vápenocementové hladké omítky složitosti 1 stěn v rozsahu do 30%</t>
  </si>
  <si>
    <t>Jádrové vrty dovrchní diamantovými korunkami do D 80 mm do stavebních materiálů</t>
  </si>
  <si>
    <t>Kladení dlažby z mozaiky dvou a vícebarevné komunikací pro pěší lože z kameniva</t>
  </si>
  <si>
    <t>podkladní vyrovnání stěn budov deskami z expandovaného polystyrénu EPS do tl30mm</t>
  </si>
  <si>
    <t>Příplatek k omítce vnějších stěn a štítů za provedení styku dvou barevných odstínu</t>
  </si>
  <si>
    <t>Rozebrání dlažeb nebo dílců komunikací pro pěší z betonových nebo kamenných dlaždic</t>
  </si>
  <si>
    <t>Přesun hmot procentní pro izolace proti vodě, vlhkosti a plynům v objektech v do 6 m</t>
  </si>
  <si>
    <t>Izolace proti zemní vlhkosti TECHNODREN odvětrávací lišta pro překrytí okraje izolace</t>
  </si>
  <si>
    <t>Hloubení rýh š přes 600 do 2000 mm ručním nebo pneum nářadím v soudržných horninách tř. 3</t>
  </si>
  <si>
    <t>KZS stěn budov pod omítku deskami z polystyrénu EPS tl 160 mm s hmoždinkami s kovovým trnem</t>
  </si>
  <si>
    <t>KZS stěn budov pod omítku deskami z polystyrénu XPS tl 160 mm s hmoždinkami s kovovým trnem</t>
  </si>
  <si>
    <t>Oplechování horních ploch a nadezdívek bez rohů z TiZn předzvětral plechu kotvené rš 670 mm</t>
  </si>
  <si>
    <t>Příplatek k KZS za zvýšený počet hmoždinek nad 6ksu/1m2 hmoždinka = H1 eco,typ = zatloukací</t>
  </si>
  <si>
    <t>Příplatek za lepivost u hloubení rýh š do 2000 mm ručním nebo pneum nářadím v hornině tř. 3</t>
  </si>
  <si>
    <t>Kladení betonové dlažby komunikací pro pěší do lože z kameniva vel do 0,25 m2 plochy do 50 m2</t>
  </si>
  <si>
    <t>Příplatek k lešení jednořadovému s podlahami š do 1,5 m v do 24 m za první a ZKD měsíc použití</t>
  </si>
  <si>
    <t>Příplatek k vodorovnému přemístění výkopku/sypaniny z horniny tř. 1 až 4 ZKD 1000 m přes 10000 m</t>
  </si>
  <si>
    <t>Vnější pastovitá tenkovrstvá omítka tl. 1,5mm, bez obsahu biocidů, minerální, vysoce paropropustná,</t>
  </si>
  <si>
    <t>Otlučení (osekání) vnější vápenné nebo vápenocementové omítky stupně členitosti 1 a 2 rozsahu do 30%</t>
  </si>
  <si>
    <t>Spodní část stok z bet. prost. se zvýš. nároky na prostředí C 30/37 tl nad 150 do 300 mm otevř výkop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</si>
</sst>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9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261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170</v>
      </c>
      <c r="C4" s="146" t="s">
        <v>266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165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236</v>
      </c>
      <c r="C6" s="149"/>
      <c r="D6" s="150"/>
      <c r="E6" s="150"/>
      <c r="F6" s="13" t="s">
        <v>215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248</v>
      </c>
      <c r="C7" s="149"/>
      <c r="D7" s="150"/>
      <c r="E7" s="150"/>
      <c r="F7" s="13" t="s">
        <v>179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240</v>
      </c>
      <c r="C8" s="149"/>
      <c r="D8" s="150" t="s">
        <v>312</v>
      </c>
      <c r="E8" s="150"/>
      <c r="F8" s="13" t="s">
        <v>181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235</v>
      </c>
      <c r="C9" s="149"/>
      <c r="D9" s="150"/>
      <c r="E9" s="150"/>
      <c r="F9" s="13" t="s">
        <v>198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239</v>
      </c>
      <c r="C10" s="149"/>
      <c r="D10" s="149"/>
      <c r="E10" s="149"/>
      <c r="F10" s="13" t="s">
        <v>188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81</v>
      </c>
      <c r="C11" s="149"/>
      <c r="D11" s="152" t="s">
        <v>175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218</v>
      </c>
      <c r="C12" s="151"/>
      <c r="D12" s="153" t="s">
        <v>225</v>
      </c>
      <c r="E12" s="153"/>
      <c r="F12" s="13" t="s">
        <v>94</v>
      </c>
      <c r="G12" s="149" t="s">
        <v>312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244</v>
      </c>
      <c r="C13" s="154"/>
      <c r="D13" s="154"/>
      <c r="E13" s="154"/>
      <c r="F13" s="154"/>
      <c r="G13" s="155" t="s">
        <v>204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76</v>
      </c>
      <c r="C14" s="15" t="s">
        <v>82</v>
      </c>
      <c r="D14" s="15" t="s">
        <v>193</v>
      </c>
      <c r="E14" s="16" t="s">
        <v>41</v>
      </c>
      <c r="F14" s="17" t="s">
        <v>205</v>
      </c>
      <c r="G14" s="156" t="s">
        <v>200</v>
      </c>
      <c r="H14" s="156"/>
      <c r="I14" s="156"/>
      <c r="J14" s="19" t="s">
        <v>192</v>
      </c>
      <c r="K14" s="20" t="s">
        <v>169</v>
      </c>
      <c r="L14" s="12"/>
    </row>
    <row r="15" spans="1:12" ht="15" customHeight="1">
      <c r="A15" s="6"/>
      <c r="B15" s="21" t="s">
        <v>40</v>
      </c>
      <c r="C15" s="22">
        <f>SUMIF(Rozpočet!F9:F199,B15,Rozpočet!L9:L199)</f>
        <v>0</v>
      </c>
      <c r="D15" s="22">
        <f>SUMIF(Rozpočet!F9:F199,B15,Rozpočet!M9:M199)</f>
        <v>0</v>
      </c>
      <c r="E15" s="23">
        <f>SUMIF(Rozpočet!F9:F199,B15,Rozpočet!N9:N199)</f>
        <v>0</v>
      </c>
      <c r="F15" s="24">
        <f>SUMIF(Rozpočet!F9:F199,B15,Rozpočet!O9:O199)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44</v>
      </c>
      <c r="C16" s="22">
        <f>SUMIF(Rozpočet!F9:F199,B16,Rozpočet!L9:L199)</f>
        <v>0</v>
      </c>
      <c r="D16" s="22">
        <f>SUMIF(Rozpočet!F9:F199,B16,Rozpočet!M9:M199)</f>
        <v>0</v>
      </c>
      <c r="E16" s="23">
        <f>SUMIF(Rozpočet!F9:F199,B16,Rozpočet!N9:N199)</f>
        <v>0</v>
      </c>
      <c r="F16" s="24">
        <f>SUMIF(Rozpočet!F9:F199,B16,Rozpočet!O9:O199)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42</v>
      </c>
      <c r="C17" s="22">
        <f>SUMIF(Rozpočet!F9:F199,B17,Rozpočet!L9:L199)</f>
        <v>0</v>
      </c>
      <c r="D17" s="22">
        <f>SUMIF(Rozpočet!F9:F199,B17,Rozpočet!M9:M199)</f>
        <v>0</v>
      </c>
      <c r="E17" s="23">
        <f>SUMIF(Rozpočet!F9:F199,B17,Rozpočet!N9:N199)</f>
        <v>0</v>
      </c>
      <c r="F17" s="24">
        <f>SUMIF(Rozpočet!F9:F199,B17,Rozpočet!O9:O199)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45</v>
      </c>
      <c r="C18" s="22">
        <f>SUMIF(Rozpočet!F9:F199,B18,Rozpočet!L9:L199)</f>
        <v>0</v>
      </c>
      <c r="D18" s="22">
        <f>SUMIF(Rozpočet!F9:F199,B18,Rozpočet!M9:M199)</f>
        <v>0</v>
      </c>
      <c r="E18" s="23">
        <f>SUMIF(Rozpočet!F9:F199,B18,Rozpočet!N9:N199)</f>
        <v>0</v>
      </c>
      <c r="F18" s="24">
        <f>SUMIF(Rozpočet!F9:F199,B18,Rozpočet!O9:O199)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43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72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255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205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263</v>
      </c>
      <c r="C23" s="162"/>
      <c r="D23" s="162"/>
      <c r="E23" s="163">
        <f>E21+E22</f>
        <v>0</v>
      </c>
      <c r="F23" s="163"/>
      <c r="G23" s="164" t="s">
        <v>223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270</v>
      </c>
      <c r="C25" s="166"/>
      <c r="D25" s="166"/>
      <c r="E25" s="166"/>
      <c r="F25" s="166"/>
      <c r="G25" s="167" t="s">
        <v>208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93</v>
      </c>
      <c r="C26" s="168" t="s">
        <v>77</v>
      </c>
      <c r="D26" s="168"/>
      <c r="E26" s="169" t="s">
        <v>63</v>
      </c>
      <c r="F26" s="169"/>
      <c r="G26" s="18"/>
      <c r="H26" s="156" t="s">
        <v>95</v>
      </c>
      <c r="I26" s="156"/>
      <c r="J26" s="170" t="s">
        <v>63</v>
      </c>
      <c r="K26" s="170"/>
      <c r="L26" s="12"/>
    </row>
    <row r="27" spans="1:12" ht="15" customHeight="1">
      <c r="A27" s="6"/>
      <c r="B27" s="31">
        <v>21</v>
      </c>
      <c r="C27" s="171">
        <f>SUMIF(Rozpočet!T9:T199,B27,Rozpočet!K9:K199)+H27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15</v>
      </c>
      <c r="C28" s="171">
        <f>SUMIF(Rozpočet!T9:T199,B28,Rozpočet!K9:K199)+H28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275</v>
      </c>
      <c r="C32" s="179"/>
      <c r="D32" s="179"/>
      <c r="E32" s="179"/>
      <c r="F32" s="179"/>
      <c r="G32" s="180" t="s">
        <v>262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91</v>
      </c>
      <c r="H33" s="182"/>
      <c r="I33" s="182"/>
      <c r="J33" s="15" t="s">
        <v>206</v>
      </c>
      <c r="K33" s="33" t="s">
        <v>180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187</v>
      </c>
      <c r="C37" s="183"/>
      <c r="D37" s="183"/>
      <c r="E37" s="183" t="s">
        <v>197</v>
      </c>
      <c r="F37" s="183"/>
      <c r="G37" s="183"/>
      <c r="H37" s="183"/>
      <c r="I37" s="183" t="s">
        <v>92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199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170</v>
      </c>
      <c r="C2" s="41"/>
      <c r="D2" s="188">
        <f>KrycíList!D6</f>
        <v>0</v>
      </c>
      <c r="E2" s="188"/>
      <c r="F2" s="188"/>
      <c r="G2" s="42" t="str">
        <f>KrycíList!C4</f>
        <v>Zateplení štítu domu Minoritů 20,Krnov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75</v>
      </c>
      <c r="C5" s="56" t="s">
        <v>60</v>
      </c>
      <c r="D5" s="57" t="s">
        <v>53</v>
      </c>
      <c r="E5" s="56" t="s">
        <v>10</v>
      </c>
      <c r="F5" s="56" t="s">
        <v>213</v>
      </c>
      <c r="G5" s="56" t="s">
        <v>220</v>
      </c>
      <c r="H5" s="56" t="s">
        <v>72</v>
      </c>
      <c r="I5" s="56" t="s">
        <v>82</v>
      </c>
      <c r="J5" s="56" t="s">
        <v>193</v>
      </c>
      <c r="K5" s="58" t="s">
        <v>41</v>
      </c>
      <c r="L5" s="59" t="s">
        <v>205</v>
      </c>
      <c r="M5" s="59" t="s">
        <v>73</v>
      </c>
      <c r="N5" s="59" t="s">
        <v>74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SUMIF($D8:$D34,"B",H8:H34)</f>
        <v>0</v>
      </c>
      <c r="I6" s="67">
        <f t="shared" si="0"/>
        <v>9863.024000000001</v>
      </c>
      <c r="J6" s="67">
        <f t="shared" si="0"/>
        <v>690216.0195376617</v>
      </c>
      <c r="K6" s="67">
        <f t="shared" si="0"/>
        <v>0</v>
      </c>
      <c r="L6" s="67">
        <f t="shared" si="0"/>
        <v>0</v>
      </c>
      <c r="M6" s="68">
        <f t="shared" si="0"/>
        <v>37.804070945999165</v>
      </c>
      <c r="N6" s="68">
        <f t="shared" si="0"/>
        <v>12.398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16</v>
      </c>
      <c r="C8" s="70"/>
      <c r="D8" s="69" t="s">
        <v>2</v>
      </c>
      <c r="E8" s="70"/>
      <c r="F8" s="71"/>
      <c r="G8" s="72" t="s">
        <v>237</v>
      </c>
      <c r="H8" s="73"/>
      <c r="I8" s="74"/>
      <c r="J8" s="74">
        <v>549019.2767491997</v>
      </c>
      <c r="K8" s="74"/>
      <c r="L8" s="74"/>
      <c r="M8" s="68">
        <v>11.825050199999163</v>
      </c>
      <c r="N8" s="68">
        <v>4.0680000000000005</v>
      </c>
      <c r="O8" s="37"/>
    </row>
    <row r="9" spans="1:15" ht="13.5" customHeight="1">
      <c r="A9" s="37"/>
      <c r="B9" s="37"/>
      <c r="C9" s="75" t="s">
        <v>18</v>
      </c>
      <c r="D9" s="76" t="s">
        <v>3</v>
      </c>
      <c r="E9" s="77"/>
      <c r="F9" s="77" t="s">
        <v>40</v>
      </c>
      <c r="G9" s="78" t="s">
        <v>256</v>
      </c>
      <c r="H9" s="79"/>
      <c r="I9" s="80"/>
      <c r="J9" s="80">
        <v>920</v>
      </c>
      <c r="K9" s="80"/>
      <c r="L9" s="80"/>
      <c r="M9" s="81"/>
      <c r="N9" s="81"/>
      <c r="O9" s="37"/>
    </row>
    <row r="10" spans="2:15" ht="13.5" customHeight="1">
      <c r="B10" s="37"/>
      <c r="C10" s="75" t="s">
        <v>28</v>
      </c>
      <c r="D10" s="76" t="s">
        <v>3</v>
      </c>
      <c r="E10" s="77"/>
      <c r="F10" s="77" t="s">
        <v>40</v>
      </c>
      <c r="G10" s="78" t="s">
        <v>217</v>
      </c>
      <c r="H10" s="79"/>
      <c r="I10" s="80"/>
      <c r="J10" s="80">
        <v>411827.70499999996</v>
      </c>
      <c r="K10" s="80"/>
      <c r="L10" s="80"/>
      <c r="M10" s="81">
        <v>11.100572699999164</v>
      </c>
      <c r="N10" s="81"/>
      <c r="O10" s="37"/>
    </row>
    <row r="11" spans="2:15" ht="13.5" customHeight="1">
      <c r="B11" s="37"/>
      <c r="C11" s="75" t="s">
        <v>31</v>
      </c>
      <c r="D11" s="76" t="s">
        <v>3</v>
      </c>
      <c r="E11" s="77"/>
      <c r="F11" s="77" t="s">
        <v>40</v>
      </c>
      <c r="G11" s="78" t="s">
        <v>227</v>
      </c>
      <c r="H11" s="79"/>
      <c r="I11" s="80"/>
      <c r="J11" s="80">
        <v>67419</v>
      </c>
      <c r="K11" s="80"/>
      <c r="L11" s="80"/>
      <c r="M11" s="81">
        <v>0.6522975000000001</v>
      </c>
      <c r="N11" s="81"/>
      <c r="O11" s="37"/>
    </row>
    <row r="12" spans="2:15" ht="13.5" customHeight="1">
      <c r="B12" s="37"/>
      <c r="C12" s="75" t="s">
        <v>32</v>
      </c>
      <c r="D12" s="76" t="s">
        <v>3</v>
      </c>
      <c r="E12" s="77"/>
      <c r="F12" s="77" t="s">
        <v>40</v>
      </c>
      <c r="G12" s="78" t="s">
        <v>233</v>
      </c>
      <c r="H12" s="79"/>
      <c r="I12" s="80"/>
      <c r="J12" s="80">
        <v>1360</v>
      </c>
      <c r="K12" s="80"/>
      <c r="L12" s="80"/>
      <c r="M12" s="81"/>
      <c r="N12" s="81"/>
      <c r="O12" s="37"/>
    </row>
    <row r="13" spans="2:15" ht="13.5" customHeight="1">
      <c r="B13" s="37"/>
      <c r="C13" s="75" t="s">
        <v>33</v>
      </c>
      <c r="D13" s="76" t="s">
        <v>3</v>
      </c>
      <c r="E13" s="77"/>
      <c r="F13" s="77" t="s">
        <v>40</v>
      </c>
      <c r="G13" s="78" t="s">
        <v>234</v>
      </c>
      <c r="H13" s="79"/>
      <c r="I13" s="80"/>
      <c r="J13" s="80">
        <v>14561.609400000001</v>
      </c>
      <c r="K13" s="80"/>
      <c r="L13" s="80"/>
      <c r="M13" s="81"/>
      <c r="N13" s="81">
        <v>4.0680000000000005</v>
      </c>
      <c r="O13" s="37"/>
    </row>
    <row r="14" spans="2:15" ht="13.5" customHeight="1">
      <c r="B14" s="37"/>
      <c r="C14" s="75" t="s">
        <v>34</v>
      </c>
      <c r="D14" s="76" t="s">
        <v>3</v>
      </c>
      <c r="E14" s="77"/>
      <c r="F14" s="77" t="s">
        <v>40</v>
      </c>
      <c r="G14" s="78" t="s">
        <v>191</v>
      </c>
      <c r="H14" s="79"/>
      <c r="I14" s="80"/>
      <c r="J14" s="80">
        <v>2908.962349199794</v>
      </c>
      <c r="K14" s="80"/>
      <c r="L14" s="80"/>
      <c r="M14" s="81"/>
      <c r="N14" s="81"/>
      <c r="O14" s="37"/>
    </row>
    <row r="15" spans="2:15" ht="13.5" customHeight="1">
      <c r="B15" s="37"/>
      <c r="C15" s="75" t="s">
        <v>37</v>
      </c>
      <c r="D15" s="76" t="s">
        <v>3</v>
      </c>
      <c r="E15" s="77"/>
      <c r="F15" s="77" t="s">
        <v>44</v>
      </c>
      <c r="G15" s="78" t="s">
        <v>207</v>
      </c>
      <c r="H15" s="79"/>
      <c r="I15" s="80"/>
      <c r="J15" s="80">
        <v>21520.8</v>
      </c>
      <c r="K15" s="80"/>
      <c r="L15" s="80"/>
      <c r="M15" s="81">
        <v>0.07218</v>
      </c>
      <c r="N15" s="81"/>
      <c r="O15" s="37"/>
    </row>
    <row r="16" spans="2:15" ht="13.5" customHeight="1">
      <c r="B16" s="37"/>
      <c r="C16" s="75" t="s">
        <v>38</v>
      </c>
      <c r="D16" s="76" t="s">
        <v>3</v>
      </c>
      <c r="E16" s="77"/>
      <c r="F16" s="77" t="s">
        <v>44</v>
      </c>
      <c r="G16" s="78" t="s">
        <v>230</v>
      </c>
      <c r="H16" s="79"/>
      <c r="I16" s="80"/>
      <c r="J16" s="80">
        <v>28501.2</v>
      </c>
      <c r="K16" s="80"/>
      <c r="L16" s="80"/>
      <c r="M16" s="81"/>
      <c r="N16" s="81"/>
      <c r="O16" s="37"/>
    </row>
    <row r="17" spans="2:15" ht="15" customHeight="1">
      <c r="B17" s="69" t="s">
        <v>17</v>
      </c>
      <c r="C17" s="70"/>
      <c r="D17" s="69" t="s">
        <v>2</v>
      </c>
      <c r="E17" s="70"/>
      <c r="F17" s="71"/>
      <c r="G17" s="72" t="s">
        <v>278</v>
      </c>
      <c r="H17" s="73"/>
      <c r="I17" s="74">
        <v>9863.024000000001</v>
      </c>
      <c r="J17" s="74">
        <v>141196.742788462</v>
      </c>
      <c r="K17" s="74"/>
      <c r="L17" s="74"/>
      <c r="M17" s="68">
        <v>25.979020746000003</v>
      </c>
      <c r="N17" s="68">
        <v>8.33</v>
      </c>
      <c r="O17" s="37"/>
    </row>
    <row r="18" spans="2:15" ht="13.5" customHeight="1">
      <c r="B18" s="37"/>
      <c r="C18" s="75" t="s">
        <v>18</v>
      </c>
      <c r="D18" s="76" t="s">
        <v>3</v>
      </c>
      <c r="E18" s="77"/>
      <c r="F18" s="77" t="s">
        <v>40</v>
      </c>
      <c r="G18" s="78" t="s">
        <v>256</v>
      </c>
      <c r="H18" s="79"/>
      <c r="I18" s="80"/>
      <c r="J18" s="80">
        <v>1913.5</v>
      </c>
      <c r="K18" s="80"/>
      <c r="L18" s="80"/>
      <c r="M18" s="81"/>
      <c r="N18" s="81">
        <v>7.995</v>
      </c>
      <c r="O18" s="37"/>
    </row>
    <row r="19" spans="2:15" ht="13.5" customHeight="1">
      <c r="B19" s="37"/>
      <c r="C19" s="75" t="s">
        <v>19</v>
      </c>
      <c r="D19" s="76" t="s">
        <v>3</v>
      </c>
      <c r="E19" s="77"/>
      <c r="F19" s="77" t="s">
        <v>40</v>
      </c>
      <c r="G19" s="78" t="s">
        <v>222</v>
      </c>
      <c r="H19" s="79"/>
      <c r="I19" s="80"/>
      <c r="J19" s="80">
        <v>1228.5</v>
      </c>
      <c r="K19" s="80"/>
      <c r="L19" s="80"/>
      <c r="M19" s="81"/>
      <c r="N19" s="81"/>
      <c r="O19" s="37"/>
    </row>
    <row r="20" spans="2:15" ht="13.5" customHeight="1">
      <c r="B20" s="37"/>
      <c r="C20" s="75" t="s">
        <v>20</v>
      </c>
      <c r="D20" s="76" t="s">
        <v>3</v>
      </c>
      <c r="E20" s="77"/>
      <c r="F20" s="77" t="s">
        <v>40</v>
      </c>
      <c r="G20" s="78" t="s">
        <v>210</v>
      </c>
      <c r="H20" s="79"/>
      <c r="I20" s="80"/>
      <c r="J20" s="80">
        <v>16266.375</v>
      </c>
      <c r="K20" s="80"/>
      <c r="L20" s="80"/>
      <c r="M20" s="81"/>
      <c r="N20" s="81"/>
      <c r="O20" s="37"/>
    </row>
    <row r="21" spans="2:15" ht="13.5" customHeight="1">
      <c r="B21" s="37"/>
      <c r="C21" s="75" t="s">
        <v>21</v>
      </c>
      <c r="D21" s="76" t="s">
        <v>3</v>
      </c>
      <c r="E21" s="77"/>
      <c r="F21" s="77" t="s">
        <v>40</v>
      </c>
      <c r="G21" s="78" t="s">
        <v>211</v>
      </c>
      <c r="H21" s="79"/>
      <c r="I21" s="80"/>
      <c r="J21" s="80">
        <v>3322.905</v>
      </c>
      <c r="K21" s="80"/>
      <c r="L21" s="80"/>
      <c r="M21" s="81"/>
      <c r="N21" s="81"/>
      <c r="O21" s="37"/>
    </row>
    <row r="22" spans="2:15" ht="13.5" customHeight="1">
      <c r="B22" s="37"/>
      <c r="C22" s="75" t="s">
        <v>22</v>
      </c>
      <c r="D22" s="76" t="s">
        <v>3</v>
      </c>
      <c r="E22" s="77"/>
      <c r="F22" s="77" t="s">
        <v>40</v>
      </c>
      <c r="G22" s="78" t="s">
        <v>212</v>
      </c>
      <c r="H22" s="79"/>
      <c r="I22" s="80"/>
      <c r="J22" s="80">
        <v>25106.43</v>
      </c>
      <c r="K22" s="80"/>
      <c r="L22" s="80"/>
      <c r="M22" s="81"/>
      <c r="N22" s="81"/>
      <c r="O22" s="37"/>
    </row>
    <row r="23" spans="2:15" ht="13.5" customHeight="1">
      <c r="B23" s="37"/>
      <c r="C23" s="75" t="s">
        <v>23</v>
      </c>
      <c r="D23" s="76" t="s">
        <v>3</v>
      </c>
      <c r="E23" s="77"/>
      <c r="F23" s="77" t="s">
        <v>40</v>
      </c>
      <c r="G23" s="78" t="s">
        <v>224</v>
      </c>
      <c r="H23" s="79"/>
      <c r="I23" s="80"/>
      <c r="J23" s="80">
        <v>212.4</v>
      </c>
      <c r="K23" s="80"/>
      <c r="L23" s="80"/>
      <c r="M23" s="81"/>
      <c r="N23" s="81"/>
      <c r="O23" s="37"/>
    </row>
    <row r="24" spans="2:15" ht="13.5" customHeight="1">
      <c r="B24" s="37"/>
      <c r="C24" s="75" t="s">
        <v>24</v>
      </c>
      <c r="D24" s="76" t="s">
        <v>3</v>
      </c>
      <c r="E24" s="77"/>
      <c r="F24" s="77" t="s">
        <v>40</v>
      </c>
      <c r="G24" s="78" t="s">
        <v>257</v>
      </c>
      <c r="H24" s="79"/>
      <c r="I24" s="80"/>
      <c r="J24" s="80">
        <v>4003.2</v>
      </c>
      <c r="K24" s="80"/>
      <c r="L24" s="80"/>
      <c r="M24" s="81">
        <v>7.823999999999999</v>
      </c>
      <c r="N24" s="81"/>
      <c r="O24" s="37"/>
    </row>
    <row r="25" spans="2:15" ht="13.5" customHeight="1">
      <c r="B25" s="37"/>
      <c r="C25" s="75" t="s">
        <v>25</v>
      </c>
      <c r="D25" s="76" t="s">
        <v>3</v>
      </c>
      <c r="E25" s="77"/>
      <c r="F25" s="77" t="s">
        <v>40</v>
      </c>
      <c r="G25" s="78" t="s">
        <v>62</v>
      </c>
      <c r="H25" s="79"/>
      <c r="I25" s="80"/>
      <c r="J25" s="80">
        <v>5431.05</v>
      </c>
      <c r="K25" s="80"/>
      <c r="L25" s="80"/>
      <c r="M25" s="81">
        <v>2.990071746</v>
      </c>
      <c r="N25" s="81"/>
      <c r="O25" s="37"/>
    </row>
    <row r="26" spans="2:15" ht="13.5" customHeight="1">
      <c r="B26" s="37"/>
      <c r="C26" s="75" t="s">
        <v>26</v>
      </c>
      <c r="D26" s="76" t="s">
        <v>3</v>
      </c>
      <c r="E26" s="77"/>
      <c r="F26" s="77" t="s">
        <v>40</v>
      </c>
      <c r="G26" s="78" t="s">
        <v>232</v>
      </c>
      <c r="H26" s="79"/>
      <c r="I26" s="80"/>
      <c r="J26" s="80">
        <v>4012.2</v>
      </c>
      <c r="K26" s="80"/>
      <c r="L26" s="80"/>
      <c r="M26" s="81">
        <v>8.2647</v>
      </c>
      <c r="N26" s="81"/>
      <c r="O26" s="37"/>
    </row>
    <row r="27" spans="2:15" ht="13.5" customHeight="1">
      <c r="B27" s="37"/>
      <c r="C27" s="75" t="s">
        <v>27</v>
      </c>
      <c r="D27" s="76" t="s">
        <v>3</v>
      </c>
      <c r="E27" s="77"/>
      <c r="F27" s="77" t="s">
        <v>40</v>
      </c>
      <c r="G27" s="78" t="s">
        <v>259</v>
      </c>
      <c r="H27" s="79"/>
      <c r="I27" s="80">
        <v>3114</v>
      </c>
      <c r="J27" s="80">
        <v>12440</v>
      </c>
      <c r="K27" s="80"/>
      <c r="L27" s="80"/>
      <c r="M27" s="81">
        <v>4.9958</v>
      </c>
      <c r="N27" s="81"/>
      <c r="O27" s="37"/>
    </row>
    <row r="28" spans="2:15" ht="13.5" customHeight="1">
      <c r="B28" s="37"/>
      <c r="C28" s="75" t="s">
        <v>28</v>
      </c>
      <c r="D28" s="76" t="s">
        <v>3</v>
      </c>
      <c r="E28" s="77"/>
      <c r="F28" s="77" t="s">
        <v>40</v>
      </c>
      <c r="G28" s="78" t="s">
        <v>246</v>
      </c>
      <c r="H28" s="79"/>
      <c r="I28" s="80"/>
      <c r="J28" s="80">
        <v>19597.5</v>
      </c>
      <c r="K28" s="80"/>
      <c r="L28" s="80"/>
      <c r="M28" s="81"/>
      <c r="N28" s="81"/>
      <c r="O28" s="37"/>
    </row>
    <row r="29" spans="2:15" ht="13.5" customHeight="1">
      <c r="B29" s="37"/>
      <c r="C29" s="75" t="s">
        <v>29</v>
      </c>
      <c r="D29" s="76" t="s">
        <v>3</v>
      </c>
      <c r="E29" s="77"/>
      <c r="F29" s="77" t="s">
        <v>40</v>
      </c>
      <c r="G29" s="78" t="s">
        <v>231</v>
      </c>
      <c r="H29" s="79"/>
      <c r="I29" s="80">
        <v>1711.1</v>
      </c>
      <c r="J29" s="80">
        <v>2608.9</v>
      </c>
      <c r="K29" s="80"/>
      <c r="L29" s="80"/>
      <c r="M29" s="81">
        <v>0.010655000000000001</v>
      </c>
      <c r="N29" s="81"/>
      <c r="O29" s="37"/>
    </row>
    <row r="30" spans="2:15" ht="13.5" customHeight="1">
      <c r="B30" s="37"/>
      <c r="C30" s="75" t="s">
        <v>30</v>
      </c>
      <c r="D30" s="76" t="s">
        <v>3</v>
      </c>
      <c r="E30" s="77"/>
      <c r="F30" s="77" t="s">
        <v>40</v>
      </c>
      <c r="G30" s="78" t="s">
        <v>216</v>
      </c>
      <c r="H30" s="79"/>
      <c r="I30" s="80">
        <v>696</v>
      </c>
      <c r="J30" s="80">
        <v>2336</v>
      </c>
      <c r="K30" s="80"/>
      <c r="L30" s="80"/>
      <c r="M30" s="81">
        <v>1.8392</v>
      </c>
      <c r="N30" s="81"/>
      <c r="O30" s="37"/>
    </row>
    <row r="31" spans="2:15" ht="13.5" customHeight="1">
      <c r="B31" s="37"/>
      <c r="C31" s="75" t="s">
        <v>33</v>
      </c>
      <c r="D31" s="76" t="s">
        <v>3</v>
      </c>
      <c r="E31" s="77"/>
      <c r="F31" s="77" t="s">
        <v>40</v>
      </c>
      <c r="G31" s="78" t="s">
        <v>234</v>
      </c>
      <c r="H31" s="79"/>
      <c r="I31" s="80">
        <v>1800</v>
      </c>
      <c r="J31" s="80">
        <v>9155.5</v>
      </c>
      <c r="K31" s="80"/>
      <c r="L31" s="80"/>
      <c r="M31" s="81">
        <v>0.01239</v>
      </c>
      <c r="N31" s="81">
        <v>0.335</v>
      </c>
      <c r="O31" s="37"/>
    </row>
    <row r="32" spans="2:15" ht="13.5" customHeight="1">
      <c r="B32" s="37"/>
      <c r="C32" s="75" t="s">
        <v>34</v>
      </c>
      <c r="D32" s="76" t="s">
        <v>3</v>
      </c>
      <c r="E32" s="77"/>
      <c r="F32" s="77" t="s">
        <v>40</v>
      </c>
      <c r="G32" s="78" t="s">
        <v>191</v>
      </c>
      <c r="H32" s="79"/>
      <c r="I32" s="80"/>
      <c r="J32" s="80">
        <v>24602.132646462003</v>
      </c>
      <c r="K32" s="80"/>
      <c r="L32" s="80"/>
      <c r="M32" s="81"/>
      <c r="N32" s="81"/>
      <c r="O32" s="37"/>
    </row>
    <row r="33" spans="2:15" ht="13.5" customHeight="1">
      <c r="B33" s="37"/>
      <c r="C33" s="75" t="s">
        <v>36</v>
      </c>
      <c r="D33" s="76" t="s">
        <v>3</v>
      </c>
      <c r="E33" s="77"/>
      <c r="F33" s="77" t="s">
        <v>44</v>
      </c>
      <c r="G33" s="78" t="s">
        <v>245</v>
      </c>
      <c r="H33" s="79"/>
      <c r="I33" s="80">
        <v>2541.924</v>
      </c>
      <c r="J33" s="80">
        <v>8960.150141999999</v>
      </c>
      <c r="K33" s="80"/>
      <c r="L33" s="80"/>
      <c r="M33" s="81">
        <v>0.042204000000000005</v>
      </c>
      <c r="N33" s="81"/>
      <c r="O33" s="37"/>
    </row>
    <row r="34" spans="1:15" ht="7.5" customHeight="1">
      <c r="A34" s="37" t="s">
        <v>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98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47</v>
      </c>
      <c r="B1" s="87" t="s">
        <v>75</v>
      </c>
      <c r="C1" s="87" t="s">
        <v>60</v>
      </c>
      <c r="D1" s="87" t="s">
        <v>53</v>
      </c>
      <c r="E1" s="87" t="s">
        <v>171</v>
      </c>
      <c r="F1" s="87" t="s">
        <v>213</v>
      </c>
      <c r="G1" s="87" t="s">
        <v>59</v>
      </c>
      <c r="H1" s="87" t="s">
        <v>228</v>
      </c>
      <c r="I1" s="87" t="s">
        <v>13</v>
      </c>
      <c r="J1" s="87" t="s">
        <v>214</v>
      </c>
      <c r="K1" s="87" t="s">
        <v>185</v>
      </c>
      <c r="L1" s="88" t="s">
        <v>82</v>
      </c>
      <c r="M1" s="88" t="s">
        <v>193</v>
      </c>
      <c r="N1" s="88" t="s">
        <v>41</v>
      </c>
      <c r="O1" s="88" t="s">
        <v>205</v>
      </c>
      <c r="P1" s="89" t="s">
        <v>202</v>
      </c>
      <c r="Q1" s="87" t="s">
        <v>203</v>
      </c>
      <c r="R1" s="87" t="s">
        <v>186</v>
      </c>
      <c r="S1" s="87" t="s">
        <v>54</v>
      </c>
      <c r="T1" s="87" t="s">
        <v>55</v>
      </c>
      <c r="U1" s="87" t="s">
        <v>226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243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170</v>
      </c>
      <c r="C3" s="41"/>
      <c r="D3" s="188">
        <f>KrycíList!D6</f>
        <v>0</v>
      </c>
      <c r="E3" s="188"/>
      <c r="F3" s="188"/>
      <c r="G3" s="190" t="str">
        <f>KrycíList!C4</f>
        <v>Zateplení štítu domu Minoritů 20,Krnov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75</v>
      </c>
      <c r="C6" s="56" t="s">
        <v>60</v>
      </c>
      <c r="D6" s="57" t="s">
        <v>53</v>
      </c>
      <c r="E6" s="56" t="s">
        <v>10</v>
      </c>
      <c r="F6" s="56" t="s">
        <v>213</v>
      </c>
      <c r="G6" s="56" t="s">
        <v>220</v>
      </c>
      <c r="H6" s="56" t="s">
        <v>219</v>
      </c>
      <c r="I6" s="56" t="s">
        <v>13</v>
      </c>
      <c r="J6" s="56" t="s">
        <v>61</v>
      </c>
      <c r="K6" s="58" t="s">
        <v>184</v>
      </c>
      <c r="L6" s="59" t="s">
        <v>82</v>
      </c>
      <c r="M6" s="59" t="s">
        <v>193</v>
      </c>
      <c r="N6" s="59" t="s">
        <v>41</v>
      </c>
      <c r="O6" s="59" t="s">
        <v>205</v>
      </c>
      <c r="P6" s="59" t="s">
        <v>166</v>
      </c>
      <c r="Q6" s="59" t="s">
        <v>167</v>
      </c>
      <c r="R6" s="59" t="s">
        <v>84</v>
      </c>
      <c r="S6" s="59" t="s">
        <v>83</v>
      </c>
      <c r="T6" s="59" t="s">
        <v>55</v>
      </c>
      <c r="U6" s="59" t="s">
        <v>226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SUMIF($D9:$D200,"B",K9:K200)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37.80407094599917</v>
      </c>
      <c r="Q7" s="100">
        <f t="shared" si="0"/>
        <v>12.398000000000001</v>
      </c>
      <c r="R7" s="100">
        <f t="shared" si="0"/>
        <v>951.5272016675003</v>
      </c>
      <c r="S7" s="99">
        <f t="shared" si="0"/>
        <v>124214.64856780782</v>
      </c>
      <c r="T7" s="101">
        <f>ROUNDUP(SUMIF($D9:$D200,"B",T9:T200),1)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3.5">
      <c r="A9" s="3"/>
      <c r="B9" s="103" t="s">
        <v>16</v>
      </c>
      <c r="C9" s="70"/>
      <c r="D9" s="69" t="s">
        <v>2</v>
      </c>
      <c r="E9" s="70"/>
      <c r="F9" s="71"/>
      <c r="G9" s="72" t="s">
        <v>237</v>
      </c>
      <c r="H9" s="70"/>
      <c r="I9" s="69"/>
      <c r="J9" s="70"/>
      <c r="K9" s="67">
        <f aca="true" t="shared" si="1" ref="K9:T9">SUMIF($D10:$D90,"O",K10:K90)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11.825050199999165</v>
      </c>
      <c r="Q9" s="68">
        <f t="shared" si="1"/>
        <v>4.068000000000001</v>
      </c>
      <c r="R9" s="68">
        <f t="shared" si="1"/>
        <v>725.013114913432</v>
      </c>
      <c r="S9" s="74">
        <f t="shared" si="1"/>
        <v>95215.41904135847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18</v>
      </c>
      <c r="D10" s="76" t="s">
        <v>3</v>
      </c>
      <c r="E10" s="77"/>
      <c r="F10" s="77" t="s">
        <v>40</v>
      </c>
      <c r="G10" s="78" t="s">
        <v>256</v>
      </c>
      <c r="H10" s="77"/>
      <c r="I10" s="76"/>
      <c r="J10" s="77"/>
      <c r="K10" s="107">
        <f>SUBTOTAL(9,K11:K12)</f>
        <v>0</v>
      </c>
      <c r="L10" s="80">
        <f>SUBTOTAL(9,L11:L12)</f>
        <v>0</v>
      </c>
      <c r="M10" s="80">
        <f>SUBTOTAL(9,M11:M12)</f>
        <v>0</v>
      </c>
      <c r="N10" s="80">
        <f>SUBTOTAL(9,N11:N12)</f>
        <v>0</v>
      </c>
      <c r="O10" s="80">
        <f>SUBTOTAL(9,O11:O12)</f>
        <v>0</v>
      </c>
      <c r="P10" s="81">
        <f>SUMPRODUCT(P11:P12,$H11:$H12)</f>
        <v>0</v>
      </c>
      <c r="Q10" s="81">
        <f>SUMPRODUCT(Q11:Q12,$H11:$H12)</f>
        <v>0</v>
      </c>
      <c r="R10" s="81">
        <f>SUMPRODUCT(R11:R12,$H11:$H12)</f>
        <v>0</v>
      </c>
      <c r="S10" s="80">
        <f>SUMPRODUCT(S11:S12,$H11:$H12)</f>
        <v>0</v>
      </c>
      <c r="T10" s="108">
        <f>SUMPRODUCT(T11:T12,$K11:$K12)/100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251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4</v>
      </c>
      <c r="E12" s="127">
        <v>1</v>
      </c>
      <c r="F12" s="128" t="s">
        <v>18</v>
      </c>
      <c r="G12" s="129" t="s">
        <v>303</v>
      </c>
      <c r="H12" s="130">
        <v>4</v>
      </c>
      <c r="I12" s="131" t="s">
        <v>7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0</v>
      </c>
      <c r="S12" s="132">
        <v>0</v>
      </c>
      <c r="T12" s="137">
        <v>21</v>
      </c>
      <c r="U12" s="138">
        <f>K12*(T12+100)/100</f>
        <v>0</v>
      </c>
      <c r="V12" s="139"/>
    </row>
    <row r="13" spans="1:22" ht="12.75" outlineLevel="1">
      <c r="A13" s="3"/>
      <c r="B13" s="106"/>
      <c r="C13" s="75" t="s">
        <v>28</v>
      </c>
      <c r="D13" s="76" t="s">
        <v>3</v>
      </c>
      <c r="E13" s="77"/>
      <c r="F13" s="77" t="s">
        <v>40</v>
      </c>
      <c r="G13" s="78" t="s">
        <v>217</v>
      </c>
      <c r="H13" s="77"/>
      <c r="I13" s="76"/>
      <c r="J13" s="77"/>
      <c r="K13" s="107">
        <f>SUBTOTAL(9,K14:K47)</f>
        <v>0</v>
      </c>
      <c r="L13" s="80">
        <f>SUBTOTAL(9,L14:L47)</f>
        <v>0</v>
      </c>
      <c r="M13" s="80">
        <f>SUBTOTAL(9,M14:M47)</f>
        <v>0</v>
      </c>
      <c r="N13" s="80">
        <f>SUBTOTAL(9,N14:N47)</f>
        <v>0</v>
      </c>
      <c r="O13" s="80">
        <f>SUBTOTAL(9,O14:O47)</f>
        <v>0</v>
      </c>
      <c r="P13" s="81">
        <f>SUMPRODUCT(P14:P47,$H14:$H47)</f>
        <v>11.100572699999166</v>
      </c>
      <c r="Q13" s="81">
        <f>SUMPRODUCT(Q14:Q47,$H14:$H47)</f>
        <v>0</v>
      </c>
      <c r="R13" s="81">
        <f>SUMPRODUCT(R14:R47,$H14:$H47)</f>
        <v>516.3785000000762</v>
      </c>
      <c r="S13" s="80">
        <f>SUMPRODUCT(S14:S47,$H14:$H47)</f>
        <v>73960.18842501014</v>
      </c>
      <c r="T13" s="108">
        <f>SUMPRODUCT(T14:T47,$K14:$K47)/100</f>
        <v>0</v>
      </c>
      <c r="U13" s="108">
        <f>K13+T13</f>
        <v>0</v>
      </c>
      <c r="V13" s="105"/>
    </row>
    <row r="14" spans="1:22" ht="12.75" outlineLevel="2">
      <c r="A14" s="3"/>
      <c r="B14" s="116"/>
      <c r="C14" s="117"/>
      <c r="D14" s="118"/>
      <c r="E14" s="119" t="s">
        <v>251</v>
      </c>
      <c r="F14" s="120"/>
      <c r="G14" s="121"/>
      <c r="H14" s="120"/>
      <c r="I14" s="118"/>
      <c r="J14" s="120"/>
      <c r="K14" s="122"/>
      <c r="L14" s="123"/>
      <c r="M14" s="123"/>
      <c r="N14" s="123"/>
      <c r="O14" s="123"/>
      <c r="P14" s="124"/>
      <c r="Q14" s="124"/>
      <c r="R14" s="124"/>
      <c r="S14" s="124"/>
      <c r="T14" s="125"/>
      <c r="U14" s="125"/>
      <c r="V14" s="105"/>
    </row>
    <row r="15" spans="1:22" ht="26.25" outlineLevel="2">
      <c r="A15" s="3"/>
      <c r="B15" s="105"/>
      <c r="C15" s="105"/>
      <c r="D15" s="126" t="s">
        <v>4</v>
      </c>
      <c r="E15" s="127">
        <v>1</v>
      </c>
      <c r="F15" s="128" t="s">
        <v>123</v>
      </c>
      <c r="G15" s="129" t="s">
        <v>321</v>
      </c>
      <c r="H15" s="130">
        <v>254.25</v>
      </c>
      <c r="I15" s="131" t="s">
        <v>14</v>
      </c>
      <c r="J15" s="132"/>
      <c r="K15" s="133">
        <f>H15*J15</f>
        <v>0</v>
      </c>
      <c r="L15" s="134">
        <f>IF(D15="S",K15,"")</f>
      </c>
      <c r="M15" s="135">
        <f>IF(OR(D15="P",D15="U"),K15,"")</f>
        <v>0</v>
      </c>
      <c r="N15" s="135">
        <f>IF(D15="H",K15,"")</f>
      </c>
      <c r="O15" s="135">
        <f>IF(D15="V",K15,"")</f>
      </c>
      <c r="P15" s="136">
        <v>0.011460000000003134</v>
      </c>
      <c r="Q15" s="136">
        <v>0</v>
      </c>
      <c r="R15" s="136">
        <v>0.19899999999995543</v>
      </c>
      <c r="S15" s="132">
        <v>29.16369999999429</v>
      </c>
      <c r="T15" s="137">
        <v>21</v>
      </c>
      <c r="U15" s="138">
        <f>K15*(T15+100)/100</f>
        <v>0</v>
      </c>
      <c r="V15" s="139"/>
    </row>
    <row r="16" spans="1:22" ht="12.75" outlineLevel="2">
      <c r="A16" s="3"/>
      <c r="B16" s="105"/>
      <c r="C16" s="105"/>
      <c r="D16" s="126" t="s">
        <v>4</v>
      </c>
      <c r="E16" s="127">
        <v>2</v>
      </c>
      <c r="F16" s="128" t="s">
        <v>129</v>
      </c>
      <c r="G16" s="129" t="s">
        <v>313</v>
      </c>
      <c r="H16" s="130">
        <v>254.25</v>
      </c>
      <c r="I16" s="131" t="s">
        <v>14</v>
      </c>
      <c r="J16" s="132"/>
      <c r="K16" s="133">
        <f>H16*J16</f>
        <v>0</v>
      </c>
      <c r="L16" s="134">
        <f>IF(D16="S",K16,"")</f>
      </c>
      <c r="M16" s="135">
        <f>IF(OR(D16="P",D16="U"),K16,"")</f>
        <v>0</v>
      </c>
      <c r="N16" s="135">
        <f>IF(D16="H",K16,"")</f>
      </c>
      <c r="O16" s="135">
        <f>IF(D16="V",K16,"")</f>
      </c>
      <c r="P16" s="136">
        <v>0.0001</v>
      </c>
      <c r="Q16" s="136">
        <v>0</v>
      </c>
      <c r="R16" s="136">
        <v>0</v>
      </c>
      <c r="S16" s="132">
        <v>0</v>
      </c>
      <c r="T16" s="137">
        <v>21</v>
      </c>
      <c r="U16" s="138">
        <f>K16*(T16+100)/100</f>
        <v>0</v>
      </c>
      <c r="V16" s="139"/>
    </row>
    <row r="17" spans="1:22" ht="12.75" outlineLevel="2">
      <c r="A17" s="3"/>
      <c r="B17" s="105"/>
      <c r="C17" s="105"/>
      <c r="D17" s="126" t="s">
        <v>4</v>
      </c>
      <c r="E17" s="127">
        <v>3</v>
      </c>
      <c r="F17" s="128" t="s">
        <v>112</v>
      </c>
      <c r="G17" s="129" t="s">
        <v>252</v>
      </c>
      <c r="H17" s="130">
        <v>25</v>
      </c>
      <c r="I17" s="131" t="s">
        <v>14</v>
      </c>
      <c r="J17" s="132"/>
      <c r="K17" s="133">
        <f>H17*J17</f>
        <v>0</v>
      </c>
      <c r="L17" s="134">
        <f>IF(D17="S",K17,"")</f>
      </c>
      <c r="M17" s="135">
        <f>IF(OR(D17="P",D17="U"),K17,"")</f>
        <v>0</v>
      </c>
      <c r="N17" s="135">
        <f>IF(D17="H",K17,"")</f>
      </c>
      <c r="O17" s="135">
        <f>IF(D17="V",K17,"")</f>
      </c>
      <c r="P17" s="136">
        <v>0.03279</v>
      </c>
      <c r="Q17" s="136">
        <v>0</v>
      </c>
      <c r="R17" s="136">
        <v>0.41000000000008185</v>
      </c>
      <c r="S17" s="132">
        <v>36.68900000000661</v>
      </c>
      <c r="T17" s="137">
        <v>21</v>
      </c>
      <c r="U17" s="138">
        <f>K17*(T17+100)/100</f>
        <v>0</v>
      </c>
      <c r="V17" s="139"/>
    </row>
    <row r="18" spans="1:22" s="115" customFormat="1" ht="9.75" outlineLevel="2">
      <c r="A18" s="109"/>
      <c r="B18" s="109"/>
      <c r="C18" s="109"/>
      <c r="D18" s="109"/>
      <c r="E18" s="109"/>
      <c r="F18" s="109"/>
      <c r="G18" s="110" t="s">
        <v>289</v>
      </c>
      <c r="H18" s="109"/>
      <c r="I18" s="111"/>
      <c r="J18" s="109"/>
      <c r="K18" s="109"/>
      <c r="L18" s="112"/>
      <c r="M18" s="112"/>
      <c r="N18" s="112"/>
      <c r="O18" s="112"/>
      <c r="P18" s="113"/>
      <c r="Q18" s="109"/>
      <c r="R18" s="109"/>
      <c r="S18" s="109"/>
      <c r="T18" s="114"/>
      <c r="U18" s="114"/>
      <c r="V18" s="109"/>
    </row>
    <row r="19" spans="1:22" ht="12.75" outlineLevel="2">
      <c r="A19" s="3"/>
      <c r="B19" s="105"/>
      <c r="C19" s="105"/>
      <c r="D19" s="126" t="s">
        <v>4</v>
      </c>
      <c r="E19" s="127">
        <v>4</v>
      </c>
      <c r="F19" s="128" t="s">
        <v>122</v>
      </c>
      <c r="G19" s="129" t="s">
        <v>272</v>
      </c>
      <c r="H19" s="130">
        <v>263.25</v>
      </c>
      <c r="I19" s="131" t="s">
        <v>14</v>
      </c>
      <c r="J19" s="132"/>
      <c r="K19" s="133">
        <f>H19*J19</f>
        <v>0</v>
      </c>
      <c r="L19" s="134">
        <f>IF(D19="S",K19,"")</f>
      </c>
      <c r="M19" s="135">
        <f>IF(OR(D19="P",D19="U"),K19,"")</f>
        <v>0</v>
      </c>
      <c r="N19" s="135">
        <f>IF(D19="H",K19,"")</f>
      </c>
      <c r="O19" s="135">
        <f>IF(D19="V",K19,"")</f>
      </c>
      <c r="P19" s="136">
        <v>0.00032000000000016374</v>
      </c>
      <c r="Q19" s="136">
        <v>0</v>
      </c>
      <c r="R19" s="136">
        <v>0.03500000000002501</v>
      </c>
      <c r="S19" s="132">
        <v>5.673500000004054</v>
      </c>
      <c r="T19" s="137">
        <v>21</v>
      </c>
      <c r="U19" s="138">
        <f>K19*(T19+100)/100</f>
        <v>0</v>
      </c>
      <c r="V19" s="139"/>
    </row>
    <row r="20" spans="1:22" s="36" customFormat="1" ht="10.5" customHeight="1" outlineLevel="3">
      <c r="A20" s="35"/>
      <c r="B20" s="140"/>
      <c r="C20" s="140"/>
      <c r="D20" s="140"/>
      <c r="E20" s="140"/>
      <c r="F20" s="140"/>
      <c r="G20" s="140" t="s">
        <v>111</v>
      </c>
      <c r="H20" s="141">
        <v>263.25</v>
      </c>
      <c r="I20" s="142"/>
      <c r="J20" s="140"/>
      <c r="K20" s="140"/>
      <c r="L20" s="143"/>
      <c r="M20" s="143"/>
      <c r="N20" s="143"/>
      <c r="O20" s="143"/>
      <c r="P20" s="143"/>
      <c r="Q20" s="143"/>
      <c r="R20" s="143"/>
      <c r="S20" s="143"/>
      <c r="T20" s="144"/>
      <c r="U20" s="144"/>
      <c r="V20" s="140"/>
    </row>
    <row r="21" spans="1:22" ht="26.25" outlineLevel="2">
      <c r="A21" s="3"/>
      <c r="B21" s="105"/>
      <c r="C21" s="105"/>
      <c r="D21" s="126" t="s">
        <v>4</v>
      </c>
      <c r="E21" s="127">
        <v>5</v>
      </c>
      <c r="F21" s="128" t="s">
        <v>168</v>
      </c>
      <c r="G21" s="129" t="s">
        <v>324</v>
      </c>
      <c r="H21" s="130">
        <v>73.575</v>
      </c>
      <c r="I21" s="131" t="s">
        <v>14</v>
      </c>
      <c r="J21" s="132"/>
      <c r="K21" s="133">
        <f>H21*J21</f>
        <v>0</v>
      </c>
      <c r="L21" s="134">
        <f>IF(D21="S",K21,"")</f>
      </c>
      <c r="M21" s="135">
        <f>IF(OR(D21="P",D21="U"),K21,"")</f>
        <v>0</v>
      </c>
      <c r="N21" s="135">
        <f>IF(D21="H",K21,"")</f>
      </c>
      <c r="O21" s="135">
        <f>IF(D21="V",K21,"")</f>
      </c>
      <c r="P21" s="136">
        <v>0.00778</v>
      </c>
      <c r="Q21" s="136">
        <v>0</v>
      </c>
      <c r="R21" s="136">
        <v>0</v>
      </c>
      <c r="S21" s="132">
        <v>0</v>
      </c>
      <c r="T21" s="137">
        <v>21</v>
      </c>
      <c r="U21" s="138">
        <f>K21*(T21+100)/100</f>
        <v>0</v>
      </c>
      <c r="V21" s="139"/>
    </row>
    <row r="22" spans="1:22" s="115" customFormat="1" ht="9.75" outlineLevel="2">
      <c r="A22" s="109"/>
      <c r="B22" s="109"/>
      <c r="C22" s="109"/>
      <c r="D22" s="109"/>
      <c r="E22" s="109"/>
      <c r="F22" s="109"/>
      <c r="G22" s="110" t="s">
        <v>253</v>
      </c>
      <c r="H22" s="109"/>
      <c r="I22" s="111"/>
      <c r="J22" s="109"/>
      <c r="K22" s="109"/>
      <c r="L22" s="112"/>
      <c r="M22" s="112"/>
      <c r="N22" s="112"/>
      <c r="O22" s="112"/>
      <c r="P22" s="113"/>
      <c r="Q22" s="109"/>
      <c r="R22" s="109"/>
      <c r="S22" s="109"/>
      <c r="T22" s="114"/>
      <c r="U22" s="114"/>
      <c r="V22" s="109"/>
    </row>
    <row r="23" spans="1:22" s="36" customFormat="1" ht="10.5" customHeight="1" outlineLevel="3">
      <c r="A23" s="35"/>
      <c r="B23" s="140"/>
      <c r="C23" s="140"/>
      <c r="D23" s="140"/>
      <c r="E23" s="140"/>
      <c r="F23" s="140"/>
      <c r="G23" s="140" t="s">
        <v>178</v>
      </c>
      <c r="H23" s="141">
        <v>73.575</v>
      </c>
      <c r="I23" s="142"/>
      <c r="J23" s="140"/>
      <c r="K23" s="140"/>
      <c r="L23" s="143"/>
      <c r="M23" s="143"/>
      <c r="N23" s="143"/>
      <c r="O23" s="143"/>
      <c r="P23" s="143"/>
      <c r="Q23" s="143"/>
      <c r="R23" s="143"/>
      <c r="S23" s="143"/>
      <c r="T23" s="144"/>
      <c r="U23" s="144"/>
      <c r="V23" s="140"/>
    </row>
    <row r="24" spans="1:22" ht="26.25" outlineLevel="2">
      <c r="A24" s="3"/>
      <c r="B24" s="105"/>
      <c r="C24" s="105"/>
      <c r="D24" s="126" t="s">
        <v>4</v>
      </c>
      <c r="E24" s="127">
        <v>6</v>
      </c>
      <c r="F24" s="128" t="s">
        <v>126</v>
      </c>
      <c r="G24" s="129" t="s">
        <v>330</v>
      </c>
      <c r="H24" s="130">
        <v>245.25</v>
      </c>
      <c r="I24" s="131" t="s">
        <v>14</v>
      </c>
      <c r="J24" s="132"/>
      <c r="K24" s="133">
        <f>H24*J24</f>
        <v>0</v>
      </c>
      <c r="L24" s="134">
        <f>IF(D24="S",K24,"")</f>
      </c>
      <c r="M24" s="135">
        <f>IF(OR(D24="P",D24="U"),K24,"")</f>
        <v>0</v>
      </c>
      <c r="N24" s="135">
        <f>IF(D24="H",K24,"")</f>
      </c>
      <c r="O24" s="135">
        <f>IF(D24="V",K24,"")</f>
      </c>
      <c r="P24" s="136">
        <v>0.011329599999993738</v>
      </c>
      <c r="Q24" s="136">
        <v>0</v>
      </c>
      <c r="R24" s="136">
        <v>1.3750000000002274</v>
      </c>
      <c r="S24" s="132">
        <v>208.10500000003168</v>
      </c>
      <c r="T24" s="137">
        <v>21</v>
      </c>
      <c r="U24" s="138">
        <f>K24*(T24+100)/100</f>
        <v>0</v>
      </c>
      <c r="V24" s="139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79</v>
      </c>
      <c r="H25" s="141">
        <v>213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s="36" customFormat="1" ht="10.5" customHeight="1" outlineLevel="3">
      <c r="A26" s="35"/>
      <c r="B26" s="140"/>
      <c r="C26" s="140"/>
      <c r="D26" s="140"/>
      <c r="E26" s="140"/>
      <c r="F26" s="140"/>
      <c r="G26" s="140" t="s">
        <v>172</v>
      </c>
      <c r="H26" s="141">
        <v>32.25</v>
      </c>
      <c r="I26" s="142"/>
      <c r="J26" s="140"/>
      <c r="K26" s="140"/>
      <c r="L26" s="143"/>
      <c r="M26" s="143"/>
      <c r="N26" s="143"/>
      <c r="O26" s="143"/>
      <c r="P26" s="143"/>
      <c r="Q26" s="143"/>
      <c r="R26" s="143"/>
      <c r="S26" s="143"/>
      <c r="T26" s="144"/>
      <c r="U26" s="144"/>
      <c r="V26" s="140"/>
    </row>
    <row r="27" spans="1:22" ht="26.25" outlineLevel="2">
      <c r="A27" s="3"/>
      <c r="B27" s="105"/>
      <c r="C27" s="105"/>
      <c r="D27" s="126" t="s">
        <v>4</v>
      </c>
      <c r="E27" s="127">
        <v>7</v>
      </c>
      <c r="F27" s="128" t="s">
        <v>127</v>
      </c>
      <c r="G27" s="129" t="s">
        <v>331</v>
      </c>
      <c r="H27" s="130">
        <v>18</v>
      </c>
      <c r="I27" s="131" t="s">
        <v>14</v>
      </c>
      <c r="J27" s="132"/>
      <c r="K27" s="133">
        <f>H27*J27</f>
        <v>0</v>
      </c>
      <c r="L27" s="134">
        <f>IF(D27="S",K27,"")</f>
      </c>
      <c r="M27" s="135">
        <f>IF(OR(D27="P",D27="U"),K27,"")</f>
        <v>0</v>
      </c>
      <c r="N27" s="135">
        <f>IF(D27="H",K27,"")</f>
      </c>
      <c r="O27" s="135">
        <f>IF(D27="V",K27,"")</f>
      </c>
      <c r="P27" s="136">
        <v>0.013513599999992226</v>
      </c>
      <c r="Q27" s="136">
        <v>0</v>
      </c>
      <c r="R27" s="136">
        <v>1.3750000000002274</v>
      </c>
      <c r="S27" s="132">
        <v>208.10500000003162</v>
      </c>
      <c r="T27" s="137">
        <v>21</v>
      </c>
      <c r="U27" s="138">
        <f>K27*(T27+100)/100</f>
        <v>0</v>
      </c>
      <c r="V27" s="139"/>
    </row>
    <row r="28" spans="1:22" s="115" customFormat="1" ht="9.75" outlineLevel="2">
      <c r="A28" s="109"/>
      <c r="B28" s="109"/>
      <c r="C28" s="109"/>
      <c r="D28" s="109"/>
      <c r="E28" s="109"/>
      <c r="F28" s="109"/>
      <c r="G28" s="110" t="s">
        <v>276</v>
      </c>
      <c r="H28" s="109"/>
      <c r="I28" s="111"/>
      <c r="J28" s="109"/>
      <c r="K28" s="109"/>
      <c r="L28" s="112"/>
      <c r="M28" s="112"/>
      <c r="N28" s="112"/>
      <c r="O28" s="112"/>
      <c r="P28" s="113"/>
      <c r="Q28" s="109"/>
      <c r="R28" s="109"/>
      <c r="S28" s="109"/>
      <c r="T28" s="114"/>
      <c r="U28" s="114"/>
      <c r="V28" s="109"/>
    </row>
    <row r="29" spans="1:22" s="36" customFormat="1" ht="10.5" customHeight="1" outlineLevel="3">
      <c r="A29" s="35"/>
      <c r="B29" s="140"/>
      <c r="C29" s="140"/>
      <c r="D29" s="140"/>
      <c r="E29" s="140"/>
      <c r="F29" s="140"/>
      <c r="G29" s="140" t="s">
        <v>189</v>
      </c>
      <c r="H29" s="141">
        <v>0</v>
      </c>
      <c r="I29" s="142"/>
      <c r="J29" s="140"/>
      <c r="K29" s="140"/>
      <c r="L29" s="143"/>
      <c r="M29" s="143"/>
      <c r="N29" s="143"/>
      <c r="O29" s="143"/>
      <c r="P29" s="143"/>
      <c r="Q29" s="143"/>
      <c r="R29" s="143"/>
      <c r="S29" s="143"/>
      <c r="T29" s="144"/>
      <c r="U29" s="144"/>
      <c r="V29" s="140"/>
    </row>
    <row r="30" spans="1:22" s="36" customFormat="1" ht="10.5" customHeight="1" outlineLevel="3">
      <c r="A30" s="35"/>
      <c r="B30" s="140"/>
      <c r="C30" s="140"/>
      <c r="D30" s="140"/>
      <c r="E30" s="140"/>
      <c r="F30" s="140"/>
      <c r="G30" s="140" t="s">
        <v>64</v>
      </c>
      <c r="H30" s="141">
        <v>9</v>
      </c>
      <c r="I30" s="142"/>
      <c r="J30" s="140"/>
      <c r="K30" s="140"/>
      <c r="L30" s="143"/>
      <c r="M30" s="143"/>
      <c r="N30" s="143"/>
      <c r="O30" s="143"/>
      <c r="P30" s="143"/>
      <c r="Q30" s="143"/>
      <c r="R30" s="143"/>
      <c r="S30" s="143"/>
      <c r="T30" s="144"/>
      <c r="U30" s="144"/>
      <c r="V30" s="140"/>
    </row>
    <row r="31" spans="1:22" s="36" customFormat="1" ht="10.5" customHeight="1" outlineLevel="3">
      <c r="A31" s="35"/>
      <c r="B31" s="140"/>
      <c r="C31" s="140"/>
      <c r="D31" s="140"/>
      <c r="E31" s="140"/>
      <c r="F31" s="140"/>
      <c r="G31" s="140" t="s">
        <v>190</v>
      </c>
      <c r="H31" s="141">
        <v>0</v>
      </c>
      <c r="I31" s="142"/>
      <c r="J31" s="140"/>
      <c r="K31" s="140"/>
      <c r="L31" s="143"/>
      <c r="M31" s="143"/>
      <c r="N31" s="143"/>
      <c r="O31" s="143"/>
      <c r="P31" s="143"/>
      <c r="Q31" s="143"/>
      <c r="R31" s="143"/>
      <c r="S31" s="143"/>
      <c r="T31" s="144"/>
      <c r="U31" s="144"/>
      <c r="V31" s="140"/>
    </row>
    <row r="32" spans="1:22" s="36" customFormat="1" ht="10.5" customHeight="1" outlineLevel="3">
      <c r="A32" s="35"/>
      <c r="B32" s="140"/>
      <c r="C32" s="140"/>
      <c r="D32" s="140"/>
      <c r="E32" s="140"/>
      <c r="F32" s="140"/>
      <c r="G32" s="140" t="s">
        <v>64</v>
      </c>
      <c r="H32" s="141">
        <v>9</v>
      </c>
      <c r="I32" s="142"/>
      <c r="J32" s="140"/>
      <c r="K32" s="140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0"/>
    </row>
    <row r="33" spans="1:22" ht="26.25" outlineLevel="2">
      <c r="A33" s="3"/>
      <c r="B33" s="105"/>
      <c r="C33" s="105"/>
      <c r="D33" s="126" t="s">
        <v>4</v>
      </c>
      <c r="E33" s="127">
        <v>8</v>
      </c>
      <c r="F33" s="128" t="s">
        <v>35</v>
      </c>
      <c r="G33" s="129" t="s">
        <v>333</v>
      </c>
      <c r="H33" s="130">
        <v>263.25</v>
      </c>
      <c r="I33" s="131" t="s">
        <v>14</v>
      </c>
      <c r="J33" s="132"/>
      <c r="K33" s="133">
        <f>H33*J33</f>
        <v>0</v>
      </c>
      <c r="L33" s="134">
        <f>IF(D33="S",K33,"")</f>
      </c>
      <c r="M33" s="135">
        <f>IF(OR(D33="P",D33="U"),K33,"")</f>
        <v>0</v>
      </c>
      <c r="N33" s="135">
        <f>IF(D33="H",K33,"")</f>
      </c>
      <c r="O33" s="135">
        <f>IF(D33="V",K33,"")</f>
      </c>
      <c r="P33" s="136">
        <v>0.011010000000000002</v>
      </c>
      <c r="Q33" s="136">
        <v>0</v>
      </c>
      <c r="R33" s="136">
        <v>0</v>
      </c>
      <c r="S33" s="132">
        <v>0</v>
      </c>
      <c r="T33" s="137">
        <v>21</v>
      </c>
      <c r="U33" s="138">
        <f>K33*(T33+100)/100</f>
        <v>0</v>
      </c>
      <c r="V33" s="139"/>
    </row>
    <row r="34" spans="1:22" ht="12.75" outlineLevel="2">
      <c r="A34" s="3"/>
      <c r="B34" s="105"/>
      <c r="C34" s="105"/>
      <c r="D34" s="126" t="s">
        <v>4</v>
      </c>
      <c r="E34" s="127">
        <v>9</v>
      </c>
      <c r="F34" s="128" t="s">
        <v>128</v>
      </c>
      <c r="G34" s="129" t="s">
        <v>281</v>
      </c>
      <c r="H34" s="130">
        <v>15</v>
      </c>
      <c r="I34" s="131" t="s">
        <v>8</v>
      </c>
      <c r="J34" s="132"/>
      <c r="K34" s="133">
        <f>H34*J34</f>
        <v>0</v>
      </c>
      <c r="L34" s="134">
        <f>IF(D34="S",K34,"")</f>
      </c>
      <c r="M34" s="135">
        <f>IF(OR(D34="P",D34="U"),K34,"")</f>
        <v>0</v>
      </c>
      <c r="N34" s="135">
        <f>IF(D34="H",K34,"")</f>
      </c>
      <c r="O34" s="135">
        <f>IF(D34="V",K34,"")</f>
      </c>
      <c r="P34" s="136">
        <v>0.0006199999999999999</v>
      </c>
      <c r="Q34" s="136">
        <v>0</v>
      </c>
      <c r="R34" s="136">
        <v>0</v>
      </c>
      <c r="S34" s="132">
        <v>0</v>
      </c>
      <c r="T34" s="137">
        <v>21</v>
      </c>
      <c r="U34" s="138">
        <f>K34*(T34+100)/100</f>
        <v>0</v>
      </c>
      <c r="V34" s="139"/>
    </row>
    <row r="35" spans="1:22" ht="12.75" outlineLevel="2">
      <c r="A35" s="3"/>
      <c r="B35" s="105"/>
      <c r="C35" s="105"/>
      <c r="D35" s="126" t="s">
        <v>4</v>
      </c>
      <c r="E35" s="127">
        <v>10</v>
      </c>
      <c r="F35" s="128" t="s">
        <v>125</v>
      </c>
      <c r="G35" s="129" t="s">
        <v>271</v>
      </c>
      <c r="H35" s="130">
        <v>30</v>
      </c>
      <c r="I35" s="131" t="s">
        <v>8</v>
      </c>
      <c r="J35" s="132"/>
      <c r="K35" s="133">
        <f>H35*J35</f>
        <v>0</v>
      </c>
      <c r="L35" s="134">
        <f>IF(D35="S",K35,"")</f>
      </c>
      <c r="M35" s="135">
        <f>IF(OR(D35="P",D35="U"),K35,"")</f>
        <v>0</v>
      </c>
      <c r="N35" s="135">
        <f>IF(D35="H",K35,"")</f>
      </c>
      <c r="O35" s="135">
        <f>IF(D35="V",K35,"")</f>
      </c>
      <c r="P35" s="136">
        <v>2.9999999999999997E-05</v>
      </c>
      <c r="Q35" s="136">
        <v>0</v>
      </c>
      <c r="R35" s="136">
        <v>0.3000000000001819</v>
      </c>
      <c r="S35" s="132">
        <v>24.870000000015082</v>
      </c>
      <c r="T35" s="137">
        <v>21</v>
      </c>
      <c r="U35" s="138">
        <f>K35*(T35+100)/100</f>
        <v>0</v>
      </c>
      <c r="V35" s="139"/>
    </row>
    <row r="36" spans="1:22" s="36" customFormat="1" ht="10.5" customHeight="1" outlineLevel="3">
      <c r="A36" s="35"/>
      <c r="B36" s="140"/>
      <c r="C36" s="140"/>
      <c r="D36" s="140"/>
      <c r="E36" s="140"/>
      <c r="F36" s="140"/>
      <c r="G36" s="140" t="s">
        <v>52</v>
      </c>
      <c r="H36" s="141">
        <v>30</v>
      </c>
      <c r="I36" s="142"/>
      <c r="J36" s="140"/>
      <c r="K36" s="140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0"/>
    </row>
    <row r="37" spans="1:22" ht="12.75" outlineLevel="2">
      <c r="A37" s="3"/>
      <c r="B37" s="105"/>
      <c r="C37" s="105"/>
      <c r="D37" s="126" t="s">
        <v>4</v>
      </c>
      <c r="E37" s="127">
        <v>11</v>
      </c>
      <c r="F37" s="128" t="s">
        <v>121</v>
      </c>
      <c r="G37" s="129" t="s">
        <v>286</v>
      </c>
      <c r="H37" s="130">
        <v>268.65</v>
      </c>
      <c r="I37" s="131" t="s">
        <v>14</v>
      </c>
      <c r="J37" s="132"/>
      <c r="K37" s="133">
        <f>H37*J37</f>
        <v>0</v>
      </c>
      <c r="L37" s="134">
        <f>IF(D37="S",K37,"")</f>
      </c>
      <c r="M37" s="135">
        <f>IF(OR(D37="P",D37="U"),K37,"")</f>
        <v>0</v>
      </c>
      <c r="N37" s="135">
        <f>IF(D37="H",K37,"")</f>
      </c>
      <c r="O37" s="135">
        <f>IF(D37="V",K37,"")</f>
      </c>
      <c r="P37" s="136">
        <v>0.00025000000000000006</v>
      </c>
      <c r="Q37" s="136">
        <v>0</v>
      </c>
      <c r="R37" s="136">
        <v>0.03500000000002502</v>
      </c>
      <c r="S37" s="132">
        <v>3.972500000002839</v>
      </c>
      <c r="T37" s="137">
        <v>21</v>
      </c>
      <c r="U37" s="138">
        <f>K37*(T37+100)/100</f>
        <v>0</v>
      </c>
      <c r="V37" s="139"/>
    </row>
    <row r="38" spans="1:22" s="36" customFormat="1" ht="10.5" customHeight="1" outlineLevel="3">
      <c r="A38" s="35"/>
      <c r="B38" s="140"/>
      <c r="C38" s="140"/>
      <c r="D38" s="140"/>
      <c r="E38" s="140"/>
      <c r="F38" s="140"/>
      <c r="G38" s="140" t="s">
        <v>71</v>
      </c>
      <c r="H38" s="141">
        <v>263.25</v>
      </c>
      <c r="I38" s="142"/>
      <c r="J38" s="140"/>
      <c r="K38" s="140"/>
      <c r="L38" s="143"/>
      <c r="M38" s="143"/>
      <c r="N38" s="143"/>
      <c r="O38" s="143"/>
      <c r="P38" s="143"/>
      <c r="Q38" s="143"/>
      <c r="R38" s="143"/>
      <c r="S38" s="143"/>
      <c r="T38" s="144"/>
      <c r="U38" s="144"/>
      <c r="V38" s="140"/>
    </row>
    <row r="39" spans="1:22" s="36" customFormat="1" ht="10.5" customHeight="1" outlineLevel="3">
      <c r="A39" s="35"/>
      <c r="B39" s="140"/>
      <c r="C39" s="140"/>
      <c r="D39" s="140"/>
      <c r="E39" s="140"/>
      <c r="F39" s="140"/>
      <c r="G39" s="140" t="s">
        <v>221</v>
      </c>
      <c r="H39" s="141">
        <v>0</v>
      </c>
      <c r="I39" s="142"/>
      <c r="J39" s="140"/>
      <c r="K39" s="140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0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96</v>
      </c>
      <c r="H40" s="141">
        <v>5.4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ht="26.25" outlineLevel="2">
      <c r="A41" s="3"/>
      <c r="B41" s="105"/>
      <c r="C41" s="105"/>
      <c r="D41" s="126" t="s">
        <v>4</v>
      </c>
      <c r="E41" s="127">
        <v>12</v>
      </c>
      <c r="F41" s="128" t="s">
        <v>120</v>
      </c>
      <c r="G41" s="129" t="s">
        <v>338</v>
      </c>
      <c r="H41" s="130">
        <v>268.65</v>
      </c>
      <c r="I41" s="131" t="s">
        <v>14</v>
      </c>
      <c r="J41" s="132"/>
      <c r="K41" s="133">
        <f>H41*J41</f>
        <v>0</v>
      </c>
      <c r="L41" s="134">
        <f>IF(D41="S",K41,"")</f>
      </c>
      <c r="M41" s="135">
        <f>IF(OR(D41="P",D41="U"),K41,"")</f>
        <v>0</v>
      </c>
      <c r="N41" s="135">
        <f>IF(D41="H",K41,"")</f>
      </c>
      <c r="O41" s="135">
        <f>IF(D41="V",K41,"")</f>
      </c>
      <c r="P41" s="136">
        <v>0.0025</v>
      </c>
      <c r="Q41" s="136">
        <v>0</v>
      </c>
      <c r="R41" s="136">
        <v>0.2300000000000182</v>
      </c>
      <c r="S41" s="132">
        <v>26.105000000002065</v>
      </c>
      <c r="T41" s="137">
        <v>21</v>
      </c>
      <c r="U41" s="138">
        <f>K41*(T41+100)/100</f>
        <v>0</v>
      </c>
      <c r="V41" s="139"/>
    </row>
    <row r="42" spans="1:22" ht="26.25" outlineLevel="2">
      <c r="A42" s="3"/>
      <c r="B42" s="105"/>
      <c r="C42" s="105"/>
      <c r="D42" s="126" t="s">
        <v>4</v>
      </c>
      <c r="E42" s="127">
        <v>13</v>
      </c>
      <c r="F42" s="128" t="s">
        <v>124</v>
      </c>
      <c r="G42" s="129" t="s">
        <v>325</v>
      </c>
      <c r="H42" s="130">
        <v>198</v>
      </c>
      <c r="I42" s="131" t="s">
        <v>8</v>
      </c>
      <c r="J42" s="132"/>
      <c r="K42" s="133">
        <f>H42*J42</f>
        <v>0</v>
      </c>
      <c r="L42" s="134">
        <f>IF(D42="S",K42,"")</f>
      </c>
      <c r="M42" s="135">
        <f>IF(OR(D42="P",D42="U"),K42,"")</f>
        <v>0</v>
      </c>
      <c r="N42" s="135">
        <f>IF(D42="H",K42,"")</f>
      </c>
      <c r="O42" s="135">
        <f>IF(D42="V",K42,"")</f>
      </c>
      <c r="P42" s="136">
        <v>8E-05</v>
      </c>
      <c r="Q42" s="136">
        <v>0</v>
      </c>
      <c r="R42" s="136">
        <v>0.02100000000000968</v>
      </c>
      <c r="S42" s="132">
        <v>2.6489000000012677</v>
      </c>
      <c r="T42" s="137">
        <v>21</v>
      </c>
      <c r="U42" s="138">
        <f>K42*(T42+100)/100</f>
        <v>0</v>
      </c>
      <c r="V42" s="139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89</v>
      </c>
      <c r="H43" s="141">
        <v>29.5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s="36" customFormat="1" ht="10.5" customHeight="1" outlineLevel="3">
      <c r="A44" s="35"/>
      <c r="B44" s="140"/>
      <c r="C44" s="140"/>
      <c r="D44" s="140"/>
      <c r="E44" s="140"/>
      <c r="F44" s="140"/>
      <c r="G44" s="140" t="s">
        <v>66</v>
      </c>
      <c r="H44" s="141">
        <v>67.5</v>
      </c>
      <c r="I44" s="142"/>
      <c r="J44" s="140"/>
      <c r="K44" s="140"/>
      <c r="L44" s="143"/>
      <c r="M44" s="143"/>
      <c r="N44" s="143"/>
      <c r="O44" s="143"/>
      <c r="P44" s="143"/>
      <c r="Q44" s="143"/>
      <c r="R44" s="143"/>
      <c r="S44" s="143"/>
      <c r="T44" s="144"/>
      <c r="U44" s="144"/>
      <c r="V44" s="140"/>
    </row>
    <row r="45" spans="1:22" s="36" customFormat="1" ht="10.5" customHeight="1" outlineLevel="3">
      <c r="A45" s="35"/>
      <c r="B45" s="140"/>
      <c r="C45" s="140"/>
      <c r="D45" s="140"/>
      <c r="E45" s="140"/>
      <c r="F45" s="140"/>
      <c r="G45" s="140" t="s">
        <v>12</v>
      </c>
      <c r="H45" s="141">
        <v>15</v>
      </c>
      <c r="I45" s="142"/>
      <c r="J45" s="140"/>
      <c r="K45" s="140"/>
      <c r="L45" s="143"/>
      <c r="M45" s="143"/>
      <c r="N45" s="143"/>
      <c r="O45" s="143"/>
      <c r="P45" s="143"/>
      <c r="Q45" s="143"/>
      <c r="R45" s="143"/>
      <c r="S45" s="143"/>
      <c r="T45" s="144"/>
      <c r="U45" s="144"/>
      <c r="V45" s="140"/>
    </row>
    <row r="46" spans="1:22" s="36" customFormat="1" ht="10.5" customHeight="1" outlineLevel="3">
      <c r="A46" s="35"/>
      <c r="B46" s="140"/>
      <c r="C46" s="140"/>
      <c r="D46" s="140"/>
      <c r="E46" s="140"/>
      <c r="F46" s="140"/>
      <c r="G46" s="140" t="s">
        <v>50</v>
      </c>
      <c r="H46" s="141">
        <v>56</v>
      </c>
      <c r="I46" s="142"/>
      <c r="J46" s="140"/>
      <c r="K46" s="140"/>
      <c r="L46" s="143"/>
      <c r="M46" s="143"/>
      <c r="N46" s="143"/>
      <c r="O46" s="143"/>
      <c r="P46" s="143"/>
      <c r="Q46" s="143"/>
      <c r="R46" s="143"/>
      <c r="S46" s="143"/>
      <c r="T46" s="144"/>
      <c r="U46" s="144"/>
      <c r="V46" s="140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52</v>
      </c>
      <c r="H47" s="141">
        <v>30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ht="12.75" outlineLevel="1">
      <c r="A48" s="3"/>
      <c r="B48" s="106"/>
      <c r="C48" s="75" t="s">
        <v>31</v>
      </c>
      <c r="D48" s="76" t="s">
        <v>3</v>
      </c>
      <c r="E48" s="77"/>
      <c r="F48" s="77" t="s">
        <v>40</v>
      </c>
      <c r="G48" s="78" t="s">
        <v>227</v>
      </c>
      <c r="H48" s="77"/>
      <c r="I48" s="76"/>
      <c r="J48" s="77"/>
      <c r="K48" s="107">
        <f>SUBTOTAL(9,K49:K61)</f>
        <v>0</v>
      </c>
      <c r="L48" s="80">
        <f>SUBTOTAL(9,L49:L61)</f>
        <v>0</v>
      </c>
      <c r="M48" s="80">
        <f>SUBTOTAL(9,M49:M61)</f>
        <v>0</v>
      </c>
      <c r="N48" s="80">
        <f>SUBTOTAL(9,N49:N61)</f>
        <v>0</v>
      </c>
      <c r="O48" s="80">
        <f>SUBTOTAL(9,O49:O61)</f>
        <v>0</v>
      </c>
      <c r="P48" s="81">
        <f>SUMPRODUCT(P49:P61,$H49:$H61)</f>
        <v>0.6522975000000002</v>
      </c>
      <c r="Q48" s="81">
        <f>SUMPRODUCT(Q49:Q61,$H49:$H61)</f>
        <v>0</v>
      </c>
      <c r="R48" s="81">
        <f>SUMPRODUCT(R49:R61,$H49:$H61)</f>
        <v>167.61824999995582</v>
      </c>
      <c r="S48" s="80">
        <f>SUMPRODUCT(S49:S61,$H49:$H61)</f>
        <v>17367.376049995448</v>
      </c>
      <c r="T48" s="108">
        <f>SUMPRODUCT(T49:T61,$K49:$K61)/100</f>
        <v>0</v>
      </c>
      <c r="U48" s="108">
        <f>K48+T48</f>
        <v>0</v>
      </c>
      <c r="V48" s="105"/>
    </row>
    <row r="49" spans="1:22" ht="12.75" outlineLevel="2">
      <c r="A49" s="3"/>
      <c r="B49" s="116"/>
      <c r="C49" s="117"/>
      <c r="D49" s="118"/>
      <c r="E49" s="119" t="s">
        <v>251</v>
      </c>
      <c r="F49" s="120"/>
      <c r="G49" s="121"/>
      <c r="H49" s="120"/>
      <c r="I49" s="118"/>
      <c r="J49" s="120"/>
      <c r="K49" s="122"/>
      <c r="L49" s="123"/>
      <c r="M49" s="123"/>
      <c r="N49" s="123"/>
      <c r="O49" s="123"/>
      <c r="P49" s="124"/>
      <c r="Q49" s="124"/>
      <c r="R49" s="124"/>
      <c r="S49" s="124"/>
      <c r="T49" s="125"/>
      <c r="U49" s="125"/>
      <c r="V49" s="105"/>
    </row>
    <row r="50" spans="1:22" ht="12.75" outlineLevel="2">
      <c r="A50" s="3"/>
      <c r="B50" s="105"/>
      <c r="C50" s="105"/>
      <c r="D50" s="126" t="s">
        <v>4</v>
      </c>
      <c r="E50" s="127">
        <v>1</v>
      </c>
      <c r="F50" s="128" t="s">
        <v>141</v>
      </c>
      <c r="G50" s="129" t="s">
        <v>290</v>
      </c>
      <c r="H50" s="130">
        <v>254.25</v>
      </c>
      <c r="I50" s="131" t="s">
        <v>14</v>
      </c>
      <c r="J50" s="132"/>
      <c r="K50" s="133">
        <f>H50*J50</f>
        <v>0</v>
      </c>
      <c r="L50" s="134">
        <f>IF(D50="S",K50,"")</f>
      </c>
      <c r="M50" s="135">
        <f>IF(OR(D50="P",D50="U"),K50,"")</f>
        <v>0</v>
      </c>
      <c r="N50" s="135">
        <f>IF(D50="H",K50,"")</f>
      </c>
      <c r="O50" s="135">
        <f>IF(D50="V",K50,"")</f>
      </c>
      <c r="P50" s="136">
        <v>0.0020000000000000005</v>
      </c>
      <c r="Q50" s="136">
        <v>0</v>
      </c>
      <c r="R50" s="136">
        <v>0.17000000000007276</v>
      </c>
      <c r="S50" s="132">
        <v>17.714000000007584</v>
      </c>
      <c r="T50" s="137">
        <v>21</v>
      </c>
      <c r="U50" s="138">
        <f>K50*(T50+100)/100</f>
        <v>0</v>
      </c>
      <c r="V50" s="139"/>
    </row>
    <row r="51" spans="1:22" s="36" customFormat="1" ht="10.5" customHeight="1" outlineLevel="3">
      <c r="A51" s="35"/>
      <c r="B51" s="140"/>
      <c r="C51" s="140"/>
      <c r="D51" s="140"/>
      <c r="E51" s="140"/>
      <c r="F51" s="140"/>
      <c r="G51" s="140" t="s">
        <v>80</v>
      </c>
      <c r="H51" s="141">
        <v>222</v>
      </c>
      <c r="I51" s="142"/>
      <c r="J51" s="140"/>
      <c r="K51" s="140"/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0"/>
    </row>
    <row r="52" spans="1:22" s="36" customFormat="1" ht="10.5" customHeight="1" outlineLevel="3">
      <c r="A52" s="35"/>
      <c r="B52" s="140"/>
      <c r="C52" s="140"/>
      <c r="D52" s="140"/>
      <c r="E52" s="140"/>
      <c r="F52" s="140"/>
      <c r="G52" s="140" t="s">
        <v>172</v>
      </c>
      <c r="H52" s="141">
        <v>32.25</v>
      </c>
      <c r="I52" s="142"/>
      <c r="J52" s="140"/>
      <c r="K52" s="140"/>
      <c r="L52" s="143"/>
      <c r="M52" s="143"/>
      <c r="N52" s="143"/>
      <c r="O52" s="143"/>
      <c r="P52" s="143"/>
      <c r="Q52" s="143"/>
      <c r="R52" s="143"/>
      <c r="S52" s="143"/>
      <c r="T52" s="144"/>
      <c r="U52" s="144"/>
      <c r="V52" s="140"/>
    </row>
    <row r="53" spans="1:22" ht="26.25" outlineLevel="2">
      <c r="A53" s="3"/>
      <c r="B53" s="105"/>
      <c r="C53" s="105"/>
      <c r="D53" s="126" t="s">
        <v>4</v>
      </c>
      <c r="E53" s="127">
        <v>2</v>
      </c>
      <c r="F53" s="128" t="s">
        <v>142</v>
      </c>
      <c r="G53" s="129" t="s">
        <v>336</v>
      </c>
      <c r="H53" s="130">
        <v>254.25</v>
      </c>
      <c r="I53" s="131" t="s">
        <v>14</v>
      </c>
      <c r="J53" s="132"/>
      <c r="K53" s="133">
        <f>H53*J53</f>
        <v>0</v>
      </c>
      <c r="L53" s="134">
        <f>IF(D53="S",K53,"")</f>
      </c>
      <c r="M53" s="135">
        <f>IF(OR(D53="P",D53="U"),K53,"")</f>
        <v>0</v>
      </c>
      <c r="N53" s="135">
        <f>IF(D53="H",K53,"")</f>
      </c>
      <c r="O53" s="135">
        <f>IF(D53="V",K53,"")</f>
      </c>
      <c r="P53" s="136">
        <v>0</v>
      </c>
      <c r="Q53" s="136">
        <v>0</v>
      </c>
      <c r="R53" s="136">
        <v>0.007999999999995566</v>
      </c>
      <c r="S53" s="132">
        <v>0.833599999999538</v>
      </c>
      <c r="T53" s="137">
        <v>21</v>
      </c>
      <c r="U53" s="138">
        <f>K53*(T53+100)/100</f>
        <v>0</v>
      </c>
      <c r="V53" s="139"/>
    </row>
    <row r="54" spans="1:22" s="115" customFormat="1" ht="9.75" outlineLevel="2">
      <c r="A54" s="109"/>
      <c r="B54" s="109"/>
      <c r="C54" s="109"/>
      <c r="D54" s="109"/>
      <c r="E54" s="109"/>
      <c r="F54" s="109"/>
      <c r="G54" s="110" t="s">
        <v>283</v>
      </c>
      <c r="H54" s="109"/>
      <c r="I54" s="111"/>
      <c r="J54" s="109"/>
      <c r="K54" s="109"/>
      <c r="L54" s="112"/>
      <c r="M54" s="112"/>
      <c r="N54" s="112"/>
      <c r="O54" s="112"/>
      <c r="P54" s="113"/>
      <c r="Q54" s="109"/>
      <c r="R54" s="109"/>
      <c r="S54" s="109"/>
      <c r="T54" s="114"/>
      <c r="U54" s="114"/>
      <c r="V54" s="109"/>
    </row>
    <row r="55" spans="1:22" ht="12.75" outlineLevel="2">
      <c r="A55" s="3"/>
      <c r="B55" s="105"/>
      <c r="C55" s="105"/>
      <c r="D55" s="126" t="s">
        <v>4</v>
      </c>
      <c r="E55" s="127">
        <v>3</v>
      </c>
      <c r="F55" s="128" t="s">
        <v>143</v>
      </c>
      <c r="G55" s="129" t="s">
        <v>294</v>
      </c>
      <c r="H55" s="130">
        <v>254.25</v>
      </c>
      <c r="I55" s="131" t="s">
        <v>14</v>
      </c>
      <c r="J55" s="132"/>
      <c r="K55" s="133">
        <f>H55*J55</f>
        <v>0</v>
      </c>
      <c r="L55" s="134">
        <f>IF(D55="S",K55,"")</f>
      </c>
      <c r="M55" s="135">
        <f>IF(OR(D55="P",D55="U"),K55,"")</f>
        <v>0</v>
      </c>
      <c r="N55" s="135">
        <f>IF(D55="H",K55,"")</f>
      </c>
      <c r="O55" s="135">
        <f>IF(D55="V",K55,"")</f>
      </c>
      <c r="P55" s="136">
        <v>0</v>
      </c>
      <c r="Q55" s="136">
        <v>0</v>
      </c>
      <c r="R55" s="136">
        <v>0.12199999999995727</v>
      </c>
      <c r="S55" s="132">
        <v>12.712399999995545</v>
      </c>
      <c r="T55" s="137">
        <v>21</v>
      </c>
      <c r="U55" s="138">
        <f>K55*(T55+100)/100</f>
        <v>0</v>
      </c>
      <c r="V55" s="139"/>
    </row>
    <row r="56" spans="1:22" ht="12.75" outlineLevel="2">
      <c r="A56" s="3"/>
      <c r="B56" s="105"/>
      <c r="C56" s="105"/>
      <c r="D56" s="126" t="s">
        <v>4</v>
      </c>
      <c r="E56" s="127">
        <v>4</v>
      </c>
      <c r="F56" s="128" t="s">
        <v>144</v>
      </c>
      <c r="G56" s="129" t="s">
        <v>280</v>
      </c>
      <c r="H56" s="130">
        <v>254.25</v>
      </c>
      <c r="I56" s="131" t="s">
        <v>14</v>
      </c>
      <c r="J56" s="132"/>
      <c r="K56" s="133">
        <f>H56*J56</f>
        <v>0</v>
      </c>
      <c r="L56" s="134">
        <f>IF(D56="S",K56,"")</f>
      </c>
      <c r="M56" s="135">
        <f>IF(OR(D56="P",D56="U"),K56,"")</f>
        <v>0</v>
      </c>
      <c r="N56" s="135">
        <f>IF(D56="H",K56,"")</f>
      </c>
      <c r="O56" s="135">
        <f>IF(D56="V",K56,"")</f>
      </c>
      <c r="P56" s="136">
        <v>7E-05</v>
      </c>
      <c r="Q56" s="136">
        <v>0</v>
      </c>
      <c r="R56" s="136">
        <v>0.3249999999998181</v>
      </c>
      <c r="S56" s="132">
        <v>33.864999999981045</v>
      </c>
      <c r="T56" s="137">
        <v>21</v>
      </c>
      <c r="U56" s="138">
        <f>K56*(T56+100)/100</f>
        <v>0</v>
      </c>
      <c r="V56" s="139"/>
    </row>
    <row r="57" spans="1:22" ht="12.75" outlineLevel="2">
      <c r="A57" s="3"/>
      <c r="B57" s="105"/>
      <c r="C57" s="105"/>
      <c r="D57" s="126" t="s">
        <v>4</v>
      </c>
      <c r="E57" s="127">
        <v>5</v>
      </c>
      <c r="F57" s="128" t="s">
        <v>145</v>
      </c>
      <c r="G57" s="129" t="s">
        <v>298</v>
      </c>
      <c r="H57" s="130">
        <v>18</v>
      </c>
      <c r="I57" s="131" t="s">
        <v>8</v>
      </c>
      <c r="J57" s="132"/>
      <c r="K57" s="133">
        <f>H57*J57</f>
        <v>0</v>
      </c>
      <c r="L57" s="134">
        <f>IF(D57="S",K57,"")</f>
      </c>
      <c r="M57" s="135">
        <f>IF(OR(D57="P",D57="U"),K57,"")</f>
        <v>0</v>
      </c>
      <c r="N57" s="135">
        <f>IF(D57="H",K57,"")</f>
      </c>
      <c r="O57" s="135">
        <f>IF(D57="V",K57,"")</f>
      </c>
      <c r="P57" s="136">
        <v>0.006999999999999999</v>
      </c>
      <c r="Q57" s="136">
        <v>0</v>
      </c>
      <c r="R57" s="136">
        <v>0.2869999999998072</v>
      </c>
      <c r="S57" s="132">
        <v>26.662299999982086</v>
      </c>
      <c r="T57" s="137">
        <v>21</v>
      </c>
      <c r="U57" s="138">
        <f>K57*(T57+100)/100</f>
        <v>0</v>
      </c>
      <c r="V57" s="139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177</v>
      </c>
      <c r="H58" s="141">
        <v>18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ht="12.75" outlineLevel="2">
      <c r="A59" s="3"/>
      <c r="B59" s="105"/>
      <c r="C59" s="105"/>
      <c r="D59" s="126" t="s">
        <v>4</v>
      </c>
      <c r="E59" s="127">
        <v>6</v>
      </c>
      <c r="F59" s="128" t="s">
        <v>146</v>
      </c>
      <c r="G59" s="129" t="s">
        <v>304</v>
      </c>
      <c r="H59" s="130">
        <v>18</v>
      </c>
      <c r="I59" s="131" t="s">
        <v>8</v>
      </c>
      <c r="J59" s="132"/>
      <c r="K59" s="133">
        <f>H59*J59</f>
        <v>0</v>
      </c>
      <c r="L59" s="134">
        <f>IF(D59="S",K59,"")</f>
      </c>
      <c r="M59" s="135">
        <f>IF(OR(D59="P",D59="U"),K59,"")</f>
        <v>0</v>
      </c>
      <c r="N59" s="135">
        <f>IF(D59="H",K59,"")</f>
      </c>
      <c r="O59" s="135">
        <f>IF(D59="V",K59,"")</f>
      </c>
      <c r="P59" s="136">
        <v>0</v>
      </c>
      <c r="Q59" s="136">
        <v>0</v>
      </c>
      <c r="R59" s="136">
        <v>0.012000000000000455</v>
      </c>
      <c r="S59" s="132">
        <v>1.1148000000000422</v>
      </c>
      <c r="T59" s="137">
        <v>21</v>
      </c>
      <c r="U59" s="138">
        <f>K59*(T59+100)/100</f>
        <v>0</v>
      </c>
      <c r="V59" s="139"/>
    </row>
    <row r="60" spans="1:22" s="115" customFormat="1" ht="9.75" outlineLevel="2">
      <c r="A60" s="109"/>
      <c r="B60" s="109"/>
      <c r="C60" s="109"/>
      <c r="D60" s="109"/>
      <c r="E60" s="109"/>
      <c r="F60" s="109"/>
      <c r="G60" s="110" t="s">
        <v>283</v>
      </c>
      <c r="H60" s="109"/>
      <c r="I60" s="111"/>
      <c r="J60" s="109"/>
      <c r="K60" s="109"/>
      <c r="L60" s="112"/>
      <c r="M60" s="112"/>
      <c r="N60" s="112"/>
      <c r="O60" s="112"/>
      <c r="P60" s="113"/>
      <c r="Q60" s="109"/>
      <c r="R60" s="109"/>
      <c r="S60" s="109"/>
      <c r="T60" s="114"/>
      <c r="U60" s="114"/>
      <c r="V60" s="109"/>
    </row>
    <row r="61" spans="1:22" ht="12.75" outlineLevel="2">
      <c r="A61" s="3"/>
      <c r="B61" s="105"/>
      <c r="C61" s="105"/>
      <c r="D61" s="126" t="s">
        <v>4</v>
      </c>
      <c r="E61" s="127">
        <v>7</v>
      </c>
      <c r="F61" s="128" t="s">
        <v>147</v>
      </c>
      <c r="G61" s="129" t="s">
        <v>300</v>
      </c>
      <c r="H61" s="130">
        <v>18</v>
      </c>
      <c r="I61" s="131" t="s">
        <v>8</v>
      </c>
      <c r="J61" s="132"/>
      <c r="K61" s="133">
        <f>H61*J61</f>
        <v>0</v>
      </c>
      <c r="L61" s="134">
        <f>IF(D61="S",K61,"")</f>
      </c>
      <c r="M61" s="135">
        <f>IF(OR(D61="P",D61="U"),K61,"")</f>
        <v>0</v>
      </c>
      <c r="N61" s="135">
        <f>IF(D61="H",K61,"")</f>
      </c>
      <c r="O61" s="135">
        <f>IF(D61="V",K61,"")</f>
      </c>
      <c r="P61" s="136">
        <v>0</v>
      </c>
      <c r="Q61" s="136">
        <v>0</v>
      </c>
      <c r="R61" s="136">
        <v>0.18499999999994543</v>
      </c>
      <c r="S61" s="132">
        <v>17.186499999994933</v>
      </c>
      <c r="T61" s="137">
        <v>21</v>
      </c>
      <c r="U61" s="138">
        <f>K61*(T61+100)/100</f>
        <v>0</v>
      </c>
      <c r="V61" s="139"/>
    </row>
    <row r="62" spans="1:22" ht="12.75" outlineLevel="1">
      <c r="A62" s="3"/>
      <c r="B62" s="106"/>
      <c r="C62" s="75" t="s">
        <v>32</v>
      </c>
      <c r="D62" s="76" t="s">
        <v>3</v>
      </c>
      <c r="E62" s="77"/>
      <c r="F62" s="77" t="s">
        <v>40</v>
      </c>
      <c r="G62" s="78" t="s">
        <v>233</v>
      </c>
      <c r="H62" s="77"/>
      <c r="I62" s="76"/>
      <c r="J62" s="77"/>
      <c r="K62" s="107">
        <f>SUBTOTAL(9,K63:K64)</f>
        <v>0</v>
      </c>
      <c r="L62" s="80">
        <f>SUBTOTAL(9,L63:L64)</f>
        <v>0</v>
      </c>
      <c r="M62" s="80">
        <f>SUBTOTAL(9,M63:M64)</f>
        <v>0</v>
      </c>
      <c r="N62" s="80">
        <f>SUBTOTAL(9,N63:N64)</f>
        <v>0</v>
      </c>
      <c r="O62" s="80">
        <f>SUBTOTAL(9,O63:O64)</f>
        <v>0</v>
      </c>
      <c r="P62" s="81">
        <f>SUMPRODUCT(P63:P64,$H63:$H64)</f>
        <v>0</v>
      </c>
      <c r="Q62" s="81">
        <f>SUMPRODUCT(Q63:Q64,$H63:$H64)</f>
        <v>0</v>
      </c>
      <c r="R62" s="81">
        <f>SUMPRODUCT(R63:R64,$H63:$H64)</f>
        <v>7.500000000000284</v>
      </c>
      <c r="S62" s="80">
        <f>SUMPRODUCT(S63:S64,$H63:$H64)</f>
        <v>501.000000000019</v>
      </c>
      <c r="T62" s="108">
        <f>SUMPRODUCT(T63:T64,$K63:$K64)/100</f>
        <v>0</v>
      </c>
      <c r="U62" s="108">
        <f>K62+T62</f>
        <v>0</v>
      </c>
      <c r="V62" s="105"/>
    </row>
    <row r="63" spans="1:22" ht="12.75" outlineLevel="2">
      <c r="A63" s="3"/>
      <c r="B63" s="116"/>
      <c r="C63" s="117"/>
      <c r="D63" s="118"/>
      <c r="E63" s="119" t="s">
        <v>251</v>
      </c>
      <c r="F63" s="120"/>
      <c r="G63" s="121"/>
      <c r="H63" s="120"/>
      <c r="I63" s="118"/>
      <c r="J63" s="120"/>
      <c r="K63" s="122"/>
      <c r="L63" s="123"/>
      <c r="M63" s="123"/>
      <c r="N63" s="123"/>
      <c r="O63" s="123"/>
      <c r="P63" s="124"/>
      <c r="Q63" s="124"/>
      <c r="R63" s="124"/>
      <c r="S63" s="124"/>
      <c r="T63" s="125"/>
      <c r="U63" s="125"/>
      <c r="V63" s="105"/>
    </row>
    <row r="64" spans="1:22" ht="26.25" outlineLevel="2">
      <c r="A64" s="3"/>
      <c r="B64" s="105"/>
      <c r="C64" s="105"/>
      <c r="D64" s="126" t="s">
        <v>4</v>
      </c>
      <c r="E64" s="127">
        <v>1</v>
      </c>
      <c r="F64" s="128" t="s">
        <v>148</v>
      </c>
      <c r="G64" s="129" t="s">
        <v>317</v>
      </c>
      <c r="H64" s="130">
        <v>500</v>
      </c>
      <c r="I64" s="131" t="s">
        <v>14</v>
      </c>
      <c r="J64" s="132"/>
      <c r="K64" s="133">
        <f>H64*J64</f>
        <v>0</v>
      </c>
      <c r="L64" s="134">
        <f>IF(D64="S",K64,"")</f>
      </c>
      <c r="M64" s="135">
        <f>IF(OR(D64="P",D64="U"),K64,"")</f>
        <v>0</v>
      </c>
      <c r="N64" s="135">
        <f>IF(D64="H",K64,"")</f>
      </c>
      <c r="O64" s="135">
        <f>IF(D64="V",K64,"")</f>
      </c>
      <c r="P64" s="136">
        <v>0</v>
      </c>
      <c r="Q64" s="136">
        <v>0</v>
      </c>
      <c r="R64" s="136">
        <v>0.015000000000000568</v>
      </c>
      <c r="S64" s="132">
        <v>1.002000000000038</v>
      </c>
      <c r="T64" s="137">
        <v>21</v>
      </c>
      <c r="U64" s="138">
        <f>K64*(T64+100)/100</f>
        <v>0</v>
      </c>
      <c r="V64" s="139"/>
    </row>
    <row r="65" spans="1:22" ht="12.75" outlineLevel="1">
      <c r="A65" s="3"/>
      <c r="B65" s="106"/>
      <c r="C65" s="75" t="s">
        <v>33</v>
      </c>
      <c r="D65" s="76" t="s">
        <v>3</v>
      </c>
      <c r="E65" s="77"/>
      <c r="F65" s="77" t="s">
        <v>40</v>
      </c>
      <c r="G65" s="78" t="s">
        <v>234</v>
      </c>
      <c r="H65" s="77"/>
      <c r="I65" s="76"/>
      <c r="J65" s="77"/>
      <c r="K65" s="107">
        <f>SUBTOTAL(9,K66:K76)</f>
        <v>0</v>
      </c>
      <c r="L65" s="80">
        <f>SUBTOTAL(9,L66:L76)</f>
        <v>0</v>
      </c>
      <c r="M65" s="80">
        <f>SUBTOTAL(9,M66:M76)</f>
        <v>0</v>
      </c>
      <c r="N65" s="80">
        <f>SUBTOTAL(9,N66:N76)</f>
        <v>0</v>
      </c>
      <c r="O65" s="80">
        <f>SUBTOTAL(9,O66:O76)</f>
        <v>0</v>
      </c>
      <c r="P65" s="81">
        <f>SUMPRODUCT(P66:P76,$H66:$H76)</f>
        <v>0</v>
      </c>
      <c r="Q65" s="81">
        <f>SUMPRODUCT(Q66:Q76,$H66:$H76)</f>
        <v>4.068000000000001</v>
      </c>
      <c r="R65" s="81">
        <f>SUMPRODUCT(R66:R76,$H66:$H76)</f>
        <v>29.411640000000652</v>
      </c>
      <c r="S65" s="80">
        <f>SUMPRODUCT(S66:S76,$H66:$H76)</f>
        <v>3033.169956000077</v>
      </c>
      <c r="T65" s="108">
        <f>SUMPRODUCT(T66:T76,$K66:$K76)/100</f>
        <v>0</v>
      </c>
      <c r="U65" s="108">
        <f>K65+T65</f>
        <v>0</v>
      </c>
      <c r="V65" s="105"/>
    </row>
    <row r="66" spans="1:22" ht="12.75" outlineLevel="2">
      <c r="A66" s="3"/>
      <c r="B66" s="116"/>
      <c r="C66" s="117"/>
      <c r="D66" s="118"/>
      <c r="E66" s="119" t="s">
        <v>251</v>
      </c>
      <c r="F66" s="120"/>
      <c r="G66" s="121"/>
      <c r="H66" s="120"/>
      <c r="I66" s="118"/>
      <c r="J66" s="120"/>
      <c r="K66" s="122"/>
      <c r="L66" s="123"/>
      <c r="M66" s="123"/>
      <c r="N66" s="123"/>
      <c r="O66" s="123"/>
      <c r="P66" s="124"/>
      <c r="Q66" s="124"/>
      <c r="R66" s="124"/>
      <c r="S66" s="124"/>
      <c r="T66" s="125"/>
      <c r="U66" s="125"/>
      <c r="V66" s="105"/>
    </row>
    <row r="67" spans="1:22" ht="26.25" outlineLevel="2">
      <c r="A67" s="3"/>
      <c r="B67" s="105"/>
      <c r="C67" s="105"/>
      <c r="D67" s="126" t="s">
        <v>4</v>
      </c>
      <c r="E67" s="127">
        <v>1</v>
      </c>
      <c r="F67" s="128" t="s">
        <v>150</v>
      </c>
      <c r="G67" s="129" t="s">
        <v>339</v>
      </c>
      <c r="H67" s="130">
        <v>254.25</v>
      </c>
      <c r="I67" s="131" t="s">
        <v>14</v>
      </c>
      <c r="J67" s="132"/>
      <c r="K67" s="133">
        <f>H67*J67</f>
        <v>0</v>
      </c>
      <c r="L67" s="134">
        <f>IF(D67="S",K67,"")</f>
      </c>
      <c r="M67" s="135">
        <f>IF(OR(D67="P",D67="U"),K67,"")</f>
        <v>0</v>
      </c>
      <c r="N67" s="135">
        <f>IF(D67="H",K67,"")</f>
      </c>
      <c r="O67" s="135">
        <f>IF(D67="V",K67,"")</f>
      </c>
      <c r="P67" s="136">
        <v>0</v>
      </c>
      <c r="Q67" s="136">
        <v>0.016000000000000004</v>
      </c>
      <c r="R67" s="136">
        <v>0.06000000000000228</v>
      </c>
      <c r="S67" s="132">
        <v>7.314000000000277</v>
      </c>
      <c r="T67" s="137">
        <v>21</v>
      </c>
      <c r="U67" s="138">
        <f>K67*(T67+100)/100</f>
        <v>0</v>
      </c>
      <c r="V67" s="139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80</v>
      </c>
      <c r="H68" s="141">
        <v>222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172</v>
      </c>
      <c r="H69" s="141">
        <v>32.25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ht="12.75" outlineLevel="2">
      <c r="A70" s="3"/>
      <c r="B70" s="105"/>
      <c r="C70" s="105"/>
      <c r="D70" s="126" t="s">
        <v>6</v>
      </c>
      <c r="E70" s="127">
        <v>2</v>
      </c>
      <c r="F70" s="128" t="s">
        <v>156</v>
      </c>
      <c r="G70" s="129" t="s">
        <v>302</v>
      </c>
      <c r="H70" s="130">
        <v>4.0680000000000005</v>
      </c>
      <c r="I70" s="131" t="s">
        <v>9</v>
      </c>
      <c r="J70" s="132"/>
      <c r="K70" s="133">
        <f aca="true" t="shared" si="2" ref="K70:K76">H70*J70</f>
        <v>0</v>
      </c>
      <c r="L70" s="134">
        <f aca="true" t="shared" si="3" ref="L70:L76">IF(D70="S",K70,"")</f>
      </c>
      <c r="M70" s="135">
        <f aca="true" t="shared" si="4" ref="M70:M76">IF(OR(D70="P",D70="U"),K70,"")</f>
        <v>0</v>
      </c>
      <c r="N70" s="135">
        <f aca="true" t="shared" si="5" ref="N70:N76">IF(D70="H",K70,"")</f>
      </c>
      <c r="O70" s="135">
        <f aca="true" t="shared" si="6" ref="O70:O76">IF(D70="V",K70,"")</f>
      </c>
      <c r="P70" s="136">
        <v>0</v>
      </c>
      <c r="Q70" s="136">
        <v>0</v>
      </c>
      <c r="R70" s="136">
        <v>0.9420000000000072</v>
      </c>
      <c r="S70" s="132">
        <v>78.0918000000006</v>
      </c>
      <c r="T70" s="137">
        <v>21</v>
      </c>
      <c r="U70" s="138">
        <f aca="true" t="shared" si="7" ref="U70:U76">K70*(T70+100)/100</f>
        <v>0</v>
      </c>
      <c r="V70" s="139"/>
    </row>
    <row r="71" spans="1:22" ht="26.25" outlineLevel="2">
      <c r="A71" s="3"/>
      <c r="B71" s="105"/>
      <c r="C71" s="105"/>
      <c r="D71" s="126" t="s">
        <v>6</v>
      </c>
      <c r="E71" s="127">
        <v>3</v>
      </c>
      <c r="F71" s="128" t="s">
        <v>157</v>
      </c>
      <c r="G71" s="129" t="s">
        <v>320</v>
      </c>
      <c r="H71" s="130">
        <v>12.204</v>
      </c>
      <c r="I71" s="131" t="s">
        <v>9</v>
      </c>
      <c r="J71" s="132"/>
      <c r="K71" s="133">
        <f t="shared" si="2"/>
        <v>0</v>
      </c>
      <c r="L71" s="134">
        <f t="shared" si="3"/>
      </c>
      <c r="M71" s="135">
        <f t="shared" si="4"/>
        <v>0</v>
      </c>
      <c r="N71" s="135">
        <f t="shared" si="5"/>
      </c>
      <c r="O71" s="135">
        <f t="shared" si="6"/>
      </c>
      <c r="P71" s="136">
        <v>0</v>
      </c>
      <c r="Q71" s="136">
        <v>0</v>
      </c>
      <c r="R71" s="136">
        <v>0.10500000000001819</v>
      </c>
      <c r="S71" s="132">
        <v>8.70450000000151</v>
      </c>
      <c r="T71" s="137">
        <v>21</v>
      </c>
      <c r="U71" s="138">
        <f t="shared" si="7"/>
        <v>0</v>
      </c>
      <c r="V71" s="139"/>
    </row>
    <row r="72" spans="1:22" ht="12.75" outlineLevel="2">
      <c r="A72" s="3"/>
      <c r="B72" s="105"/>
      <c r="C72" s="105"/>
      <c r="D72" s="126" t="s">
        <v>6</v>
      </c>
      <c r="E72" s="127">
        <v>4</v>
      </c>
      <c r="F72" s="128" t="s">
        <v>152</v>
      </c>
      <c r="G72" s="129" t="s">
        <v>284</v>
      </c>
      <c r="H72" s="130">
        <v>4.0680000000000005</v>
      </c>
      <c r="I72" s="131" t="s">
        <v>9</v>
      </c>
      <c r="J72" s="132"/>
      <c r="K72" s="133">
        <f t="shared" si="2"/>
        <v>0</v>
      </c>
      <c r="L72" s="134">
        <f t="shared" si="3"/>
      </c>
      <c r="M72" s="135">
        <f t="shared" si="4"/>
        <v>0</v>
      </c>
      <c r="N72" s="135">
        <f t="shared" si="5"/>
      </c>
      <c r="O72" s="135">
        <f t="shared" si="6"/>
      </c>
      <c r="P72" s="136">
        <v>0</v>
      </c>
      <c r="Q72" s="136">
        <v>0</v>
      </c>
      <c r="R72" s="136">
        <v>0.9329999999999927</v>
      </c>
      <c r="S72" s="132">
        <v>77.3456999999994</v>
      </c>
      <c r="T72" s="137">
        <v>21</v>
      </c>
      <c r="U72" s="138">
        <f t="shared" si="7"/>
        <v>0</v>
      </c>
      <c r="V72" s="139"/>
    </row>
    <row r="73" spans="1:22" ht="12.75" outlineLevel="2">
      <c r="A73" s="3"/>
      <c r="B73" s="105"/>
      <c r="C73" s="105"/>
      <c r="D73" s="126" t="s">
        <v>6</v>
      </c>
      <c r="E73" s="127">
        <v>5</v>
      </c>
      <c r="F73" s="128" t="s">
        <v>153</v>
      </c>
      <c r="G73" s="129" t="s">
        <v>279</v>
      </c>
      <c r="H73" s="130">
        <v>8.136000000000001</v>
      </c>
      <c r="I73" s="131" t="s">
        <v>9</v>
      </c>
      <c r="J73" s="132"/>
      <c r="K73" s="133">
        <f t="shared" si="2"/>
        <v>0</v>
      </c>
      <c r="L73" s="134">
        <f t="shared" si="3"/>
      </c>
      <c r="M73" s="135">
        <f t="shared" si="4"/>
        <v>0</v>
      </c>
      <c r="N73" s="135">
        <f t="shared" si="5"/>
      </c>
      <c r="O73" s="135">
        <f t="shared" si="6"/>
      </c>
      <c r="P73" s="136">
        <v>0</v>
      </c>
      <c r="Q73" s="136">
        <v>0</v>
      </c>
      <c r="R73" s="136">
        <v>0.4000000000000909</v>
      </c>
      <c r="S73" s="132">
        <v>33.16000000000754</v>
      </c>
      <c r="T73" s="137">
        <v>21</v>
      </c>
      <c r="U73" s="138">
        <f t="shared" si="7"/>
        <v>0</v>
      </c>
      <c r="V73" s="139"/>
    </row>
    <row r="74" spans="1:22" ht="12.75" outlineLevel="2">
      <c r="A74" s="3"/>
      <c r="B74" s="105"/>
      <c r="C74" s="105"/>
      <c r="D74" s="126" t="s">
        <v>6</v>
      </c>
      <c r="E74" s="127">
        <v>6</v>
      </c>
      <c r="F74" s="128" t="s">
        <v>154</v>
      </c>
      <c r="G74" s="129" t="s">
        <v>249</v>
      </c>
      <c r="H74" s="130">
        <v>4.0680000000000005</v>
      </c>
      <c r="I74" s="131" t="s">
        <v>9</v>
      </c>
      <c r="J74" s="132"/>
      <c r="K74" s="133">
        <f t="shared" si="2"/>
        <v>0</v>
      </c>
      <c r="L74" s="134">
        <f t="shared" si="3"/>
      </c>
      <c r="M74" s="135">
        <f t="shared" si="4"/>
        <v>0</v>
      </c>
      <c r="N74" s="135">
        <f t="shared" si="5"/>
      </c>
      <c r="O74" s="135">
        <f t="shared" si="6"/>
      </c>
      <c r="P74" s="136">
        <v>0</v>
      </c>
      <c r="Q74" s="136">
        <v>0</v>
      </c>
      <c r="R74" s="136">
        <v>0.48999999999978167</v>
      </c>
      <c r="S74" s="132">
        <v>40.620999999981905</v>
      </c>
      <c r="T74" s="137">
        <v>21</v>
      </c>
      <c r="U74" s="138">
        <f t="shared" si="7"/>
        <v>0</v>
      </c>
      <c r="V74" s="139"/>
    </row>
    <row r="75" spans="1:22" ht="12.75" outlineLevel="2">
      <c r="A75" s="3"/>
      <c r="B75" s="105"/>
      <c r="C75" s="105"/>
      <c r="D75" s="126" t="s">
        <v>6</v>
      </c>
      <c r="E75" s="127">
        <v>7</v>
      </c>
      <c r="F75" s="128" t="s">
        <v>155</v>
      </c>
      <c r="G75" s="129" t="s">
        <v>287</v>
      </c>
      <c r="H75" s="130">
        <v>44.748000000000005</v>
      </c>
      <c r="I75" s="131" t="s">
        <v>9</v>
      </c>
      <c r="J75" s="132"/>
      <c r="K75" s="133">
        <f t="shared" si="2"/>
        <v>0</v>
      </c>
      <c r="L75" s="134">
        <f t="shared" si="3"/>
      </c>
      <c r="M75" s="135">
        <f t="shared" si="4"/>
        <v>0</v>
      </c>
      <c r="N75" s="135">
        <f t="shared" si="5"/>
      </c>
      <c r="O75" s="135">
        <f t="shared" si="6"/>
      </c>
      <c r="P75" s="136">
        <v>0</v>
      </c>
      <c r="Q75" s="136">
        <v>0</v>
      </c>
      <c r="R75" s="136">
        <v>0</v>
      </c>
      <c r="S75" s="132">
        <v>0</v>
      </c>
      <c r="T75" s="137">
        <v>21</v>
      </c>
      <c r="U75" s="138">
        <f t="shared" si="7"/>
        <v>0</v>
      </c>
      <c r="V75" s="139"/>
    </row>
    <row r="76" spans="1:22" ht="26.25" outlineLevel="2">
      <c r="A76" s="3"/>
      <c r="B76" s="105"/>
      <c r="C76" s="105"/>
      <c r="D76" s="126" t="s">
        <v>6</v>
      </c>
      <c r="E76" s="127">
        <v>8</v>
      </c>
      <c r="F76" s="128" t="s">
        <v>158</v>
      </c>
      <c r="G76" s="129" t="s">
        <v>308</v>
      </c>
      <c r="H76" s="130">
        <v>4.0680000000000005</v>
      </c>
      <c r="I76" s="131" t="s">
        <v>9</v>
      </c>
      <c r="J76" s="132"/>
      <c r="K76" s="133">
        <f t="shared" si="2"/>
        <v>0</v>
      </c>
      <c r="L76" s="134">
        <f t="shared" si="3"/>
      </c>
      <c r="M76" s="135">
        <f t="shared" si="4"/>
        <v>0</v>
      </c>
      <c r="N76" s="135">
        <f t="shared" si="5"/>
      </c>
      <c r="O76" s="135">
        <f t="shared" si="6"/>
      </c>
      <c r="P76" s="136">
        <v>0</v>
      </c>
      <c r="Q76" s="136">
        <v>0</v>
      </c>
      <c r="R76" s="136">
        <v>0</v>
      </c>
      <c r="S76" s="132">
        <v>0</v>
      </c>
      <c r="T76" s="137">
        <v>21</v>
      </c>
      <c r="U76" s="138">
        <f t="shared" si="7"/>
        <v>0</v>
      </c>
      <c r="V76" s="139"/>
    </row>
    <row r="77" spans="1:22" ht="12.75" outlineLevel="1">
      <c r="A77" s="3"/>
      <c r="B77" s="106"/>
      <c r="C77" s="75" t="s">
        <v>34</v>
      </c>
      <c r="D77" s="76" t="s">
        <v>3</v>
      </c>
      <c r="E77" s="77"/>
      <c r="F77" s="77" t="s">
        <v>40</v>
      </c>
      <c r="G77" s="78" t="s">
        <v>191</v>
      </c>
      <c r="H77" s="77"/>
      <c r="I77" s="76"/>
      <c r="J77" s="77"/>
      <c r="K77" s="107">
        <f>SUBTOTAL(9,K78:K79)</f>
        <v>0</v>
      </c>
      <c r="L77" s="80">
        <f>SUBTOTAL(9,L78:L79)</f>
        <v>0</v>
      </c>
      <c r="M77" s="80">
        <f>SUBTOTAL(9,M78:M79)</f>
        <v>0</v>
      </c>
      <c r="N77" s="80">
        <f>SUBTOTAL(9,N78:N79)</f>
        <v>0</v>
      </c>
      <c r="O77" s="80">
        <f>SUBTOTAL(9,O78:O79)</f>
        <v>0</v>
      </c>
      <c r="P77" s="81">
        <f>SUMPRODUCT(P78:P79,$H78:$H79)</f>
        <v>0</v>
      </c>
      <c r="Q77" s="81">
        <f>SUMPRODUCT(Q78:Q79,$H78:$H79)</f>
        <v>0</v>
      </c>
      <c r="R77" s="81">
        <f>SUMPRODUCT(R78:R79,$H78:$H79)</f>
        <v>3.7485409133991485</v>
      </c>
      <c r="S77" s="80">
        <f>SUMPRODUCT(S78:S79,$H78:$H79)</f>
        <v>324.4710999527868</v>
      </c>
      <c r="T77" s="108">
        <f>SUMPRODUCT(T78:T79,$K78:$K79)/100</f>
        <v>0</v>
      </c>
      <c r="U77" s="108">
        <f>K77+T77</f>
        <v>0</v>
      </c>
      <c r="V77" s="105"/>
    </row>
    <row r="78" spans="1:22" ht="12.75" outlineLevel="2">
      <c r="A78" s="3"/>
      <c r="B78" s="116"/>
      <c r="C78" s="117"/>
      <c r="D78" s="118"/>
      <c r="E78" s="119" t="s">
        <v>251</v>
      </c>
      <c r="F78" s="120"/>
      <c r="G78" s="121"/>
      <c r="H78" s="120"/>
      <c r="I78" s="118"/>
      <c r="J78" s="120"/>
      <c r="K78" s="122"/>
      <c r="L78" s="123"/>
      <c r="M78" s="123"/>
      <c r="N78" s="123"/>
      <c r="O78" s="123"/>
      <c r="P78" s="124"/>
      <c r="Q78" s="124"/>
      <c r="R78" s="124"/>
      <c r="S78" s="124"/>
      <c r="T78" s="125"/>
      <c r="U78" s="125"/>
      <c r="V78" s="105"/>
    </row>
    <row r="79" spans="1:22" ht="12.75" outlineLevel="2">
      <c r="A79" s="3"/>
      <c r="B79" s="105"/>
      <c r="C79" s="105"/>
      <c r="D79" s="126" t="s">
        <v>6</v>
      </c>
      <c r="E79" s="127">
        <v>1</v>
      </c>
      <c r="F79" s="128" t="s">
        <v>160</v>
      </c>
      <c r="G79" s="129" t="s">
        <v>274</v>
      </c>
      <c r="H79" s="130">
        <v>11.825050199999163</v>
      </c>
      <c r="I79" s="131" t="s">
        <v>9</v>
      </c>
      <c r="J79" s="132"/>
      <c r="K79" s="133">
        <f>H79*J79</f>
        <v>0</v>
      </c>
      <c r="L79" s="134">
        <f>IF(D79="S",K79,"")</f>
      </c>
      <c r="M79" s="135">
        <f>IF(OR(D79="P",D79="U"),K79,"")</f>
        <v>0</v>
      </c>
      <c r="N79" s="135">
        <f>IF(D79="H",K79,"")</f>
      </c>
      <c r="O79" s="135">
        <f>IF(D79="V",K79,"")</f>
      </c>
      <c r="P79" s="136">
        <v>0</v>
      </c>
      <c r="Q79" s="136">
        <v>0</v>
      </c>
      <c r="R79" s="136">
        <v>0.31699999999995043</v>
      </c>
      <c r="S79" s="132">
        <v>27.43929999999575</v>
      </c>
      <c r="T79" s="137">
        <v>21</v>
      </c>
      <c r="U79" s="138">
        <f>K79*(T79+100)/100</f>
        <v>0</v>
      </c>
      <c r="V79" s="139"/>
    </row>
    <row r="80" spans="1:22" ht="12.75" outlineLevel="1">
      <c r="A80" s="3"/>
      <c r="B80" s="106"/>
      <c r="C80" s="75" t="s">
        <v>37</v>
      </c>
      <c r="D80" s="76" t="s">
        <v>3</v>
      </c>
      <c r="E80" s="77"/>
      <c r="F80" s="77" t="s">
        <v>44</v>
      </c>
      <c r="G80" s="78" t="s">
        <v>207</v>
      </c>
      <c r="H80" s="77"/>
      <c r="I80" s="76"/>
      <c r="J80" s="77"/>
      <c r="K80" s="107">
        <f>SUBTOTAL(9,K81:K85)</f>
        <v>0</v>
      </c>
      <c r="L80" s="80">
        <f>SUBTOTAL(9,L81:L85)</f>
        <v>0</v>
      </c>
      <c r="M80" s="80">
        <f>SUBTOTAL(9,M81:M85)</f>
        <v>0</v>
      </c>
      <c r="N80" s="80">
        <f>SUBTOTAL(9,N81:N85)</f>
        <v>0</v>
      </c>
      <c r="O80" s="80">
        <f>SUBTOTAL(9,O81:O85)</f>
        <v>0</v>
      </c>
      <c r="P80" s="81">
        <f>SUMPRODUCT(P81:P85,$H81:$H85)</f>
        <v>0.07218</v>
      </c>
      <c r="Q80" s="81">
        <f>SUMPRODUCT(Q81:Q85,$H81:$H85)</f>
        <v>0</v>
      </c>
      <c r="R80" s="81">
        <f>SUMPRODUCT(R81:R85,$H81:$H85)</f>
        <v>0.35618399999997563</v>
      </c>
      <c r="S80" s="80">
        <f>SUMPRODUCT(S81:S85,$H81:$H85)</f>
        <v>29.21351039999776</v>
      </c>
      <c r="T80" s="108">
        <f>SUMPRODUCT(T81:T85,$K81:$K85)/100</f>
        <v>0</v>
      </c>
      <c r="U80" s="108">
        <f>K80+T80</f>
        <v>0</v>
      </c>
      <c r="V80" s="105"/>
    </row>
    <row r="81" spans="1:22" ht="12.75" outlineLevel="2">
      <c r="A81" s="3"/>
      <c r="B81" s="116"/>
      <c r="C81" s="117"/>
      <c r="D81" s="118"/>
      <c r="E81" s="119" t="s">
        <v>251</v>
      </c>
      <c r="F81" s="120"/>
      <c r="G81" s="121"/>
      <c r="H81" s="120"/>
      <c r="I81" s="118"/>
      <c r="J81" s="120"/>
      <c r="K81" s="122"/>
      <c r="L81" s="123"/>
      <c r="M81" s="123"/>
      <c r="N81" s="123"/>
      <c r="O81" s="123"/>
      <c r="P81" s="124"/>
      <c r="Q81" s="124"/>
      <c r="R81" s="124"/>
      <c r="S81" s="124"/>
      <c r="T81" s="125"/>
      <c r="U81" s="125"/>
      <c r="V81" s="105"/>
    </row>
    <row r="82" spans="1:22" ht="26.25" outlineLevel="2">
      <c r="A82" s="3"/>
      <c r="B82" s="105"/>
      <c r="C82" s="105"/>
      <c r="D82" s="126" t="s">
        <v>4</v>
      </c>
      <c r="E82" s="127">
        <v>1</v>
      </c>
      <c r="F82" s="128" t="s">
        <v>136</v>
      </c>
      <c r="G82" s="129" t="s">
        <v>332</v>
      </c>
      <c r="H82" s="130">
        <v>18</v>
      </c>
      <c r="I82" s="131" t="s">
        <v>8</v>
      </c>
      <c r="J82" s="132"/>
      <c r="K82" s="133">
        <f>H82*J82</f>
        <v>0</v>
      </c>
      <c r="L82" s="134">
        <f>IF(D82="S",K82,"")</f>
      </c>
      <c r="M82" s="135">
        <f>IF(OR(D82="P",D82="U"),K82,"")</f>
        <v>0</v>
      </c>
      <c r="N82" s="135">
        <f>IF(D82="H",K82,"")</f>
      </c>
      <c r="O82" s="135">
        <f>IF(D82="V",K82,"")</f>
      </c>
      <c r="P82" s="136">
        <v>0.00401</v>
      </c>
      <c r="Q82" s="136">
        <v>0</v>
      </c>
      <c r="R82" s="136">
        <v>0</v>
      </c>
      <c r="S82" s="132">
        <v>0</v>
      </c>
      <c r="T82" s="137">
        <v>21</v>
      </c>
      <c r="U82" s="138">
        <f>K82*(T82+100)/100</f>
        <v>0</v>
      </c>
      <c r="V82" s="139"/>
    </row>
    <row r="83" spans="1:22" s="115" customFormat="1" ht="9.75" outlineLevel="2">
      <c r="A83" s="109"/>
      <c r="B83" s="109"/>
      <c r="C83" s="109"/>
      <c r="D83" s="109"/>
      <c r="E83" s="109"/>
      <c r="F83" s="109"/>
      <c r="G83" s="110" t="s">
        <v>241</v>
      </c>
      <c r="H83" s="109"/>
      <c r="I83" s="111"/>
      <c r="J83" s="109"/>
      <c r="K83" s="109"/>
      <c r="L83" s="112"/>
      <c r="M83" s="112"/>
      <c r="N83" s="112"/>
      <c r="O83" s="112"/>
      <c r="P83" s="113"/>
      <c r="Q83" s="109"/>
      <c r="R83" s="109"/>
      <c r="S83" s="109"/>
      <c r="T83" s="114"/>
      <c r="U83" s="114"/>
      <c r="V83" s="109"/>
    </row>
    <row r="84" spans="1:22" s="36" customFormat="1" ht="10.5" customHeight="1" outlineLevel="3">
      <c r="A84" s="35"/>
      <c r="B84" s="140"/>
      <c r="C84" s="140"/>
      <c r="D84" s="140"/>
      <c r="E84" s="140"/>
      <c r="F84" s="140"/>
      <c r="G84" s="140" t="s">
        <v>39</v>
      </c>
      <c r="H84" s="141">
        <v>18</v>
      </c>
      <c r="I84" s="142"/>
      <c r="J84" s="140"/>
      <c r="K84" s="140"/>
      <c r="L84" s="143"/>
      <c r="M84" s="143"/>
      <c r="N84" s="143"/>
      <c r="O84" s="143"/>
      <c r="P84" s="143"/>
      <c r="Q84" s="143"/>
      <c r="R84" s="143"/>
      <c r="S84" s="143"/>
      <c r="T84" s="144"/>
      <c r="U84" s="144"/>
      <c r="V84" s="140"/>
    </row>
    <row r="85" spans="1:22" ht="12.75" outlineLevel="2">
      <c r="A85" s="3"/>
      <c r="B85" s="105"/>
      <c r="C85" s="105"/>
      <c r="D85" s="126" t="s">
        <v>4</v>
      </c>
      <c r="E85" s="127">
        <v>2</v>
      </c>
      <c r="F85" s="128" t="s">
        <v>163</v>
      </c>
      <c r="G85" s="129" t="s">
        <v>288</v>
      </c>
      <c r="H85" s="130">
        <v>0.072</v>
      </c>
      <c r="I85" s="131" t="s">
        <v>9</v>
      </c>
      <c r="J85" s="132"/>
      <c r="K85" s="133">
        <f>H85*J85</f>
        <v>0</v>
      </c>
      <c r="L85" s="134">
        <f>IF(D85="S",K85,"")</f>
      </c>
      <c r="M85" s="135">
        <f>IF(OR(D85="P",D85="U"),K85,"")</f>
        <v>0</v>
      </c>
      <c r="N85" s="135">
        <f>IF(D85="H",K85,"")</f>
      </c>
      <c r="O85" s="135">
        <f>IF(D85="V",K85,"")</f>
      </c>
      <c r="P85" s="136">
        <v>0</v>
      </c>
      <c r="Q85" s="136">
        <v>0</v>
      </c>
      <c r="R85" s="136">
        <v>4.946999999999662</v>
      </c>
      <c r="S85" s="132">
        <v>405.7431999999689</v>
      </c>
      <c r="T85" s="137">
        <v>21</v>
      </c>
      <c r="U85" s="138">
        <f>K85*(T85+100)/100</f>
        <v>0</v>
      </c>
      <c r="V85" s="139"/>
    </row>
    <row r="86" spans="1:22" ht="12.75" outlineLevel="1">
      <c r="A86" s="3"/>
      <c r="B86" s="106"/>
      <c r="C86" s="75" t="s">
        <v>38</v>
      </c>
      <c r="D86" s="76" t="s">
        <v>3</v>
      </c>
      <c r="E86" s="77"/>
      <c r="F86" s="77" t="s">
        <v>44</v>
      </c>
      <c r="G86" s="78" t="s">
        <v>230</v>
      </c>
      <c r="H86" s="77"/>
      <c r="I86" s="76"/>
      <c r="J86" s="77"/>
      <c r="K86" s="107">
        <f>SUBTOTAL(9,K87:K90)</f>
        <v>0</v>
      </c>
      <c r="L86" s="80">
        <f>SUBTOTAL(9,L87:L90)</f>
        <v>0</v>
      </c>
      <c r="M86" s="80">
        <f>SUBTOTAL(9,M87:M90)</f>
        <v>0</v>
      </c>
      <c r="N86" s="80">
        <f>SUBTOTAL(9,N87:N90)</f>
        <v>0</v>
      </c>
      <c r="O86" s="80">
        <f>SUBTOTAL(9,O87:O90)</f>
        <v>0</v>
      </c>
      <c r="P86" s="81">
        <f>SUMPRODUCT(P87:P90,$H87:$H90)</f>
        <v>0</v>
      </c>
      <c r="Q86" s="81">
        <f>SUMPRODUCT(Q87:Q90,$H87:$H90)</f>
        <v>0</v>
      </c>
      <c r="R86" s="81">
        <f>SUMPRODUCT(R87:R90,$H87:$H90)</f>
        <v>0</v>
      </c>
      <c r="S86" s="80">
        <f>SUMPRODUCT(S87:S90,$H87:$H90)</f>
        <v>0</v>
      </c>
      <c r="T86" s="108">
        <f>SUMPRODUCT(T87:T90,$K87:$K90)/100</f>
        <v>0</v>
      </c>
      <c r="U86" s="108">
        <f>K86+T86</f>
        <v>0</v>
      </c>
      <c r="V86" s="105"/>
    </row>
    <row r="87" spans="1:22" ht="12.75" outlineLevel="2">
      <c r="A87" s="3"/>
      <c r="B87" s="116"/>
      <c r="C87" s="117"/>
      <c r="D87" s="118"/>
      <c r="E87" s="119" t="s">
        <v>251</v>
      </c>
      <c r="F87" s="120"/>
      <c r="G87" s="121"/>
      <c r="H87" s="120"/>
      <c r="I87" s="118"/>
      <c r="J87" s="120"/>
      <c r="K87" s="122"/>
      <c r="L87" s="123"/>
      <c r="M87" s="123"/>
      <c r="N87" s="123"/>
      <c r="O87" s="123"/>
      <c r="P87" s="124"/>
      <c r="Q87" s="124"/>
      <c r="R87" s="124"/>
      <c r="S87" s="124"/>
      <c r="T87" s="125"/>
      <c r="U87" s="125"/>
      <c r="V87" s="105"/>
    </row>
    <row r="88" spans="1:22" ht="26.25" outlineLevel="2">
      <c r="A88" s="3"/>
      <c r="B88" s="105"/>
      <c r="C88" s="105"/>
      <c r="D88" s="126" t="s">
        <v>4</v>
      </c>
      <c r="E88" s="127">
        <v>1</v>
      </c>
      <c r="F88" s="128" t="s">
        <v>38</v>
      </c>
      <c r="G88" s="129" t="s">
        <v>318</v>
      </c>
      <c r="H88" s="130">
        <v>1</v>
      </c>
      <c r="I88" s="131" t="s">
        <v>78</v>
      </c>
      <c r="J88" s="132"/>
      <c r="K88" s="133">
        <f>H88*J88</f>
        <v>0</v>
      </c>
      <c r="L88" s="134">
        <f>IF(D88="S",K88,"")</f>
      </c>
      <c r="M88" s="135">
        <f>IF(OR(D88="P",D88="U"),K88,"")</f>
        <v>0</v>
      </c>
      <c r="N88" s="135">
        <f>IF(D88="H",K88,"")</f>
      </c>
      <c r="O88" s="135">
        <f>IF(D88="V",K88,"")</f>
      </c>
      <c r="P88" s="136">
        <v>0</v>
      </c>
      <c r="Q88" s="136">
        <v>0</v>
      </c>
      <c r="R88" s="136">
        <v>0</v>
      </c>
      <c r="S88" s="132">
        <v>0</v>
      </c>
      <c r="T88" s="137">
        <v>21</v>
      </c>
      <c r="U88" s="138">
        <f>K88*(T88+100)/100</f>
        <v>0</v>
      </c>
      <c r="V88" s="139"/>
    </row>
    <row r="89" spans="1:22" ht="26.25" outlineLevel="2">
      <c r="A89" s="3"/>
      <c r="B89" s="105"/>
      <c r="C89" s="105"/>
      <c r="D89" s="126" t="s">
        <v>4</v>
      </c>
      <c r="E89" s="127">
        <v>2</v>
      </c>
      <c r="F89" s="128" t="s">
        <v>38</v>
      </c>
      <c r="G89" s="129" t="s">
        <v>309</v>
      </c>
      <c r="H89" s="130">
        <v>2</v>
      </c>
      <c r="I89" s="131" t="s">
        <v>46</v>
      </c>
      <c r="J89" s="132"/>
      <c r="K89" s="133">
        <f>H89*J89</f>
        <v>0</v>
      </c>
      <c r="L89" s="134">
        <f>IF(D89="S",K89,"")</f>
      </c>
      <c r="M89" s="135">
        <f>IF(OR(D89="P",D89="U"),K89,"")</f>
        <v>0</v>
      </c>
      <c r="N89" s="135">
        <f>IF(D89="H",K89,"")</f>
      </c>
      <c r="O89" s="135">
        <f>IF(D89="V",K89,"")</f>
      </c>
      <c r="P89" s="136">
        <v>0</v>
      </c>
      <c r="Q89" s="136">
        <v>0</v>
      </c>
      <c r="R89" s="136">
        <v>0</v>
      </c>
      <c r="S89" s="132">
        <v>0</v>
      </c>
      <c r="T89" s="137">
        <v>21</v>
      </c>
      <c r="U89" s="138">
        <f>K89*(T89+100)/100</f>
        <v>0</v>
      </c>
      <c r="V89" s="139"/>
    </row>
    <row r="90" spans="1:22" ht="12.75" outlineLevel="2">
      <c r="A90" s="3"/>
      <c r="B90" s="105"/>
      <c r="C90" s="105"/>
      <c r="D90" s="126" t="s">
        <v>6</v>
      </c>
      <c r="E90" s="127">
        <v>3</v>
      </c>
      <c r="F90" s="128" t="s">
        <v>164</v>
      </c>
      <c r="G90" s="129" t="s">
        <v>305</v>
      </c>
      <c r="H90" s="130"/>
      <c r="I90" s="131" t="s">
        <v>0</v>
      </c>
      <c r="J90" s="132"/>
      <c r="K90" s="133">
        <f>H90*J90</f>
        <v>0</v>
      </c>
      <c r="L90" s="134">
        <f>IF(D90="S",K90,"")</f>
      </c>
      <c r="M90" s="135">
        <f>IF(OR(D90="P",D90="U"),K90,"")</f>
        <v>0</v>
      </c>
      <c r="N90" s="135">
        <f>IF(D90="H",K90,"")</f>
      </c>
      <c r="O90" s="135">
        <f>IF(D90="V",K90,"")</f>
      </c>
      <c r="P90" s="136">
        <v>0</v>
      </c>
      <c r="Q90" s="136">
        <v>0</v>
      </c>
      <c r="R90" s="136">
        <v>0</v>
      </c>
      <c r="S90" s="132">
        <v>0</v>
      </c>
      <c r="T90" s="137">
        <v>21</v>
      </c>
      <c r="U90" s="138">
        <f>K90*(T90+100)/100</f>
        <v>0</v>
      </c>
      <c r="V90" s="139"/>
    </row>
    <row r="91" spans="1:22" ht="8.25" customHeight="1">
      <c r="A91" s="3"/>
      <c r="B91" s="3"/>
      <c r="C91" s="3"/>
      <c r="D91" s="3"/>
      <c r="E91" s="3"/>
      <c r="F91" s="3"/>
      <c r="G91" s="3"/>
      <c r="H91" s="3"/>
      <c r="I91" s="102"/>
      <c r="J91" s="3"/>
      <c r="K91" s="3"/>
      <c r="L91" s="39"/>
      <c r="M91" s="39"/>
      <c r="N91" s="39"/>
      <c r="O91" s="39"/>
      <c r="P91" s="39"/>
      <c r="Q91" s="39"/>
      <c r="R91" s="39"/>
      <c r="S91" s="39"/>
      <c r="T91" s="91"/>
      <c r="U91" s="91"/>
      <c r="V91" s="3"/>
    </row>
    <row r="92" spans="1:22" ht="15">
      <c r="A92" s="3"/>
      <c r="B92" s="103" t="s">
        <v>17</v>
      </c>
      <c r="C92" s="70"/>
      <c r="D92" s="69" t="s">
        <v>2</v>
      </c>
      <c r="E92" s="70"/>
      <c r="F92" s="71"/>
      <c r="G92" s="72" t="s">
        <v>278</v>
      </c>
      <c r="H92" s="70"/>
      <c r="I92" s="69"/>
      <c r="J92" s="70"/>
      <c r="K92" s="67">
        <f aca="true" t="shared" si="8" ref="K92:T92">SUMIF($D93:$D198,"O",K93:K198)</f>
        <v>0</v>
      </c>
      <c r="L92" s="74">
        <f t="shared" si="8"/>
        <v>0</v>
      </c>
      <c r="M92" s="74">
        <f t="shared" si="8"/>
        <v>0</v>
      </c>
      <c r="N92" s="74">
        <f t="shared" si="8"/>
        <v>0</v>
      </c>
      <c r="O92" s="74">
        <f t="shared" si="8"/>
        <v>0</v>
      </c>
      <c r="P92" s="68">
        <f t="shared" si="8"/>
        <v>25.979020746000003</v>
      </c>
      <c r="Q92" s="68">
        <f t="shared" si="8"/>
        <v>8.33</v>
      </c>
      <c r="R92" s="68">
        <f t="shared" si="8"/>
        <v>226.51408675406827</v>
      </c>
      <c r="S92" s="74">
        <f t="shared" si="8"/>
        <v>28999.229526449344</v>
      </c>
      <c r="T92" s="104">
        <f t="shared" si="8"/>
        <v>0</v>
      </c>
      <c r="U92" s="104">
        <f>K92+T92</f>
        <v>0</v>
      </c>
      <c r="V92" s="105"/>
    </row>
    <row r="93" spans="1:22" ht="12.75" outlineLevel="1">
      <c r="A93" s="3"/>
      <c r="B93" s="106"/>
      <c r="C93" s="75" t="s">
        <v>18</v>
      </c>
      <c r="D93" s="76" t="s">
        <v>3</v>
      </c>
      <c r="E93" s="77"/>
      <c r="F93" s="77" t="s">
        <v>40</v>
      </c>
      <c r="G93" s="78" t="s">
        <v>256</v>
      </c>
      <c r="H93" s="77"/>
      <c r="I93" s="76"/>
      <c r="J93" s="77"/>
      <c r="K93" s="107">
        <f>SUBTOTAL(9,K94:K98)</f>
        <v>0</v>
      </c>
      <c r="L93" s="80">
        <f>SUBTOTAL(9,L94:L98)</f>
        <v>0</v>
      </c>
      <c r="M93" s="80">
        <f>SUBTOTAL(9,M94:M98)</f>
        <v>0</v>
      </c>
      <c r="N93" s="80">
        <f>SUBTOTAL(9,N94:N98)</f>
        <v>0</v>
      </c>
      <c r="O93" s="80">
        <f>SUBTOTAL(9,O94:O98)</f>
        <v>0</v>
      </c>
      <c r="P93" s="81">
        <f>SUMPRODUCT(P94:P98,$H94:$H98)</f>
        <v>0</v>
      </c>
      <c r="Q93" s="81">
        <f>SUMPRODUCT(Q94:Q98,$H94:$H98)</f>
        <v>7.995</v>
      </c>
      <c r="R93" s="81">
        <f>SUMPRODUCT(R94:R98,$H94:$H98)</f>
        <v>5.150000000002137</v>
      </c>
      <c r="S93" s="80">
        <f>SUMPRODUCT(S94:S98,$H94:$H98)</f>
        <v>627.7850000002605</v>
      </c>
      <c r="T93" s="108">
        <f>SUMPRODUCT(T94:T98,$K94:$K98)/100</f>
        <v>0</v>
      </c>
      <c r="U93" s="108">
        <f>K93+T93</f>
        <v>0</v>
      </c>
      <c r="V93" s="105"/>
    </row>
    <row r="94" spans="1:22" ht="12.75" outlineLevel="2">
      <c r="A94" s="3"/>
      <c r="B94" s="116"/>
      <c r="C94" s="117"/>
      <c r="D94" s="118"/>
      <c r="E94" s="119" t="s">
        <v>251</v>
      </c>
      <c r="F94" s="120"/>
      <c r="G94" s="121"/>
      <c r="H94" s="120"/>
      <c r="I94" s="118"/>
      <c r="J94" s="120"/>
      <c r="K94" s="122"/>
      <c r="L94" s="123"/>
      <c r="M94" s="123"/>
      <c r="N94" s="123"/>
      <c r="O94" s="123"/>
      <c r="P94" s="124"/>
      <c r="Q94" s="124"/>
      <c r="R94" s="124"/>
      <c r="S94" s="124"/>
      <c r="T94" s="125"/>
      <c r="U94" s="125"/>
      <c r="V94" s="105"/>
    </row>
    <row r="95" spans="1:22" ht="25.5" outlineLevel="2">
      <c r="A95" s="3"/>
      <c r="B95" s="105"/>
      <c r="C95" s="105"/>
      <c r="D95" s="126" t="s">
        <v>4</v>
      </c>
      <c r="E95" s="127">
        <v>1</v>
      </c>
      <c r="F95" s="128" t="s">
        <v>98</v>
      </c>
      <c r="G95" s="129" t="s">
        <v>326</v>
      </c>
      <c r="H95" s="130">
        <v>15</v>
      </c>
      <c r="I95" s="131" t="s">
        <v>14</v>
      </c>
      <c r="J95" s="132"/>
      <c r="K95" s="133">
        <f>H95*J95</f>
        <v>0</v>
      </c>
      <c r="L95" s="134">
        <f>IF(D95="S",K95,"")</f>
      </c>
      <c r="M95" s="135">
        <f>IF(OR(D95="P",D95="U"),K95,"")</f>
        <v>0</v>
      </c>
      <c r="N95" s="135">
        <f>IF(D95="H",K95,"")</f>
      </c>
      <c r="O95" s="135">
        <f>IF(D95="V",K95,"")</f>
      </c>
      <c r="P95" s="136">
        <v>0</v>
      </c>
      <c r="Q95" s="136">
        <v>0.255</v>
      </c>
      <c r="R95" s="136">
        <v>0.16000000000008185</v>
      </c>
      <c r="S95" s="132">
        <v>19.504000000009977</v>
      </c>
      <c r="T95" s="137">
        <v>21</v>
      </c>
      <c r="U95" s="138">
        <f>K95*(T95+100)/100</f>
        <v>0</v>
      </c>
      <c r="V95" s="139"/>
    </row>
    <row r="96" spans="1:22" s="36" customFormat="1" ht="10.5" customHeight="1" outlineLevel="3">
      <c r="A96" s="35"/>
      <c r="B96" s="140"/>
      <c r="C96" s="140"/>
      <c r="D96" s="140"/>
      <c r="E96" s="140"/>
      <c r="F96" s="140"/>
      <c r="G96" s="140" t="s">
        <v>51</v>
      </c>
      <c r="H96" s="141">
        <v>15</v>
      </c>
      <c r="I96" s="142"/>
      <c r="J96" s="140"/>
      <c r="K96" s="140"/>
      <c r="L96" s="143"/>
      <c r="M96" s="143"/>
      <c r="N96" s="143"/>
      <c r="O96" s="143"/>
      <c r="P96" s="143"/>
      <c r="Q96" s="143"/>
      <c r="R96" s="143"/>
      <c r="S96" s="143"/>
      <c r="T96" s="144"/>
      <c r="U96" s="144"/>
      <c r="V96" s="140"/>
    </row>
    <row r="97" spans="1:22" ht="25.5" outlineLevel="2">
      <c r="A97" s="3"/>
      <c r="B97" s="105"/>
      <c r="C97" s="105"/>
      <c r="D97" s="126" t="s">
        <v>4</v>
      </c>
      <c r="E97" s="127">
        <v>2</v>
      </c>
      <c r="F97" s="128" t="s">
        <v>99</v>
      </c>
      <c r="G97" s="129" t="s">
        <v>314</v>
      </c>
      <c r="H97" s="130">
        <v>10</v>
      </c>
      <c r="I97" s="131" t="s">
        <v>14</v>
      </c>
      <c r="J97" s="132"/>
      <c r="K97" s="133">
        <f>H97*J97</f>
        <v>0</v>
      </c>
      <c r="L97" s="134">
        <f>IF(D97="S",K97,"")</f>
      </c>
      <c r="M97" s="135">
        <f>IF(OR(D97="P",D97="U"),K97,"")</f>
        <v>0</v>
      </c>
      <c r="N97" s="135">
        <f>IF(D97="H",K97,"")</f>
      </c>
      <c r="O97" s="135">
        <f>IF(D97="V",K97,"")</f>
      </c>
      <c r="P97" s="136">
        <v>0</v>
      </c>
      <c r="Q97" s="136">
        <v>0.41700000000000004</v>
      </c>
      <c r="R97" s="136">
        <v>0.27500000000009095</v>
      </c>
      <c r="S97" s="132">
        <v>33.522500000011085</v>
      </c>
      <c r="T97" s="137">
        <v>21</v>
      </c>
      <c r="U97" s="138">
        <f>K97*(T97+100)/100</f>
        <v>0</v>
      </c>
      <c r="V97" s="139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11</v>
      </c>
      <c r="H98" s="141">
        <v>10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ht="12.75" outlineLevel="1">
      <c r="A99" s="3"/>
      <c r="B99" s="106"/>
      <c r="C99" s="75" t="s">
        <v>19</v>
      </c>
      <c r="D99" s="76" t="s">
        <v>3</v>
      </c>
      <c r="E99" s="77"/>
      <c r="F99" s="77" t="s">
        <v>40</v>
      </c>
      <c r="G99" s="78" t="s">
        <v>222</v>
      </c>
      <c r="H99" s="77"/>
      <c r="I99" s="76"/>
      <c r="J99" s="77"/>
      <c r="K99" s="107">
        <f>SUBTOTAL(9,K100:K102)</f>
        <v>0</v>
      </c>
      <c r="L99" s="80">
        <f>SUBTOTAL(9,L100:L102)</f>
        <v>0</v>
      </c>
      <c r="M99" s="80">
        <f>SUBTOTAL(9,M100:M102)</f>
        <v>0</v>
      </c>
      <c r="N99" s="80">
        <f>SUBTOTAL(9,N100:N102)</f>
        <v>0</v>
      </c>
      <c r="O99" s="80">
        <f>SUBTOTAL(9,O100:O102)</f>
        <v>0</v>
      </c>
      <c r="P99" s="81">
        <f>SUMPRODUCT(P100:P102,$H100:$H102)</f>
        <v>0</v>
      </c>
      <c r="Q99" s="81">
        <f>SUMPRODUCT(Q100:Q102,$H100:$H102)</f>
        <v>0</v>
      </c>
      <c r="R99" s="81">
        <f>SUMPRODUCT(R100:R102,$H100:$H102)</f>
        <v>4.777499999999236</v>
      </c>
      <c r="S99" s="80">
        <f>SUMPRODUCT(S100:S102,$H100:$H102)</f>
        <v>582.3772499999068</v>
      </c>
      <c r="T99" s="108">
        <f>SUMPRODUCT(T100:T102,$K100:$K102)/100</f>
        <v>0</v>
      </c>
      <c r="U99" s="108">
        <f>K99+T99</f>
        <v>0</v>
      </c>
      <c r="V99" s="105"/>
    </row>
    <row r="100" spans="1:22" ht="12.75" outlineLevel="2">
      <c r="A100" s="3"/>
      <c r="B100" s="116"/>
      <c r="C100" s="117"/>
      <c r="D100" s="118"/>
      <c r="E100" s="119" t="s">
        <v>251</v>
      </c>
      <c r="F100" s="120"/>
      <c r="G100" s="121"/>
      <c r="H100" s="120"/>
      <c r="I100" s="118"/>
      <c r="J100" s="120"/>
      <c r="K100" s="122"/>
      <c r="L100" s="123"/>
      <c r="M100" s="123"/>
      <c r="N100" s="123"/>
      <c r="O100" s="123"/>
      <c r="P100" s="124"/>
      <c r="Q100" s="124"/>
      <c r="R100" s="124"/>
      <c r="S100" s="124"/>
      <c r="T100" s="125"/>
      <c r="U100" s="125"/>
      <c r="V100" s="105"/>
    </row>
    <row r="101" spans="1:22" ht="26.25" outlineLevel="2">
      <c r="A101" s="3"/>
      <c r="B101" s="105"/>
      <c r="C101" s="105"/>
      <c r="D101" s="126" t="s">
        <v>4</v>
      </c>
      <c r="E101" s="127">
        <v>1</v>
      </c>
      <c r="F101" s="128" t="s">
        <v>100</v>
      </c>
      <c r="G101" s="129" t="s">
        <v>315</v>
      </c>
      <c r="H101" s="130">
        <v>2.625</v>
      </c>
      <c r="I101" s="131" t="s">
        <v>15</v>
      </c>
      <c r="J101" s="132"/>
      <c r="K101" s="133">
        <f>H101*J101</f>
        <v>0</v>
      </c>
      <c r="L101" s="134">
        <f>IF(D101="S",K101,"")</f>
      </c>
      <c r="M101" s="135">
        <f>IF(OR(D101="P",D101="U"),K101,"")</f>
        <v>0</v>
      </c>
      <c r="N101" s="135">
        <f>IF(D101="H",K101,"")</f>
      </c>
      <c r="O101" s="135">
        <f>IF(D101="V",K101,"")</f>
      </c>
      <c r="P101" s="136">
        <v>0</v>
      </c>
      <c r="Q101" s="136">
        <v>0</v>
      </c>
      <c r="R101" s="136">
        <v>1.819999999999709</v>
      </c>
      <c r="S101" s="132">
        <v>221.8579999999645</v>
      </c>
      <c r="T101" s="137">
        <v>21</v>
      </c>
      <c r="U101" s="138">
        <f>K101*(T101+100)/100</f>
        <v>0</v>
      </c>
      <c r="V101" s="139"/>
    </row>
    <row r="102" spans="1:22" s="36" customFormat="1" ht="10.5" customHeight="1" outlineLevel="3">
      <c r="A102" s="35"/>
      <c r="B102" s="140"/>
      <c r="C102" s="140"/>
      <c r="D102" s="140"/>
      <c r="E102" s="140"/>
      <c r="F102" s="140"/>
      <c r="G102" s="140" t="s">
        <v>183</v>
      </c>
      <c r="H102" s="141">
        <v>2.625</v>
      </c>
      <c r="I102" s="142"/>
      <c r="J102" s="140"/>
      <c r="K102" s="140"/>
      <c r="L102" s="143"/>
      <c r="M102" s="143"/>
      <c r="N102" s="143"/>
      <c r="O102" s="143"/>
      <c r="P102" s="143"/>
      <c r="Q102" s="143"/>
      <c r="R102" s="143"/>
      <c r="S102" s="143"/>
      <c r="T102" s="144"/>
      <c r="U102" s="144"/>
      <c r="V102" s="140"/>
    </row>
    <row r="103" spans="1:22" ht="12.75" outlineLevel="1">
      <c r="A103" s="3"/>
      <c r="B103" s="106"/>
      <c r="C103" s="75" t="s">
        <v>20</v>
      </c>
      <c r="D103" s="76" t="s">
        <v>3</v>
      </c>
      <c r="E103" s="77"/>
      <c r="F103" s="77" t="s">
        <v>40</v>
      </c>
      <c r="G103" s="78" t="s">
        <v>210</v>
      </c>
      <c r="H103" s="77"/>
      <c r="I103" s="76"/>
      <c r="J103" s="77"/>
      <c r="K103" s="107">
        <f>SUBTOTAL(9,K104:K107)</f>
        <v>0</v>
      </c>
      <c r="L103" s="80">
        <f>SUBTOTAL(9,L104:L107)</f>
        <v>0</v>
      </c>
      <c r="M103" s="80">
        <f>SUBTOTAL(9,M104:M107)</f>
        <v>0</v>
      </c>
      <c r="N103" s="80">
        <f>SUBTOTAL(9,N104:N107)</f>
        <v>0</v>
      </c>
      <c r="O103" s="80">
        <f>SUBTOTAL(9,O104:O107)</f>
        <v>0</v>
      </c>
      <c r="P103" s="81">
        <f>SUMPRODUCT(P104:P107,$H104:$H107)</f>
        <v>0</v>
      </c>
      <c r="Q103" s="81">
        <f>SUMPRODUCT(Q104:Q107,$H104:$H107)</f>
        <v>0</v>
      </c>
      <c r="R103" s="81">
        <f>SUMPRODUCT(R104:R107,$H104:$H107)</f>
        <v>90.5017499999692</v>
      </c>
      <c r="S103" s="80">
        <f>SUMPRODUCT(S104:S107,$H104:$H107)</f>
        <v>11032.163324996245</v>
      </c>
      <c r="T103" s="108">
        <f>SUMPRODUCT(T104:T107,$K104:$K107)/100</f>
        <v>0</v>
      </c>
      <c r="U103" s="108">
        <f>K103+T103</f>
        <v>0</v>
      </c>
      <c r="V103" s="105"/>
    </row>
    <row r="104" spans="1:22" ht="12.75" outlineLevel="2">
      <c r="A104" s="3"/>
      <c r="B104" s="116"/>
      <c r="C104" s="117"/>
      <c r="D104" s="118"/>
      <c r="E104" s="119" t="s">
        <v>251</v>
      </c>
      <c r="F104" s="120"/>
      <c r="G104" s="121"/>
      <c r="H104" s="120"/>
      <c r="I104" s="118"/>
      <c r="J104" s="120"/>
      <c r="K104" s="122"/>
      <c r="L104" s="123"/>
      <c r="M104" s="123"/>
      <c r="N104" s="123"/>
      <c r="O104" s="123"/>
      <c r="P104" s="124"/>
      <c r="Q104" s="124"/>
      <c r="R104" s="124"/>
      <c r="S104" s="124"/>
      <c r="T104" s="125"/>
      <c r="U104" s="125"/>
      <c r="V104" s="105"/>
    </row>
    <row r="105" spans="1:22" ht="26.25" outlineLevel="2">
      <c r="A105" s="3"/>
      <c r="B105" s="105"/>
      <c r="C105" s="105"/>
      <c r="D105" s="126" t="s">
        <v>4</v>
      </c>
      <c r="E105" s="127">
        <v>1</v>
      </c>
      <c r="F105" s="128" t="s">
        <v>101</v>
      </c>
      <c r="G105" s="129" t="s">
        <v>329</v>
      </c>
      <c r="H105" s="130">
        <v>21.375</v>
      </c>
      <c r="I105" s="131" t="s">
        <v>15</v>
      </c>
      <c r="J105" s="132"/>
      <c r="K105" s="133">
        <f>H105*J105</f>
        <v>0</v>
      </c>
      <c r="L105" s="134">
        <f>IF(D105="S",K105,"")</f>
      </c>
      <c r="M105" s="135">
        <f>IF(OR(D105="P",D105="U"),K105,"")</f>
        <v>0</v>
      </c>
      <c r="N105" s="135">
        <f>IF(D105="H",K105,"")</f>
      </c>
      <c r="O105" s="135">
        <f>IF(D105="V",K105,"")</f>
      </c>
      <c r="P105" s="136">
        <v>0</v>
      </c>
      <c r="Q105" s="136">
        <v>0</v>
      </c>
      <c r="R105" s="136">
        <v>3.5279999999984284</v>
      </c>
      <c r="S105" s="132">
        <v>430.0631999998084</v>
      </c>
      <c r="T105" s="137">
        <v>21</v>
      </c>
      <c r="U105" s="138">
        <f>K105*(T105+100)/100</f>
        <v>0</v>
      </c>
      <c r="V105" s="139"/>
    </row>
    <row r="106" spans="1:22" s="36" customFormat="1" ht="10.5" customHeight="1" outlineLevel="3">
      <c r="A106" s="35"/>
      <c r="B106" s="140"/>
      <c r="C106" s="140"/>
      <c r="D106" s="140"/>
      <c r="E106" s="140"/>
      <c r="F106" s="140"/>
      <c r="G106" s="140" t="s">
        <v>182</v>
      </c>
      <c r="H106" s="141">
        <v>21.375</v>
      </c>
      <c r="I106" s="142"/>
      <c r="J106" s="140"/>
      <c r="K106" s="140"/>
      <c r="L106" s="143"/>
      <c r="M106" s="143"/>
      <c r="N106" s="143"/>
      <c r="O106" s="143"/>
      <c r="P106" s="143"/>
      <c r="Q106" s="143"/>
      <c r="R106" s="143"/>
      <c r="S106" s="143"/>
      <c r="T106" s="144"/>
      <c r="U106" s="144"/>
      <c r="V106" s="140"/>
    </row>
    <row r="107" spans="1:22" ht="26.25" outlineLevel="2">
      <c r="A107" s="3"/>
      <c r="B107" s="105"/>
      <c r="C107" s="105"/>
      <c r="D107" s="126" t="s">
        <v>4</v>
      </c>
      <c r="E107" s="127">
        <v>2</v>
      </c>
      <c r="F107" s="128" t="s">
        <v>102</v>
      </c>
      <c r="G107" s="129" t="s">
        <v>334</v>
      </c>
      <c r="H107" s="130">
        <v>21.375</v>
      </c>
      <c r="I107" s="131" t="s">
        <v>15</v>
      </c>
      <c r="J107" s="132"/>
      <c r="K107" s="133">
        <f>H107*J107</f>
        <v>0</v>
      </c>
      <c r="L107" s="134">
        <f>IF(D107="S",K107,"")</f>
      </c>
      <c r="M107" s="135">
        <f>IF(OR(D107="P",D107="U"),K107,"")</f>
        <v>0</v>
      </c>
      <c r="N107" s="135">
        <f>IF(D107="H",K107,"")</f>
      </c>
      <c r="O107" s="135">
        <f>IF(D107="V",K107,"")</f>
      </c>
      <c r="P107" s="136">
        <v>0</v>
      </c>
      <c r="Q107" s="136">
        <v>0</v>
      </c>
      <c r="R107" s="136">
        <v>0.706000000000131</v>
      </c>
      <c r="S107" s="132">
        <v>86.06140000001595</v>
      </c>
      <c r="T107" s="137">
        <v>21</v>
      </c>
      <c r="U107" s="138">
        <f>K107*(T107+100)/100</f>
        <v>0</v>
      </c>
      <c r="V107" s="139"/>
    </row>
    <row r="108" spans="1:22" ht="12.75" outlineLevel="1">
      <c r="A108" s="3"/>
      <c r="B108" s="106"/>
      <c r="C108" s="75" t="s">
        <v>21</v>
      </c>
      <c r="D108" s="76" t="s">
        <v>3</v>
      </c>
      <c r="E108" s="77"/>
      <c r="F108" s="77" t="s">
        <v>40</v>
      </c>
      <c r="G108" s="78" t="s">
        <v>211</v>
      </c>
      <c r="H108" s="77"/>
      <c r="I108" s="76"/>
      <c r="J108" s="77"/>
      <c r="K108" s="107">
        <f>SUBTOTAL(9,K109:K114)</f>
        <v>0</v>
      </c>
      <c r="L108" s="80">
        <f>SUBTOTAL(9,L109:L114)</f>
        <v>0</v>
      </c>
      <c r="M108" s="80">
        <f>SUBTOTAL(9,M109:M114)</f>
        <v>0</v>
      </c>
      <c r="N108" s="80">
        <f>SUBTOTAL(9,N109:N114)</f>
        <v>0</v>
      </c>
      <c r="O108" s="80">
        <f>SUBTOTAL(9,O109:O114)</f>
        <v>0</v>
      </c>
      <c r="P108" s="81">
        <f>SUMPRODUCT(P109:P114,$H109:$H114)</f>
        <v>0</v>
      </c>
      <c r="Q108" s="81">
        <f>SUMPRODUCT(Q109:Q114,$H109:$H114)</f>
        <v>0</v>
      </c>
      <c r="R108" s="81">
        <f>SUMPRODUCT(R109:R114,$H109:$H114)</f>
        <v>1.024424999999955</v>
      </c>
      <c r="S108" s="80">
        <f>SUMPRODUCT(S109:S114,$H109:$H114)</f>
        <v>137.88760499999395</v>
      </c>
      <c r="T108" s="108">
        <f>SUMPRODUCT(T109:T114,$K109:$K114)/100</f>
        <v>0</v>
      </c>
      <c r="U108" s="108">
        <f>K108+T108</f>
        <v>0</v>
      </c>
      <c r="V108" s="105"/>
    </row>
    <row r="109" spans="1:22" ht="12.75" outlineLevel="2">
      <c r="A109" s="3"/>
      <c r="B109" s="116"/>
      <c r="C109" s="117"/>
      <c r="D109" s="118"/>
      <c r="E109" s="119" t="s">
        <v>251</v>
      </c>
      <c r="F109" s="120"/>
      <c r="G109" s="121"/>
      <c r="H109" s="120"/>
      <c r="I109" s="118"/>
      <c r="J109" s="120"/>
      <c r="K109" s="122"/>
      <c r="L109" s="123"/>
      <c r="M109" s="123"/>
      <c r="N109" s="123"/>
      <c r="O109" s="123"/>
      <c r="P109" s="124"/>
      <c r="Q109" s="124"/>
      <c r="R109" s="124"/>
      <c r="S109" s="124"/>
      <c r="T109" s="125"/>
      <c r="U109" s="125"/>
      <c r="V109" s="105"/>
    </row>
    <row r="110" spans="1:22" ht="12.75" outlineLevel="2">
      <c r="A110" s="3"/>
      <c r="B110" s="105"/>
      <c r="C110" s="105"/>
      <c r="D110" s="126" t="s">
        <v>4</v>
      </c>
      <c r="E110" s="127">
        <v>1</v>
      </c>
      <c r="F110" s="128" t="s">
        <v>103</v>
      </c>
      <c r="G110" s="129" t="s">
        <v>306</v>
      </c>
      <c r="H110" s="130">
        <v>11.775</v>
      </c>
      <c r="I110" s="131" t="s">
        <v>15</v>
      </c>
      <c r="J110" s="132"/>
      <c r="K110" s="133">
        <f>H110*J110</f>
        <v>0</v>
      </c>
      <c r="L110" s="134">
        <f>IF(D110="S",K110,"")</f>
      </c>
      <c r="M110" s="135">
        <f>IF(OR(D110="P",D110="U"),K110,"")</f>
        <v>0</v>
      </c>
      <c r="N110" s="135">
        <f>IF(D110="H",K110,"")</f>
      </c>
      <c r="O110" s="135">
        <f>IF(D110="V",K110,"")</f>
      </c>
      <c r="P110" s="136">
        <v>0</v>
      </c>
      <c r="Q110" s="136">
        <v>0</v>
      </c>
      <c r="R110" s="136">
        <v>0.08299999999999841</v>
      </c>
      <c r="S110" s="132">
        <v>11.171799999999784</v>
      </c>
      <c r="T110" s="137">
        <v>21</v>
      </c>
      <c r="U110" s="138">
        <f>K110*(T110+100)/100</f>
        <v>0</v>
      </c>
      <c r="V110" s="139"/>
    </row>
    <row r="111" spans="1:22" s="36" customFormat="1" ht="10.5" customHeight="1" outlineLevel="3">
      <c r="A111" s="35"/>
      <c r="B111" s="140"/>
      <c r="C111" s="140"/>
      <c r="D111" s="140"/>
      <c r="E111" s="140"/>
      <c r="F111" s="140"/>
      <c r="G111" s="140" t="s">
        <v>196</v>
      </c>
      <c r="H111" s="141">
        <v>9.825</v>
      </c>
      <c r="I111" s="142"/>
      <c r="J111" s="140"/>
      <c r="K111" s="140"/>
      <c r="L111" s="143"/>
      <c r="M111" s="143"/>
      <c r="N111" s="143"/>
      <c r="O111" s="143"/>
      <c r="P111" s="143"/>
      <c r="Q111" s="143"/>
      <c r="R111" s="143"/>
      <c r="S111" s="143"/>
      <c r="T111" s="144"/>
      <c r="U111" s="144"/>
      <c r="V111" s="140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194</v>
      </c>
      <c r="H112" s="141">
        <v>-0.675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s="36" customFormat="1" ht="10.5" customHeight="1" outlineLevel="3">
      <c r="A113" s="35"/>
      <c r="B113" s="140"/>
      <c r="C113" s="140"/>
      <c r="D113" s="140"/>
      <c r="E113" s="140"/>
      <c r="F113" s="140"/>
      <c r="G113" s="140" t="s">
        <v>58</v>
      </c>
      <c r="H113" s="141">
        <v>2.625</v>
      </c>
      <c r="I113" s="142"/>
      <c r="J113" s="140"/>
      <c r="K113" s="140"/>
      <c r="L113" s="143"/>
      <c r="M113" s="143"/>
      <c r="N113" s="143"/>
      <c r="O113" s="143"/>
      <c r="P113" s="143"/>
      <c r="Q113" s="143"/>
      <c r="R113" s="143"/>
      <c r="S113" s="143"/>
      <c r="T113" s="144"/>
      <c r="U113" s="144"/>
      <c r="V113" s="140"/>
    </row>
    <row r="114" spans="1:22" ht="26.25" outlineLevel="2">
      <c r="A114" s="3"/>
      <c r="B114" s="105"/>
      <c r="C114" s="105"/>
      <c r="D114" s="126" t="s">
        <v>4</v>
      </c>
      <c r="E114" s="127">
        <v>2</v>
      </c>
      <c r="F114" s="128" t="s">
        <v>104</v>
      </c>
      <c r="G114" s="129" t="s">
        <v>337</v>
      </c>
      <c r="H114" s="130">
        <v>11.775</v>
      </c>
      <c r="I114" s="131" t="s">
        <v>15</v>
      </c>
      <c r="J114" s="132"/>
      <c r="K114" s="133">
        <f>H114*J114</f>
        <v>0</v>
      </c>
      <c r="L114" s="134">
        <f>IF(D114="S",K114,"")</f>
      </c>
      <c r="M114" s="135">
        <f>IF(OR(D114="P",D114="U"),K114,"")</f>
        <v>0</v>
      </c>
      <c r="N114" s="135">
        <f>IF(D114="H",K114,"")</f>
      </c>
      <c r="O114" s="135">
        <f>IF(D114="V",K114,"")</f>
      </c>
      <c r="P114" s="136">
        <v>0</v>
      </c>
      <c r="Q114" s="136">
        <v>0</v>
      </c>
      <c r="R114" s="136">
        <v>0.003999999999997783</v>
      </c>
      <c r="S114" s="132">
        <v>0.5383999999997016</v>
      </c>
      <c r="T114" s="137">
        <v>21</v>
      </c>
      <c r="U114" s="138">
        <f>K114*(T114+100)/100</f>
        <v>0</v>
      </c>
      <c r="V114" s="139"/>
    </row>
    <row r="115" spans="1:22" ht="12.75" outlineLevel="1">
      <c r="A115" s="3"/>
      <c r="B115" s="106"/>
      <c r="C115" s="75" t="s">
        <v>22</v>
      </c>
      <c r="D115" s="76" t="s">
        <v>3</v>
      </c>
      <c r="E115" s="77"/>
      <c r="F115" s="77" t="s">
        <v>40</v>
      </c>
      <c r="G115" s="78" t="s">
        <v>212</v>
      </c>
      <c r="H115" s="77"/>
      <c r="I115" s="76"/>
      <c r="J115" s="77"/>
      <c r="K115" s="107">
        <f>SUBTOTAL(9,K116:K123)</f>
        <v>0</v>
      </c>
      <c r="L115" s="80">
        <f>SUBTOTAL(9,L116:L123)</f>
        <v>0</v>
      </c>
      <c r="M115" s="80">
        <f>SUBTOTAL(9,M116:M123)</f>
        <v>0</v>
      </c>
      <c r="N115" s="80">
        <f>SUBTOTAL(9,N116:N123)</f>
        <v>0</v>
      </c>
      <c r="O115" s="80">
        <f>SUBTOTAL(9,O116:O123)</f>
        <v>0</v>
      </c>
      <c r="P115" s="81">
        <f>SUMPRODUCT(P116:P123,$H116:$H123)</f>
        <v>0</v>
      </c>
      <c r="Q115" s="81">
        <f>SUMPRODUCT(Q116:Q123,$H116:$H123)</f>
        <v>0</v>
      </c>
      <c r="R115" s="81">
        <f>SUMPRODUCT(R116:R123,$H116:$H123)</f>
        <v>17.430975000000007</v>
      </c>
      <c r="S115" s="80">
        <f>SUMPRODUCT(S116:S123,$H116:$H123)</f>
        <v>2126.1817350000006</v>
      </c>
      <c r="T115" s="108">
        <f>SUMPRODUCT(T116:T123,$K116:$K123)/100</f>
        <v>0</v>
      </c>
      <c r="U115" s="108">
        <f>K115+T115</f>
        <v>0</v>
      </c>
      <c r="V115" s="105"/>
    </row>
    <row r="116" spans="1:22" ht="12.75" outlineLevel="2">
      <c r="A116" s="3"/>
      <c r="B116" s="116"/>
      <c r="C116" s="117"/>
      <c r="D116" s="118"/>
      <c r="E116" s="119" t="s">
        <v>251</v>
      </c>
      <c r="F116" s="120"/>
      <c r="G116" s="121"/>
      <c r="H116" s="120"/>
      <c r="I116" s="118"/>
      <c r="J116" s="120"/>
      <c r="K116" s="122"/>
      <c r="L116" s="123"/>
      <c r="M116" s="123"/>
      <c r="N116" s="123"/>
      <c r="O116" s="123"/>
      <c r="P116" s="124"/>
      <c r="Q116" s="124"/>
      <c r="R116" s="124"/>
      <c r="S116" s="124"/>
      <c r="T116" s="125"/>
      <c r="U116" s="125"/>
      <c r="V116" s="105"/>
    </row>
    <row r="117" spans="1:22" ht="12.75" outlineLevel="2">
      <c r="A117" s="3"/>
      <c r="B117" s="105"/>
      <c r="C117" s="105"/>
      <c r="D117" s="126" t="s">
        <v>4</v>
      </c>
      <c r="E117" s="127">
        <v>1</v>
      </c>
      <c r="F117" s="128" t="s">
        <v>107</v>
      </c>
      <c r="G117" s="129" t="s">
        <v>299</v>
      </c>
      <c r="H117" s="130">
        <v>11.55</v>
      </c>
      <c r="I117" s="131" t="s">
        <v>15</v>
      </c>
      <c r="J117" s="132"/>
      <c r="K117" s="133">
        <f>H117*J117</f>
        <v>0</v>
      </c>
      <c r="L117" s="134">
        <f>IF(D117="S",K117,"")</f>
      </c>
      <c r="M117" s="135">
        <f>IF(OR(D117="P",D117="U"),K117,"")</f>
        <v>0</v>
      </c>
      <c r="N117" s="135">
        <f>IF(D117="H",K117,"")</f>
      </c>
      <c r="O117" s="135">
        <f>IF(D117="V",K117,"")</f>
      </c>
      <c r="P117" s="136">
        <v>0</v>
      </c>
      <c r="Q117" s="136">
        <v>0</v>
      </c>
      <c r="R117" s="136">
        <v>1.5</v>
      </c>
      <c r="S117" s="132">
        <v>182.85</v>
      </c>
      <c r="T117" s="137">
        <v>21</v>
      </c>
      <c r="U117" s="138">
        <f>K117*(T117+100)/100</f>
        <v>0</v>
      </c>
      <c r="V117" s="139"/>
    </row>
    <row r="118" spans="1:22" s="36" customFormat="1" ht="10.5" customHeight="1" outlineLevel="3">
      <c r="A118" s="35"/>
      <c r="B118" s="140"/>
      <c r="C118" s="140"/>
      <c r="D118" s="140"/>
      <c r="E118" s="140"/>
      <c r="F118" s="140"/>
      <c r="G118" s="140" t="s">
        <v>174</v>
      </c>
      <c r="H118" s="141">
        <v>11.55</v>
      </c>
      <c r="I118" s="142"/>
      <c r="J118" s="140"/>
      <c r="K118" s="140"/>
      <c r="L118" s="143"/>
      <c r="M118" s="143"/>
      <c r="N118" s="143"/>
      <c r="O118" s="143"/>
      <c r="P118" s="143"/>
      <c r="Q118" s="143"/>
      <c r="R118" s="143"/>
      <c r="S118" s="143"/>
      <c r="T118" s="144"/>
      <c r="U118" s="144"/>
      <c r="V118" s="140"/>
    </row>
    <row r="119" spans="1:22" ht="12.75" outlineLevel="2">
      <c r="A119" s="3"/>
      <c r="B119" s="105"/>
      <c r="C119" s="105"/>
      <c r="D119" s="126" t="s">
        <v>4</v>
      </c>
      <c r="E119" s="127">
        <v>2</v>
      </c>
      <c r="F119" s="128" t="s">
        <v>105</v>
      </c>
      <c r="G119" s="129" t="s">
        <v>254</v>
      </c>
      <c r="H119" s="130">
        <v>11.775</v>
      </c>
      <c r="I119" s="131" t="s">
        <v>15</v>
      </c>
      <c r="J119" s="132"/>
      <c r="K119" s="133">
        <f>H119*J119</f>
        <v>0</v>
      </c>
      <c r="L119" s="134">
        <f>IF(D119="S",K119,"")</f>
      </c>
      <c r="M119" s="135">
        <f>IF(OR(D119="P",D119="U"),K119,"")</f>
        <v>0</v>
      </c>
      <c r="N119" s="135">
        <f>IF(D119="H",K119,"")</f>
      </c>
      <c r="O119" s="135">
        <f>IF(D119="V",K119,"")</f>
      </c>
      <c r="P119" s="136">
        <v>0</v>
      </c>
      <c r="Q119" s="136">
        <v>0</v>
      </c>
      <c r="R119" s="136">
        <v>0.009000000000000341</v>
      </c>
      <c r="S119" s="132">
        <v>1.2114000000000458</v>
      </c>
      <c r="T119" s="137">
        <v>21</v>
      </c>
      <c r="U119" s="138">
        <f>K119*(T119+100)/100</f>
        <v>0</v>
      </c>
      <c r="V119" s="139"/>
    </row>
    <row r="120" spans="1:22" ht="12.75" outlineLevel="2">
      <c r="A120" s="3"/>
      <c r="B120" s="105"/>
      <c r="C120" s="105"/>
      <c r="D120" s="126" t="s">
        <v>4</v>
      </c>
      <c r="E120" s="127">
        <v>3</v>
      </c>
      <c r="F120" s="128" t="s">
        <v>106</v>
      </c>
      <c r="G120" s="129" t="s">
        <v>296</v>
      </c>
      <c r="H120" s="130">
        <v>4.725</v>
      </c>
      <c r="I120" s="131" t="s">
        <v>9</v>
      </c>
      <c r="J120" s="132"/>
      <c r="K120" s="133">
        <f>H120*J120</f>
        <v>0</v>
      </c>
      <c r="L120" s="134">
        <f>IF(D120="S",K120,"")</f>
      </c>
      <c r="M120" s="135">
        <f>IF(OR(D120="P",D120="U"),K120,"")</f>
        <v>0</v>
      </c>
      <c r="N120" s="135">
        <f>IF(D120="H",K120,"")</f>
      </c>
      <c r="O120" s="135">
        <f>IF(D120="V",K120,"")</f>
      </c>
      <c r="P120" s="136">
        <v>0</v>
      </c>
      <c r="Q120" s="136">
        <v>0</v>
      </c>
      <c r="R120" s="136">
        <v>0</v>
      </c>
      <c r="S120" s="132">
        <v>0</v>
      </c>
      <c r="T120" s="137">
        <v>21</v>
      </c>
      <c r="U120" s="138">
        <f>K120*(T120+100)/100</f>
        <v>0</v>
      </c>
      <c r="V120" s="139"/>
    </row>
    <row r="121" spans="1:22" s="36" customFormat="1" ht="10.5" customHeight="1" outlineLevel="3">
      <c r="A121" s="35"/>
      <c r="B121" s="140"/>
      <c r="C121" s="140"/>
      <c r="D121" s="140"/>
      <c r="E121" s="140"/>
      <c r="F121" s="140"/>
      <c r="G121" s="140" t="s">
        <v>109</v>
      </c>
      <c r="H121" s="141">
        <v>4.725</v>
      </c>
      <c r="I121" s="142"/>
      <c r="J121" s="140"/>
      <c r="K121" s="140"/>
      <c r="L121" s="143"/>
      <c r="M121" s="143"/>
      <c r="N121" s="143"/>
      <c r="O121" s="143"/>
      <c r="P121" s="143"/>
      <c r="Q121" s="143"/>
      <c r="R121" s="143"/>
      <c r="S121" s="143"/>
      <c r="T121" s="144"/>
      <c r="U121" s="144"/>
      <c r="V121" s="140"/>
    </row>
    <row r="122" spans="1:22" ht="26.25" outlineLevel="2">
      <c r="A122" s="3"/>
      <c r="B122" s="105"/>
      <c r="C122" s="105"/>
      <c r="D122" s="126" t="s">
        <v>4</v>
      </c>
      <c r="E122" s="127">
        <v>4</v>
      </c>
      <c r="F122" s="128" t="s">
        <v>158</v>
      </c>
      <c r="G122" s="129" t="s">
        <v>308</v>
      </c>
      <c r="H122" s="130">
        <v>16.47</v>
      </c>
      <c r="I122" s="131" t="s">
        <v>9</v>
      </c>
      <c r="J122" s="132"/>
      <c r="K122" s="133">
        <f>H122*J122</f>
        <v>0</v>
      </c>
      <c r="L122" s="134">
        <f>IF(D122="S",K122,"")</f>
      </c>
      <c r="M122" s="135">
        <f>IF(OR(D122="P",D122="U"),K122,"")</f>
        <v>0</v>
      </c>
      <c r="N122" s="135">
        <f>IF(D122="H",K122,"")</f>
      </c>
      <c r="O122" s="135">
        <f>IF(D122="V",K122,"")</f>
      </c>
      <c r="P122" s="136">
        <v>0</v>
      </c>
      <c r="Q122" s="136">
        <v>0</v>
      </c>
      <c r="R122" s="136">
        <v>0</v>
      </c>
      <c r="S122" s="132">
        <v>0</v>
      </c>
      <c r="T122" s="137">
        <v>21</v>
      </c>
      <c r="U122" s="138">
        <f>K122*(T122+100)/100</f>
        <v>0</v>
      </c>
      <c r="V122" s="139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90</v>
      </c>
      <c r="H123" s="141">
        <v>16.47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ht="12.75" outlineLevel="1">
      <c r="A124" s="3"/>
      <c r="B124" s="106"/>
      <c r="C124" s="75" t="s">
        <v>23</v>
      </c>
      <c r="D124" s="76" t="s">
        <v>3</v>
      </c>
      <c r="E124" s="77"/>
      <c r="F124" s="77" t="s">
        <v>40</v>
      </c>
      <c r="G124" s="78" t="s">
        <v>224</v>
      </c>
      <c r="H124" s="77"/>
      <c r="I124" s="76"/>
      <c r="J124" s="77"/>
      <c r="K124" s="107">
        <f>SUBTOTAL(9,K125:K127)</f>
        <v>0</v>
      </c>
      <c r="L124" s="80">
        <f>SUBTOTAL(9,L125:L127)</f>
        <v>0</v>
      </c>
      <c r="M124" s="80">
        <f>SUBTOTAL(9,M125:M127)</f>
        <v>0</v>
      </c>
      <c r="N124" s="80">
        <f>SUBTOTAL(9,N125:N127)</f>
        <v>0</v>
      </c>
      <c r="O124" s="80">
        <f>SUBTOTAL(9,O125:O127)</f>
        <v>0</v>
      </c>
      <c r="P124" s="81">
        <f>SUMPRODUCT(P125:P127,$H125:$H127)</f>
        <v>0</v>
      </c>
      <c r="Q124" s="81">
        <f>SUMPRODUCT(Q125:Q127,$H125:$H127)</f>
        <v>0</v>
      </c>
      <c r="R124" s="81">
        <f>SUMPRODUCT(R125:R127,$H125:$H127)</f>
        <v>0.3149999999998734</v>
      </c>
      <c r="S124" s="80">
        <f>SUMPRODUCT(S125:S127,$H125:$H127)</f>
        <v>40.21199999998377</v>
      </c>
      <c r="T124" s="108">
        <f>SUMPRODUCT(T125:T127,$K125:$K127)/100</f>
        <v>0</v>
      </c>
      <c r="U124" s="108">
        <f>K124+T124</f>
        <v>0</v>
      </c>
      <c r="V124" s="105"/>
    </row>
    <row r="125" spans="1:22" ht="12.75" outlineLevel="2">
      <c r="A125" s="3"/>
      <c r="B125" s="116"/>
      <c r="C125" s="117"/>
      <c r="D125" s="118"/>
      <c r="E125" s="119" t="s">
        <v>251</v>
      </c>
      <c r="F125" s="120"/>
      <c r="G125" s="121"/>
      <c r="H125" s="120"/>
      <c r="I125" s="118"/>
      <c r="J125" s="120"/>
      <c r="K125" s="122"/>
      <c r="L125" s="123"/>
      <c r="M125" s="123"/>
      <c r="N125" s="123"/>
      <c r="O125" s="123"/>
      <c r="P125" s="124"/>
      <c r="Q125" s="124"/>
      <c r="R125" s="124"/>
      <c r="S125" s="124"/>
      <c r="T125" s="125"/>
      <c r="U125" s="125"/>
      <c r="V125" s="105"/>
    </row>
    <row r="126" spans="1:22" ht="12.75" outlineLevel="2">
      <c r="A126" s="3"/>
      <c r="B126" s="105"/>
      <c r="C126" s="105"/>
      <c r="D126" s="126" t="s">
        <v>4</v>
      </c>
      <c r="E126" s="127">
        <v>1</v>
      </c>
      <c r="F126" s="128" t="s">
        <v>108</v>
      </c>
      <c r="G126" s="129" t="s">
        <v>264</v>
      </c>
      <c r="H126" s="130">
        <v>9</v>
      </c>
      <c r="I126" s="131" t="s">
        <v>14</v>
      </c>
      <c r="J126" s="132"/>
      <c r="K126" s="133">
        <f>H126*J126</f>
        <v>0</v>
      </c>
      <c r="L126" s="134">
        <f>IF(D126="S",K126,"")</f>
      </c>
      <c r="M126" s="135">
        <f>IF(OR(D126="P",D126="U"),K126,"")</f>
        <v>0</v>
      </c>
      <c r="N126" s="135">
        <f>IF(D126="H",K126,"")</f>
      </c>
      <c r="O126" s="135">
        <f>IF(D126="V",K126,"")</f>
      </c>
      <c r="P126" s="136">
        <v>0</v>
      </c>
      <c r="Q126" s="136">
        <v>0</v>
      </c>
      <c r="R126" s="136">
        <v>0.03499999999998593</v>
      </c>
      <c r="S126" s="132">
        <v>4.467999999998196</v>
      </c>
      <c r="T126" s="137">
        <v>21</v>
      </c>
      <c r="U126" s="138">
        <f>K126*(T126+100)/100</f>
        <v>0</v>
      </c>
      <c r="V126" s="139"/>
    </row>
    <row r="127" spans="1:22" s="36" customFormat="1" ht="10.5" customHeight="1" outlineLevel="3">
      <c r="A127" s="35"/>
      <c r="B127" s="140"/>
      <c r="C127" s="140"/>
      <c r="D127" s="140"/>
      <c r="E127" s="140"/>
      <c r="F127" s="140"/>
      <c r="G127" s="140" t="s">
        <v>64</v>
      </c>
      <c r="H127" s="141">
        <v>9</v>
      </c>
      <c r="I127" s="142"/>
      <c r="J127" s="140"/>
      <c r="K127" s="140"/>
      <c r="L127" s="143"/>
      <c r="M127" s="143"/>
      <c r="N127" s="143"/>
      <c r="O127" s="143"/>
      <c r="P127" s="143"/>
      <c r="Q127" s="143"/>
      <c r="R127" s="143"/>
      <c r="S127" s="143"/>
      <c r="T127" s="144"/>
      <c r="U127" s="144"/>
      <c r="V127" s="140"/>
    </row>
    <row r="128" spans="1:22" ht="12.75" outlineLevel="1">
      <c r="A128" s="3"/>
      <c r="B128" s="106"/>
      <c r="C128" s="75" t="s">
        <v>24</v>
      </c>
      <c r="D128" s="76" t="s">
        <v>3</v>
      </c>
      <c r="E128" s="77"/>
      <c r="F128" s="77" t="s">
        <v>40</v>
      </c>
      <c r="G128" s="78" t="s">
        <v>257</v>
      </c>
      <c r="H128" s="77"/>
      <c r="I128" s="76"/>
      <c r="J128" s="77"/>
      <c r="K128" s="107">
        <f>SUBTOTAL(9,K129:K131)</f>
        <v>0</v>
      </c>
      <c r="L128" s="80">
        <f>SUBTOTAL(9,L129:L131)</f>
        <v>0</v>
      </c>
      <c r="M128" s="80">
        <f>SUBTOTAL(9,M129:M131)</f>
        <v>0</v>
      </c>
      <c r="N128" s="80">
        <f>SUBTOTAL(9,N129:N131)</f>
        <v>0</v>
      </c>
      <c r="O128" s="80">
        <f>SUBTOTAL(9,O129:O131)</f>
        <v>0</v>
      </c>
      <c r="P128" s="81">
        <f>SUMPRODUCT(P129:P131,$H129:$H131)</f>
        <v>7.823999999999999</v>
      </c>
      <c r="Q128" s="81">
        <f>SUMPRODUCT(Q129:Q131,$H129:$H131)</f>
        <v>0</v>
      </c>
      <c r="R128" s="81">
        <f>SUMPRODUCT(R129:R131,$H129:$H131)</f>
        <v>4.416000000000349</v>
      </c>
      <c r="S128" s="80">
        <f>SUMPRODUCT(S129:S131,$H129:$H131)</f>
        <v>538.3104000000426</v>
      </c>
      <c r="T128" s="108">
        <f>SUMPRODUCT(T129:T131,$K129:$K131)/100</f>
        <v>0</v>
      </c>
      <c r="U128" s="108">
        <f>K128+T128</f>
        <v>0</v>
      </c>
      <c r="V128" s="105"/>
    </row>
    <row r="129" spans="1:22" ht="12.75" outlineLevel="2">
      <c r="A129" s="3"/>
      <c r="B129" s="116"/>
      <c r="C129" s="117"/>
      <c r="D129" s="118"/>
      <c r="E129" s="119" t="s">
        <v>251</v>
      </c>
      <c r="F129" s="120"/>
      <c r="G129" s="121"/>
      <c r="H129" s="120"/>
      <c r="I129" s="118"/>
      <c r="J129" s="120"/>
      <c r="K129" s="122"/>
      <c r="L129" s="123"/>
      <c r="M129" s="123"/>
      <c r="N129" s="123"/>
      <c r="O129" s="123"/>
      <c r="P129" s="124"/>
      <c r="Q129" s="124"/>
      <c r="R129" s="124"/>
      <c r="S129" s="124"/>
      <c r="T129" s="125"/>
      <c r="U129" s="125"/>
      <c r="V129" s="105"/>
    </row>
    <row r="130" spans="1:22" ht="26.25" outlineLevel="2">
      <c r="A130" s="3"/>
      <c r="B130" s="105"/>
      <c r="C130" s="105"/>
      <c r="D130" s="126" t="s">
        <v>4</v>
      </c>
      <c r="E130" s="127">
        <v>1</v>
      </c>
      <c r="F130" s="128" t="s">
        <v>110</v>
      </c>
      <c r="G130" s="129" t="s">
        <v>316</v>
      </c>
      <c r="H130" s="130">
        <v>4.8</v>
      </c>
      <c r="I130" s="131" t="s">
        <v>15</v>
      </c>
      <c r="J130" s="132"/>
      <c r="K130" s="133">
        <f>H130*J130</f>
        <v>0</v>
      </c>
      <c r="L130" s="134">
        <f>IF(D130="S",K130,"")</f>
      </c>
      <c r="M130" s="135">
        <f>IF(OR(D130="P",D130="U"),K130,"")</f>
        <v>0</v>
      </c>
      <c r="N130" s="135">
        <f>IF(D130="H",K130,"")</f>
      </c>
      <c r="O130" s="135">
        <f>IF(D130="V",K130,"")</f>
      </c>
      <c r="P130" s="136">
        <v>1.63</v>
      </c>
      <c r="Q130" s="136">
        <v>0</v>
      </c>
      <c r="R130" s="136">
        <v>0.9200000000000729</v>
      </c>
      <c r="S130" s="132">
        <v>112.14800000000888</v>
      </c>
      <c r="T130" s="137">
        <v>21</v>
      </c>
      <c r="U130" s="138">
        <f>K130*(T130+100)/100</f>
        <v>0</v>
      </c>
      <c r="V130" s="139"/>
    </row>
    <row r="131" spans="1:22" s="36" customFormat="1" ht="10.5" customHeight="1" outlineLevel="3">
      <c r="A131" s="35"/>
      <c r="B131" s="140"/>
      <c r="C131" s="140"/>
      <c r="D131" s="140"/>
      <c r="E131" s="140"/>
      <c r="F131" s="140"/>
      <c r="G131" s="140" t="s">
        <v>173</v>
      </c>
      <c r="H131" s="141">
        <v>4.8</v>
      </c>
      <c r="I131" s="142"/>
      <c r="J131" s="140"/>
      <c r="K131" s="140"/>
      <c r="L131" s="143"/>
      <c r="M131" s="143"/>
      <c r="N131" s="143"/>
      <c r="O131" s="143"/>
      <c r="P131" s="143"/>
      <c r="Q131" s="143"/>
      <c r="R131" s="143"/>
      <c r="S131" s="143"/>
      <c r="T131" s="144"/>
      <c r="U131" s="144"/>
      <c r="V131" s="140"/>
    </row>
    <row r="132" spans="1:22" ht="12.75" outlineLevel="1">
      <c r="A132" s="3"/>
      <c r="B132" s="106"/>
      <c r="C132" s="75" t="s">
        <v>25</v>
      </c>
      <c r="D132" s="76" t="s">
        <v>3</v>
      </c>
      <c r="E132" s="77"/>
      <c r="F132" s="77" t="s">
        <v>40</v>
      </c>
      <c r="G132" s="78" t="s">
        <v>62</v>
      </c>
      <c r="H132" s="77"/>
      <c r="I132" s="76"/>
      <c r="J132" s="77"/>
      <c r="K132" s="107">
        <f>SUBTOTAL(9,K133:K138)</f>
        <v>0</v>
      </c>
      <c r="L132" s="80">
        <f>SUBTOTAL(9,L133:L138)</f>
        <v>0</v>
      </c>
      <c r="M132" s="80">
        <f>SUBTOTAL(9,M133:M138)</f>
        <v>0</v>
      </c>
      <c r="N132" s="80">
        <f>SUBTOTAL(9,N133:N138)</f>
        <v>0</v>
      </c>
      <c r="O132" s="80">
        <f>SUBTOTAL(9,O133:O138)</f>
        <v>0</v>
      </c>
      <c r="P132" s="81">
        <f>SUMPRODUCT(P133:P138,$H133:$H138)</f>
        <v>2.990071746</v>
      </c>
      <c r="Q132" s="81">
        <f>SUMPRODUCT(Q133:Q138,$H133:$H138)</f>
        <v>0</v>
      </c>
      <c r="R132" s="81">
        <f>SUMPRODUCT(R133:R138,$H133:$H138)</f>
        <v>2.7112360500000614</v>
      </c>
      <c r="S132" s="80">
        <f>SUMPRODUCT(S133:S138,$H133:$H138)</f>
        <v>345.0483833850037</v>
      </c>
      <c r="T132" s="108">
        <f>SUMPRODUCT(T133:T138,$K133:$K138)/100</f>
        <v>0</v>
      </c>
      <c r="U132" s="108">
        <f>K132+T132</f>
        <v>0</v>
      </c>
      <c r="V132" s="105"/>
    </row>
    <row r="133" spans="1:22" ht="12.75" outlineLevel="2">
      <c r="A133" s="3"/>
      <c r="B133" s="116"/>
      <c r="C133" s="117"/>
      <c r="D133" s="118"/>
      <c r="E133" s="119" t="s">
        <v>251</v>
      </c>
      <c r="F133" s="120"/>
      <c r="G133" s="121"/>
      <c r="H133" s="120"/>
      <c r="I133" s="118"/>
      <c r="J133" s="120"/>
      <c r="K133" s="122"/>
      <c r="L133" s="123"/>
      <c r="M133" s="123"/>
      <c r="N133" s="123"/>
      <c r="O133" s="123"/>
      <c r="P133" s="124"/>
      <c r="Q133" s="124"/>
      <c r="R133" s="124"/>
      <c r="S133" s="124"/>
      <c r="T133" s="125"/>
      <c r="U133" s="125"/>
      <c r="V133" s="105"/>
    </row>
    <row r="134" spans="1:22" ht="26.25" outlineLevel="2">
      <c r="A134" s="3"/>
      <c r="B134" s="105"/>
      <c r="C134" s="105"/>
      <c r="D134" s="126" t="s">
        <v>4</v>
      </c>
      <c r="E134" s="127">
        <v>1</v>
      </c>
      <c r="F134" s="128" t="s">
        <v>113</v>
      </c>
      <c r="G134" s="129" t="s">
        <v>340</v>
      </c>
      <c r="H134" s="130">
        <v>1.215</v>
      </c>
      <c r="I134" s="131" t="s">
        <v>15</v>
      </c>
      <c r="J134" s="132"/>
      <c r="K134" s="133">
        <f>H134*J134</f>
        <v>0</v>
      </c>
      <c r="L134" s="134">
        <f>IF(D134="S",K134,"")</f>
      </c>
      <c r="M134" s="135">
        <f>IF(OR(D134="P",D134="U"),K134,"")</f>
        <v>0</v>
      </c>
      <c r="N134" s="135">
        <f>IF(D134="H",K134,"")</f>
      </c>
      <c r="O134" s="135">
        <f>IF(D134="V",K134,"")</f>
      </c>
      <c r="P134" s="136">
        <v>2.429</v>
      </c>
      <c r="Q134" s="136">
        <v>0</v>
      </c>
      <c r="R134" s="136">
        <v>1.6240000000001655</v>
      </c>
      <c r="S134" s="132">
        <v>198.16880000002013</v>
      </c>
      <c r="T134" s="137">
        <v>21</v>
      </c>
      <c r="U134" s="138">
        <f>K134*(T134+100)/100</f>
        <v>0</v>
      </c>
      <c r="V134" s="139"/>
    </row>
    <row r="135" spans="1:22" s="36" customFormat="1" ht="10.5" customHeight="1" outlineLevel="3">
      <c r="A135" s="35"/>
      <c r="B135" s="140"/>
      <c r="C135" s="140"/>
      <c r="D135" s="140"/>
      <c r="E135" s="140"/>
      <c r="F135" s="140"/>
      <c r="G135" s="140" t="s">
        <v>195</v>
      </c>
      <c r="H135" s="141">
        <v>1.215</v>
      </c>
      <c r="I135" s="142"/>
      <c r="J135" s="140"/>
      <c r="K135" s="140"/>
      <c r="L135" s="143"/>
      <c r="M135" s="143"/>
      <c r="N135" s="143"/>
      <c r="O135" s="143"/>
      <c r="P135" s="143"/>
      <c r="Q135" s="143"/>
      <c r="R135" s="143"/>
      <c r="S135" s="143"/>
      <c r="T135" s="144"/>
      <c r="U135" s="144"/>
      <c r="V135" s="140"/>
    </row>
    <row r="136" spans="1:22" ht="12.75" outlineLevel="2">
      <c r="A136" s="3"/>
      <c r="B136" s="105"/>
      <c r="C136" s="105"/>
      <c r="D136" s="126" t="s">
        <v>4</v>
      </c>
      <c r="E136" s="127">
        <v>2</v>
      </c>
      <c r="F136" s="128" t="s">
        <v>114</v>
      </c>
      <c r="G136" s="129" t="s">
        <v>301</v>
      </c>
      <c r="H136" s="130">
        <v>0.03645</v>
      </c>
      <c r="I136" s="131" t="s">
        <v>9</v>
      </c>
      <c r="J136" s="132"/>
      <c r="K136" s="133">
        <f>H136*J136</f>
        <v>0</v>
      </c>
      <c r="L136" s="134">
        <f>IF(D136="S",K136,"")</f>
      </c>
      <c r="M136" s="135">
        <f>IF(OR(D136="P",D136="U"),K136,"")</f>
        <v>0</v>
      </c>
      <c r="N136" s="135">
        <f>IF(D136="H",K136,"")</f>
      </c>
      <c r="O136" s="135">
        <f>IF(D136="V",K136,"")</f>
      </c>
      <c r="P136" s="136">
        <v>1.06548</v>
      </c>
      <c r="Q136" s="136">
        <v>0</v>
      </c>
      <c r="R136" s="136">
        <v>20.24899999999616</v>
      </c>
      <c r="S136" s="132">
        <v>2860.7212999994294</v>
      </c>
      <c r="T136" s="137">
        <v>21</v>
      </c>
      <c r="U136" s="138">
        <f>K136*(T136+100)/100</f>
        <v>0</v>
      </c>
      <c r="V136" s="139"/>
    </row>
    <row r="137" spans="1:22" s="36" customFormat="1" ht="10.5" customHeight="1" outlineLevel="3">
      <c r="A137" s="35"/>
      <c r="B137" s="140"/>
      <c r="C137" s="140"/>
      <c r="D137" s="140"/>
      <c r="E137" s="140"/>
      <c r="F137" s="140"/>
      <c r="G137" s="140" t="s">
        <v>201</v>
      </c>
      <c r="H137" s="141">
        <v>0</v>
      </c>
      <c r="I137" s="142"/>
      <c r="J137" s="140"/>
      <c r="K137" s="140"/>
      <c r="L137" s="143"/>
      <c r="M137" s="143"/>
      <c r="N137" s="143"/>
      <c r="O137" s="143"/>
      <c r="P137" s="143"/>
      <c r="Q137" s="143"/>
      <c r="R137" s="143"/>
      <c r="S137" s="143"/>
      <c r="T137" s="144"/>
      <c r="U137" s="144"/>
      <c r="V137" s="140"/>
    </row>
    <row r="138" spans="1:22" s="36" customFormat="1" ht="10.5" customHeight="1" outlineLevel="3">
      <c r="A138" s="35"/>
      <c r="B138" s="140"/>
      <c r="C138" s="140"/>
      <c r="D138" s="140"/>
      <c r="E138" s="140"/>
      <c r="F138" s="140"/>
      <c r="G138" s="140" t="s">
        <v>176</v>
      </c>
      <c r="H138" s="141">
        <v>0.0365</v>
      </c>
      <c r="I138" s="142"/>
      <c r="J138" s="140"/>
      <c r="K138" s="140"/>
      <c r="L138" s="143"/>
      <c r="M138" s="143"/>
      <c r="N138" s="143"/>
      <c r="O138" s="143"/>
      <c r="P138" s="143"/>
      <c r="Q138" s="143"/>
      <c r="R138" s="143"/>
      <c r="S138" s="143"/>
      <c r="T138" s="144"/>
      <c r="U138" s="144"/>
      <c r="V138" s="140"/>
    </row>
    <row r="139" spans="1:22" ht="12.75" outlineLevel="1">
      <c r="A139" s="3"/>
      <c r="B139" s="106"/>
      <c r="C139" s="75" t="s">
        <v>26</v>
      </c>
      <c r="D139" s="76" t="s">
        <v>3</v>
      </c>
      <c r="E139" s="77"/>
      <c r="F139" s="77" t="s">
        <v>40</v>
      </c>
      <c r="G139" s="78" t="s">
        <v>232</v>
      </c>
      <c r="H139" s="77"/>
      <c r="I139" s="76"/>
      <c r="J139" s="77"/>
      <c r="K139" s="107">
        <f>SUBTOTAL(9,K140:K144)</f>
        <v>0</v>
      </c>
      <c r="L139" s="80">
        <f>SUBTOTAL(9,L140:L144)</f>
        <v>0</v>
      </c>
      <c r="M139" s="80">
        <f>SUBTOTAL(9,M140:M144)</f>
        <v>0</v>
      </c>
      <c r="N139" s="80">
        <f>SUBTOTAL(9,N140:N144)</f>
        <v>0</v>
      </c>
      <c r="O139" s="80">
        <f>SUBTOTAL(9,O140:O144)</f>
        <v>0</v>
      </c>
      <c r="P139" s="81">
        <f>SUMPRODUCT(P140:P144,$H140:$H144)</f>
        <v>8.2647</v>
      </c>
      <c r="Q139" s="81">
        <f>SUMPRODUCT(Q140:Q144,$H140:$H144)</f>
        <v>0</v>
      </c>
      <c r="R139" s="81">
        <f>SUMPRODUCT(R140:R144,$H140:$H144)</f>
        <v>1.4805000000000508</v>
      </c>
      <c r="S139" s="80">
        <f>SUMPRODUCT(S140:S144,$H140:$H144)</f>
        <v>183.44475000000762</v>
      </c>
      <c r="T139" s="108">
        <f>SUMPRODUCT(T140:T144,$K140:$K144)/100</f>
        <v>0</v>
      </c>
      <c r="U139" s="108">
        <f>K139+T139</f>
        <v>0</v>
      </c>
      <c r="V139" s="105"/>
    </row>
    <row r="140" spans="1:22" ht="12.75" outlineLevel="2">
      <c r="A140" s="3"/>
      <c r="B140" s="116"/>
      <c r="C140" s="117"/>
      <c r="D140" s="118"/>
      <c r="E140" s="119" t="s">
        <v>251</v>
      </c>
      <c r="F140" s="120"/>
      <c r="G140" s="121"/>
      <c r="H140" s="120"/>
      <c r="I140" s="118"/>
      <c r="J140" s="120"/>
      <c r="K140" s="122"/>
      <c r="L140" s="123"/>
      <c r="M140" s="123"/>
      <c r="N140" s="123"/>
      <c r="O140" s="123"/>
      <c r="P140" s="124"/>
      <c r="Q140" s="124"/>
      <c r="R140" s="124"/>
      <c r="S140" s="124"/>
      <c r="T140" s="125"/>
      <c r="U140" s="125"/>
      <c r="V140" s="105"/>
    </row>
    <row r="141" spans="1:22" ht="12.75" outlineLevel="2">
      <c r="A141" s="3"/>
      <c r="B141" s="105"/>
      <c r="C141" s="105"/>
      <c r="D141" s="126" t="s">
        <v>4</v>
      </c>
      <c r="E141" s="127">
        <v>1</v>
      </c>
      <c r="F141" s="128" t="s">
        <v>115</v>
      </c>
      <c r="G141" s="129" t="s">
        <v>260</v>
      </c>
      <c r="H141" s="130">
        <v>22.5</v>
      </c>
      <c r="I141" s="131" t="s">
        <v>14</v>
      </c>
      <c r="J141" s="132"/>
      <c r="K141" s="133">
        <f>H141*J141</f>
        <v>0</v>
      </c>
      <c r="L141" s="134">
        <f>IF(D141="S",K141,"")</f>
      </c>
      <c r="M141" s="135">
        <f>IF(OR(D141="P",D141="U"),K141,"")</f>
        <v>0</v>
      </c>
      <c r="N141" s="135">
        <f>IF(D141="H",K141,"")</f>
      </c>
      <c r="O141" s="135">
        <f>IF(D141="V",K141,"")</f>
      </c>
      <c r="P141" s="136">
        <v>0.36732</v>
      </c>
      <c r="Q141" s="136">
        <v>0</v>
      </c>
      <c r="R141" s="136">
        <v>0.027000000000001023</v>
      </c>
      <c r="S141" s="132">
        <v>3.4183000000001895</v>
      </c>
      <c r="T141" s="137">
        <v>21</v>
      </c>
      <c r="U141" s="138">
        <f>K141*(T141+100)/100</f>
        <v>0</v>
      </c>
      <c r="V141" s="139"/>
    </row>
    <row r="142" spans="1:22" s="36" customFormat="1" ht="10.5" customHeight="1" outlineLevel="3">
      <c r="A142" s="35"/>
      <c r="B142" s="140"/>
      <c r="C142" s="140"/>
      <c r="D142" s="140"/>
      <c r="E142" s="140"/>
      <c r="F142" s="140"/>
      <c r="G142" s="140" t="s">
        <v>65</v>
      </c>
      <c r="H142" s="141">
        <v>22.5</v>
      </c>
      <c r="I142" s="142"/>
      <c r="J142" s="140"/>
      <c r="K142" s="140"/>
      <c r="L142" s="143"/>
      <c r="M142" s="143"/>
      <c r="N142" s="143"/>
      <c r="O142" s="143"/>
      <c r="P142" s="143"/>
      <c r="Q142" s="143"/>
      <c r="R142" s="143"/>
      <c r="S142" s="143"/>
      <c r="T142" s="144"/>
      <c r="U142" s="144"/>
      <c r="V142" s="140"/>
    </row>
    <row r="143" spans="1:22" ht="12.75" outlineLevel="2">
      <c r="A143" s="3"/>
      <c r="B143" s="105"/>
      <c r="C143" s="105"/>
      <c r="D143" s="126" t="s">
        <v>4</v>
      </c>
      <c r="E143" s="127">
        <v>2</v>
      </c>
      <c r="F143" s="128" t="s">
        <v>116</v>
      </c>
      <c r="G143" s="129" t="s">
        <v>277</v>
      </c>
      <c r="H143" s="130">
        <v>4.5</v>
      </c>
      <c r="I143" s="131" t="s">
        <v>14</v>
      </c>
      <c r="J143" s="132"/>
      <c r="K143" s="133">
        <f>H143*J143</f>
        <v>0</v>
      </c>
      <c r="L143" s="134">
        <f>IF(D143="S",K143,"")</f>
      </c>
      <c r="M143" s="135">
        <f>IF(OR(D143="P",D143="U"),K143,"")</f>
        <v>0</v>
      </c>
      <c r="N143" s="135">
        <f>IF(D143="H",K143,"")</f>
      </c>
      <c r="O143" s="135">
        <f>IF(D143="V",K143,"")</f>
      </c>
      <c r="P143" s="136">
        <v>0</v>
      </c>
      <c r="Q143" s="136">
        <v>0</v>
      </c>
      <c r="R143" s="136">
        <v>0.19400000000000617</v>
      </c>
      <c r="S143" s="132">
        <v>23.674000000000742</v>
      </c>
      <c r="T143" s="137">
        <v>21</v>
      </c>
      <c r="U143" s="138">
        <f>K143*(T143+100)/100</f>
        <v>0</v>
      </c>
      <c r="V143" s="139"/>
    </row>
    <row r="144" spans="1:22" s="36" customFormat="1" ht="10.5" customHeight="1" outlineLevel="3">
      <c r="A144" s="35"/>
      <c r="B144" s="140"/>
      <c r="C144" s="140"/>
      <c r="D144" s="140"/>
      <c r="E144" s="140"/>
      <c r="F144" s="140"/>
      <c r="G144" s="140" t="s">
        <v>67</v>
      </c>
      <c r="H144" s="141">
        <v>4.5</v>
      </c>
      <c r="I144" s="142"/>
      <c r="J144" s="140"/>
      <c r="K144" s="140"/>
      <c r="L144" s="143"/>
      <c r="M144" s="143"/>
      <c r="N144" s="143"/>
      <c r="O144" s="143"/>
      <c r="P144" s="143"/>
      <c r="Q144" s="143"/>
      <c r="R144" s="143"/>
      <c r="S144" s="143"/>
      <c r="T144" s="144"/>
      <c r="U144" s="144"/>
      <c r="V144" s="140"/>
    </row>
    <row r="145" spans="1:22" ht="12.75" outlineLevel="1">
      <c r="A145" s="3"/>
      <c r="B145" s="106"/>
      <c r="C145" s="75" t="s">
        <v>27</v>
      </c>
      <c r="D145" s="76" t="s">
        <v>3</v>
      </c>
      <c r="E145" s="77"/>
      <c r="F145" s="77" t="s">
        <v>40</v>
      </c>
      <c r="G145" s="78" t="s">
        <v>259</v>
      </c>
      <c r="H145" s="77"/>
      <c r="I145" s="76"/>
      <c r="J145" s="77"/>
      <c r="K145" s="107">
        <f>SUBTOTAL(9,K146:K154)</f>
        <v>0</v>
      </c>
      <c r="L145" s="80">
        <f>SUBTOTAL(9,L146:L154)</f>
        <v>0</v>
      </c>
      <c r="M145" s="80">
        <f>SUBTOTAL(9,M146:M154)</f>
        <v>0</v>
      </c>
      <c r="N145" s="80">
        <f>SUBTOTAL(9,N146:N154)</f>
        <v>0</v>
      </c>
      <c r="O145" s="80">
        <f>SUBTOTAL(9,O146:O154)</f>
        <v>0</v>
      </c>
      <c r="P145" s="81">
        <f>SUMPRODUCT(P146:P154,$H146:$H154)</f>
        <v>4.9958</v>
      </c>
      <c r="Q145" s="81">
        <f>SUMPRODUCT(Q146:Q154,$H146:$H154)</f>
        <v>0</v>
      </c>
      <c r="R145" s="81">
        <f>SUMPRODUCT(R146:R154,$H146:$H154)</f>
        <v>31.72000000000061</v>
      </c>
      <c r="S145" s="80">
        <f>SUMPRODUCT(S146:S154,$H146:$H154)</f>
        <v>4639.931000000141</v>
      </c>
      <c r="T145" s="108">
        <f>SUMPRODUCT(T146:T154,$K146:$K154)/100</f>
        <v>0</v>
      </c>
      <c r="U145" s="108">
        <f>K145+T145</f>
        <v>0</v>
      </c>
      <c r="V145" s="105"/>
    </row>
    <row r="146" spans="1:22" ht="12.75" outlineLevel="2">
      <c r="A146" s="3"/>
      <c r="B146" s="116"/>
      <c r="C146" s="117"/>
      <c r="D146" s="118"/>
      <c r="E146" s="119" t="s">
        <v>251</v>
      </c>
      <c r="F146" s="120"/>
      <c r="G146" s="121"/>
      <c r="H146" s="120"/>
      <c r="I146" s="118"/>
      <c r="J146" s="120"/>
      <c r="K146" s="122"/>
      <c r="L146" s="123"/>
      <c r="M146" s="123"/>
      <c r="N146" s="123"/>
      <c r="O146" s="123"/>
      <c r="P146" s="124"/>
      <c r="Q146" s="124"/>
      <c r="R146" s="124"/>
      <c r="S146" s="124"/>
      <c r="T146" s="125"/>
      <c r="U146" s="125"/>
      <c r="V146" s="105"/>
    </row>
    <row r="147" spans="1:22" ht="26.25" outlineLevel="2">
      <c r="A147" s="3"/>
      <c r="B147" s="105"/>
      <c r="C147" s="105"/>
      <c r="D147" s="126" t="s">
        <v>4</v>
      </c>
      <c r="E147" s="127">
        <v>1</v>
      </c>
      <c r="F147" s="128" t="s">
        <v>118</v>
      </c>
      <c r="G147" s="129" t="s">
        <v>335</v>
      </c>
      <c r="H147" s="130">
        <v>22.5</v>
      </c>
      <c r="I147" s="131" t="s">
        <v>14</v>
      </c>
      <c r="J147" s="132"/>
      <c r="K147" s="133">
        <f>H147*J147</f>
        <v>0</v>
      </c>
      <c r="L147" s="134">
        <f>IF(D147="S",K147,"")</f>
      </c>
      <c r="M147" s="135">
        <f>IF(OR(D147="P",D147="U"),K147,"")</f>
        <v>0</v>
      </c>
      <c r="N147" s="135">
        <f>IF(D147="H",K147,"")</f>
      </c>
      <c r="O147" s="135">
        <f>IF(D147="V",K147,"")</f>
      </c>
      <c r="P147" s="136">
        <v>0.101</v>
      </c>
      <c r="Q147" s="136">
        <v>0</v>
      </c>
      <c r="R147" s="136">
        <v>0.6479999999999109</v>
      </c>
      <c r="S147" s="132">
        <v>86.35719999998821</v>
      </c>
      <c r="T147" s="137">
        <v>21</v>
      </c>
      <c r="U147" s="138">
        <f>K147*(T147+100)/100</f>
        <v>0</v>
      </c>
      <c r="V147" s="139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69</v>
      </c>
      <c r="H148" s="141">
        <v>22.5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ht="12.75" outlineLevel="2">
      <c r="A149" s="3"/>
      <c r="B149" s="105"/>
      <c r="C149" s="105"/>
      <c r="D149" s="126" t="s">
        <v>5</v>
      </c>
      <c r="E149" s="127">
        <v>2</v>
      </c>
      <c r="F149" s="128" t="s">
        <v>88</v>
      </c>
      <c r="G149" s="129" t="s">
        <v>238</v>
      </c>
      <c r="H149" s="130">
        <v>9</v>
      </c>
      <c r="I149" s="131" t="s">
        <v>14</v>
      </c>
      <c r="J149" s="132"/>
      <c r="K149" s="133">
        <f>H149*J149</f>
        <v>0</v>
      </c>
      <c r="L149" s="134">
        <f>IF(D149="S",K149,"")</f>
        <v>0</v>
      </c>
      <c r="M149" s="135">
        <f>IF(OR(D149="P",D149="U"),K149,"")</f>
      </c>
      <c r="N149" s="135">
        <f>IF(D149="H",K149,"")</f>
      </c>
      <c r="O149" s="135">
        <f>IF(D149="V",K149,"")</f>
      </c>
      <c r="P149" s="136">
        <v>0.117</v>
      </c>
      <c r="Q149" s="136">
        <v>0</v>
      </c>
      <c r="R149" s="136">
        <v>0</v>
      </c>
      <c r="S149" s="132">
        <v>0</v>
      </c>
      <c r="T149" s="137">
        <v>21</v>
      </c>
      <c r="U149" s="138">
        <f>K149*(T149+100)/100</f>
        <v>0</v>
      </c>
      <c r="V149" s="139"/>
    </row>
    <row r="150" spans="1:22" s="36" customFormat="1" ht="10.5" customHeight="1" outlineLevel="3">
      <c r="A150" s="35"/>
      <c r="B150" s="140"/>
      <c r="C150" s="140"/>
      <c r="D150" s="140"/>
      <c r="E150" s="140"/>
      <c r="F150" s="140"/>
      <c r="G150" s="140" t="s">
        <v>258</v>
      </c>
      <c r="H150" s="141">
        <v>0</v>
      </c>
      <c r="I150" s="142"/>
      <c r="J150" s="140"/>
      <c r="K150" s="140"/>
      <c r="L150" s="143"/>
      <c r="M150" s="143"/>
      <c r="N150" s="143"/>
      <c r="O150" s="143"/>
      <c r="P150" s="143"/>
      <c r="Q150" s="143"/>
      <c r="R150" s="143"/>
      <c r="S150" s="143"/>
      <c r="T150" s="144"/>
      <c r="U150" s="144"/>
      <c r="V150" s="140"/>
    </row>
    <row r="151" spans="1:22" s="36" customFormat="1" ht="10.5" customHeight="1" outlineLevel="3">
      <c r="A151" s="35"/>
      <c r="B151" s="140"/>
      <c r="C151" s="140"/>
      <c r="D151" s="140"/>
      <c r="E151" s="140"/>
      <c r="F151" s="140"/>
      <c r="G151" s="140" t="s">
        <v>119</v>
      </c>
      <c r="H151" s="141">
        <v>1.5</v>
      </c>
      <c r="I151" s="142"/>
      <c r="J151" s="140"/>
      <c r="K151" s="140"/>
      <c r="L151" s="143"/>
      <c r="M151" s="143"/>
      <c r="N151" s="143"/>
      <c r="O151" s="143"/>
      <c r="P151" s="143"/>
      <c r="Q151" s="143"/>
      <c r="R151" s="143"/>
      <c r="S151" s="143"/>
      <c r="T151" s="144"/>
      <c r="U151" s="144"/>
      <c r="V151" s="140"/>
    </row>
    <row r="152" spans="1:22" s="36" customFormat="1" ht="10.5" customHeight="1" outlineLevel="3">
      <c r="A152" s="35"/>
      <c r="B152" s="140"/>
      <c r="C152" s="140"/>
      <c r="D152" s="140"/>
      <c r="E152" s="140"/>
      <c r="F152" s="140"/>
      <c r="G152" s="140" t="s">
        <v>209</v>
      </c>
      <c r="H152" s="141">
        <v>0</v>
      </c>
      <c r="I152" s="142"/>
      <c r="J152" s="140"/>
      <c r="K152" s="140"/>
      <c r="L152" s="143"/>
      <c r="M152" s="143"/>
      <c r="N152" s="143"/>
      <c r="O152" s="143"/>
      <c r="P152" s="143"/>
      <c r="Q152" s="143"/>
      <c r="R152" s="143"/>
      <c r="S152" s="143"/>
      <c r="T152" s="144"/>
      <c r="U152" s="144"/>
      <c r="V152" s="140"/>
    </row>
    <row r="153" spans="1:22" s="36" customFormat="1" ht="10.5" customHeight="1" outlineLevel="3">
      <c r="A153" s="35"/>
      <c r="B153" s="140"/>
      <c r="C153" s="140"/>
      <c r="D153" s="140"/>
      <c r="E153" s="140"/>
      <c r="F153" s="140"/>
      <c r="G153" s="140" t="s">
        <v>68</v>
      </c>
      <c r="H153" s="141">
        <v>7.5</v>
      </c>
      <c r="I153" s="142"/>
      <c r="J153" s="140"/>
      <c r="K153" s="140"/>
      <c r="L153" s="143"/>
      <c r="M153" s="143"/>
      <c r="N153" s="143"/>
      <c r="O153" s="143"/>
      <c r="P153" s="143"/>
      <c r="Q153" s="143"/>
      <c r="R153" s="143"/>
      <c r="S153" s="143"/>
      <c r="T153" s="144"/>
      <c r="U153" s="144"/>
      <c r="V153" s="140"/>
    </row>
    <row r="154" spans="1:22" ht="26.25" outlineLevel="2">
      <c r="A154" s="3"/>
      <c r="B154" s="105"/>
      <c r="C154" s="105"/>
      <c r="D154" s="126" t="s">
        <v>4</v>
      </c>
      <c r="E154" s="127">
        <v>3</v>
      </c>
      <c r="F154" s="128" t="s">
        <v>117</v>
      </c>
      <c r="G154" s="129" t="s">
        <v>323</v>
      </c>
      <c r="H154" s="130">
        <v>10</v>
      </c>
      <c r="I154" s="131" t="s">
        <v>14</v>
      </c>
      <c r="J154" s="132"/>
      <c r="K154" s="133">
        <f>H154*J154</f>
        <v>0</v>
      </c>
      <c r="L154" s="134">
        <f>IF(D154="S",K154,"")</f>
      </c>
      <c r="M154" s="135">
        <f>IF(OR(D154="P",D154="U"),K154,"")</f>
        <v>0</v>
      </c>
      <c r="N154" s="135">
        <f>IF(D154="H",K154,"")</f>
      </c>
      <c r="O154" s="135">
        <f>IF(D154="V",K154,"")</f>
      </c>
      <c r="P154" s="136">
        <v>0.16703</v>
      </c>
      <c r="Q154" s="136">
        <v>0</v>
      </c>
      <c r="R154" s="136">
        <v>1.7140000000002615</v>
      </c>
      <c r="S154" s="132">
        <v>269.6894000000406</v>
      </c>
      <c r="T154" s="137">
        <v>21</v>
      </c>
      <c r="U154" s="138">
        <f>K154*(T154+100)/100</f>
        <v>0</v>
      </c>
      <c r="V154" s="139"/>
    </row>
    <row r="155" spans="1:22" ht="12.75" outlineLevel="1">
      <c r="A155" s="3"/>
      <c r="B155" s="106"/>
      <c r="C155" s="75" t="s">
        <v>28</v>
      </c>
      <c r="D155" s="76" t="s">
        <v>3</v>
      </c>
      <c r="E155" s="77"/>
      <c r="F155" s="77" t="s">
        <v>40</v>
      </c>
      <c r="G155" s="78" t="s">
        <v>246</v>
      </c>
      <c r="H155" s="77"/>
      <c r="I155" s="76"/>
      <c r="J155" s="77"/>
      <c r="K155" s="107">
        <f>SUBTOTAL(9,K156:K160)</f>
        <v>0</v>
      </c>
      <c r="L155" s="80">
        <f>SUBTOTAL(9,L156:L160)</f>
        <v>0</v>
      </c>
      <c r="M155" s="80">
        <f>SUBTOTAL(9,M156:M160)</f>
        <v>0</v>
      </c>
      <c r="N155" s="80">
        <f>SUBTOTAL(9,N156:N160)</f>
        <v>0</v>
      </c>
      <c r="O155" s="80">
        <f>SUBTOTAL(9,O156:O160)</f>
        <v>0</v>
      </c>
      <c r="P155" s="81">
        <f>SUMPRODUCT(P156:P160,$H156:$H160)</f>
        <v>0</v>
      </c>
      <c r="Q155" s="81">
        <f>SUMPRODUCT(Q156:Q160,$H156:$H160)</f>
        <v>0</v>
      </c>
      <c r="R155" s="81">
        <f>SUMPRODUCT(R156:R160,$H156:$H160)</f>
        <v>0</v>
      </c>
      <c r="S155" s="80">
        <f>SUMPRODUCT(S156:S160,$H156:$H160)</f>
        <v>0</v>
      </c>
      <c r="T155" s="108">
        <f>SUMPRODUCT(T156:T160,$K156:$K160)/100</f>
        <v>0</v>
      </c>
      <c r="U155" s="108">
        <f>K155+T155</f>
        <v>0</v>
      </c>
      <c r="V155" s="105"/>
    </row>
    <row r="156" spans="1:22" ht="12.75" outlineLevel="2">
      <c r="A156" s="3"/>
      <c r="B156" s="116"/>
      <c r="C156" s="117"/>
      <c r="D156" s="118"/>
      <c r="E156" s="119" t="s">
        <v>251</v>
      </c>
      <c r="F156" s="120"/>
      <c r="G156" s="121"/>
      <c r="H156" s="120"/>
      <c r="I156" s="118"/>
      <c r="J156" s="120"/>
      <c r="K156" s="122"/>
      <c r="L156" s="123"/>
      <c r="M156" s="123"/>
      <c r="N156" s="123"/>
      <c r="O156" s="123"/>
      <c r="P156" s="124"/>
      <c r="Q156" s="124"/>
      <c r="R156" s="124"/>
      <c r="S156" s="124"/>
      <c r="T156" s="125"/>
      <c r="U156" s="125"/>
      <c r="V156" s="105"/>
    </row>
    <row r="157" spans="1:22" ht="12.75" outlineLevel="2">
      <c r="A157" s="3"/>
      <c r="B157" s="105"/>
      <c r="C157" s="105"/>
      <c r="D157" s="126" t="s">
        <v>4</v>
      </c>
      <c r="E157" s="127">
        <v>1</v>
      </c>
      <c r="F157" s="128" t="s">
        <v>28</v>
      </c>
      <c r="G157" s="129" t="s">
        <v>250</v>
      </c>
      <c r="H157" s="130">
        <v>22.5</v>
      </c>
      <c r="I157" s="131" t="s">
        <v>14</v>
      </c>
      <c r="J157" s="132"/>
      <c r="K157" s="133">
        <f>H157*J157</f>
        <v>0</v>
      </c>
      <c r="L157" s="134">
        <f>IF(D157="S",K157,"")</f>
      </c>
      <c r="M157" s="135">
        <f>IF(OR(D157="P",D157="U"),K157,"")</f>
        <v>0</v>
      </c>
      <c r="N157" s="135">
        <f>IF(D157="H",K157,"")</f>
      </c>
      <c r="O157" s="135">
        <f>IF(D157="V",K157,"")</f>
      </c>
      <c r="P157" s="136">
        <v>0</v>
      </c>
      <c r="Q157" s="136">
        <v>0</v>
      </c>
      <c r="R157" s="136">
        <v>0</v>
      </c>
      <c r="S157" s="132">
        <v>0</v>
      </c>
      <c r="T157" s="137">
        <v>21</v>
      </c>
      <c r="U157" s="138">
        <f>K157*(T157+100)/100</f>
        <v>0</v>
      </c>
      <c r="V157" s="139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65</v>
      </c>
      <c r="H158" s="141">
        <v>22.5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ht="12.75" outlineLevel="2">
      <c r="A159" s="3"/>
      <c r="B159" s="105"/>
      <c r="C159" s="105"/>
      <c r="D159" s="126" t="s">
        <v>4</v>
      </c>
      <c r="E159" s="127">
        <v>2</v>
      </c>
      <c r="F159" s="128" t="s">
        <v>48</v>
      </c>
      <c r="G159" s="129" t="s">
        <v>265</v>
      </c>
      <c r="H159" s="130">
        <v>22.5</v>
      </c>
      <c r="I159" s="131" t="s">
        <v>14</v>
      </c>
      <c r="J159" s="132"/>
      <c r="K159" s="133">
        <f>H159*J159</f>
        <v>0</v>
      </c>
      <c r="L159" s="134">
        <f>IF(D159="S",K159,"")</f>
      </c>
      <c r="M159" s="135">
        <f>IF(OR(D159="P",D159="U"),K159,"")</f>
        <v>0</v>
      </c>
      <c r="N159" s="135">
        <f>IF(D159="H",K159,"")</f>
      </c>
      <c r="O159" s="135">
        <f>IF(D159="V",K159,"")</f>
      </c>
      <c r="P159" s="136">
        <v>0</v>
      </c>
      <c r="Q159" s="136">
        <v>0</v>
      </c>
      <c r="R159" s="136">
        <v>0</v>
      </c>
      <c r="S159" s="132">
        <v>0</v>
      </c>
      <c r="T159" s="137">
        <v>21</v>
      </c>
      <c r="U159" s="138">
        <f>K159*(T159+100)/100</f>
        <v>0</v>
      </c>
      <c r="V159" s="139"/>
    </row>
    <row r="160" spans="1:22" ht="12.75" outlineLevel="2">
      <c r="A160" s="3"/>
      <c r="B160" s="105"/>
      <c r="C160" s="105"/>
      <c r="D160" s="126" t="s">
        <v>4</v>
      </c>
      <c r="E160" s="127">
        <v>3</v>
      </c>
      <c r="F160" s="128" t="s">
        <v>49</v>
      </c>
      <c r="G160" s="129" t="s">
        <v>285</v>
      </c>
      <c r="H160" s="130">
        <v>22.5</v>
      </c>
      <c r="I160" s="131" t="s">
        <v>14</v>
      </c>
      <c r="J160" s="132"/>
      <c r="K160" s="133">
        <f>H160*J160</f>
        <v>0</v>
      </c>
      <c r="L160" s="134">
        <f>IF(D160="S",K160,"")</f>
      </c>
      <c r="M160" s="135">
        <f>IF(OR(D160="P",D160="U"),K160,"")</f>
        <v>0</v>
      </c>
      <c r="N160" s="135">
        <f>IF(D160="H",K160,"")</f>
      </c>
      <c r="O160" s="135">
        <f>IF(D160="V",K160,"")</f>
      </c>
      <c r="P160" s="136">
        <v>0</v>
      </c>
      <c r="Q160" s="136">
        <v>0</v>
      </c>
      <c r="R160" s="136">
        <v>0</v>
      </c>
      <c r="S160" s="132">
        <v>0</v>
      </c>
      <c r="T160" s="137">
        <v>21</v>
      </c>
      <c r="U160" s="138">
        <f>K160*(T160+100)/100</f>
        <v>0</v>
      </c>
      <c r="V160" s="139"/>
    </row>
    <row r="161" spans="1:22" ht="12.75" outlineLevel="1">
      <c r="A161" s="3"/>
      <c r="B161" s="106"/>
      <c r="C161" s="75" t="s">
        <v>29</v>
      </c>
      <c r="D161" s="76" t="s">
        <v>3</v>
      </c>
      <c r="E161" s="77"/>
      <c r="F161" s="77" t="s">
        <v>40</v>
      </c>
      <c r="G161" s="78" t="s">
        <v>231</v>
      </c>
      <c r="H161" s="77"/>
      <c r="I161" s="76"/>
      <c r="J161" s="77"/>
      <c r="K161" s="107">
        <f>SUBTOTAL(9,K162:K167)</f>
        <v>0</v>
      </c>
      <c r="L161" s="80">
        <f>SUBTOTAL(9,L162:L167)</f>
        <v>0</v>
      </c>
      <c r="M161" s="80">
        <f>SUBTOTAL(9,M162:M167)</f>
        <v>0</v>
      </c>
      <c r="N161" s="80">
        <f>SUBTOTAL(9,N162:N167)</f>
        <v>0</v>
      </c>
      <c r="O161" s="80">
        <f>SUBTOTAL(9,O162:O167)</f>
        <v>0</v>
      </c>
      <c r="P161" s="81">
        <f>SUMPRODUCT(P162:P167,$H162:$H167)</f>
        <v>0.010655000000000001</v>
      </c>
      <c r="Q161" s="81">
        <f>SUMPRODUCT(Q162:Q167,$H162:$H167)</f>
        <v>0</v>
      </c>
      <c r="R161" s="81">
        <f>SUMPRODUCT(R162:R167,$H162:$H167)</f>
        <v>2.574399999999758</v>
      </c>
      <c r="S161" s="80">
        <f>SUMPRODUCT(S162:S167,$H162:$H167)</f>
        <v>362.00775999997575</v>
      </c>
      <c r="T161" s="108">
        <f>SUMPRODUCT(T162:T167,$K162:$K167)/100</f>
        <v>0</v>
      </c>
      <c r="U161" s="108">
        <f>K161+T161</f>
        <v>0</v>
      </c>
      <c r="V161" s="105"/>
    </row>
    <row r="162" spans="1:22" ht="12.75" outlineLevel="2">
      <c r="A162" s="3"/>
      <c r="B162" s="116"/>
      <c r="C162" s="117"/>
      <c r="D162" s="118"/>
      <c r="E162" s="119" t="s">
        <v>251</v>
      </c>
      <c r="F162" s="120"/>
      <c r="G162" s="121"/>
      <c r="H162" s="120"/>
      <c r="I162" s="118"/>
      <c r="J162" s="120"/>
      <c r="K162" s="122"/>
      <c r="L162" s="123"/>
      <c r="M162" s="123"/>
      <c r="N162" s="123"/>
      <c r="O162" s="123"/>
      <c r="P162" s="124"/>
      <c r="Q162" s="124"/>
      <c r="R162" s="124"/>
      <c r="S162" s="124"/>
      <c r="T162" s="125"/>
      <c r="U162" s="125"/>
      <c r="V162" s="105"/>
    </row>
    <row r="163" spans="1:22" ht="12.75" outlineLevel="2">
      <c r="A163" s="3"/>
      <c r="B163" s="105"/>
      <c r="C163" s="105"/>
      <c r="D163" s="126" t="s">
        <v>4</v>
      </c>
      <c r="E163" s="127">
        <v>1</v>
      </c>
      <c r="F163" s="128" t="s">
        <v>135</v>
      </c>
      <c r="G163" s="129" t="s">
        <v>282</v>
      </c>
      <c r="H163" s="130">
        <v>2.3</v>
      </c>
      <c r="I163" s="131" t="s">
        <v>8</v>
      </c>
      <c r="J163" s="132"/>
      <c r="K163" s="133">
        <f>H163*J163</f>
        <v>0</v>
      </c>
      <c r="L163" s="134">
        <f>IF(D163="S",K163,"")</f>
      </c>
      <c r="M163" s="135">
        <f>IF(OR(D163="P",D163="U"),K163,"")</f>
        <v>0</v>
      </c>
      <c r="N163" s="135">
        <f>IF(D163="H",K163,"")</f>
      </c>
      <c r="O163" s="135">
        <f>IF(D163="V",K163,"")</f>
      </c>
      <c r="P163" s="136">
        <v>0.00035</v>
      </c>
      <c r="Q163" s="136">
        <v>0</v>
      </c>
      <c r="R163" s="136">
        <v>0.7280000000000655</v>
      </c>
      <c r="S163" s="132">
        <v>109.44620000001024</v>
      </c>
      <c r="T163" s="137">
        <v>21</v>
      </c>
      <c r="U163" s="138">
        <f>K163*(T163+100)/100</f>
        <v>0</v>
      </c>
      <c r="V163" s="139"/>
    </row>
    <row r="164" spans="1:22" ht="12.75" outlineLevel="2">
      <c r="A164" s="3"/>
      <c r="B164" s="105"/>
      <c r="C164" s="105"/>
      <c r="D164" s="126" t="s">
        <v>5</v>
      </c>
      <c r="E164" s="127">
        <v>2</v>
      </c>
      <c r="F164" s="128" t="s">
        <v>29</v>
      </c>
      <c r="G164" s="129" t="s">
        <v>247</v>
      </c>
      <c r="H164" s="130">
        <v>1</v>
      </c>
      <c r="I164" s="131" t="s">
        <v>78</v>
      </c>
      <c r="J164" s="132"/>
      <c r="K164" s="133">
        <f>H164*J164</f>
        <v>0</v>
      </c>
      <c r="L164" s="134">
        <f>IF(D164="S",K164,"")</f>
        <v>0</v>
      </c>
      <c r="M164" s="135">
        <f>IF(OR(D164="P",D164="U"),K164,"")</f>
      </c>
      <c r="N164" s="135">
        <f>IF(D164="H",K164,"")</f>
      </c>
      <c r="O164" s="135">
        <f>IF(D164="V",K164,"")</f>
      </c>
      <c r="P164" s="136">
        <v>0.00035</v>
      </c>
      <c r="Q164" s="136">
        <v>0</v>
      </c>
      <c r="R164" s="136">
        <v>0</v>
      </c>
      <c r="S164" s="132">
        <v>0</v>
      </c>
      <c r="T164" s="137">
        <v>21</v>
      </c>
      <c r="U164" s="138">
        <f>K164*(T164+100)/100</f>
        <v>0</v>
      </c>
      <c r="V164" s="139"/>
    </row>
    <row r="165" spans="1:22" ht="12.75" outlineLevel="2">
      <c r="A165" s="3"/>
      <c r="B165" s="105"/>
      <c r="C165" s="105"/>
      <c r="D165" s="126" t="s">
        <v>4</v>
      </c>
      <c r="E165" s="127">
        <v>3</v>
      </c>
      <c r="F165" s="128" t="s">
        <v>139</v>
      </c>
      <c r="G165" s="129" t="s">
        <v>292</v>
      </c>
      <c r="H165" s="130">
        <v>1</v>
      </c>
      <c r="I165" s="131" t="s">
        <v>46</v>
      </c>
      <c r="J165" s="132"/>
      <c r="K165" s="133">
        <f>H165*J165</f>
        <v>0</v>
      </c>
      <c r="L165" s="134">
        <f>IF(D165="S",K165,"")</f>
      </c>
      <c r="M165" s="135">
        <f>IF(OR(D165="P",D165="U"),K165,"")</f>
        <v>0</v>
      </c>
      <c r="N165" s="135">
        <f>IF(D165="H",K165,"")</f>
      </c>
      <c r="O165" s="135">
        <f>IF(D165="V",K165,"")</f>
      </c>
      <c r="P165" s="136">
        <v>0.00206</v>
      </c>
      <c r="Q165" s="136">
        <v>0</v>
      </c>
      <c r="R165" s="136">
        <v>0</v>
      </c>
      <c r="S165" s="132">
        <v>0</v>
      </c>
      <c r="T165" s="137">
        <v>21</v>
      </c>
      <c r="U165" s="138">
        <f>K165*(T165+100)/100</f>
        <v>0</v>
      </c>
      <c r="V165" s="139"/>
    </row>
    <row r="166" spans="1:22" ht="12.75" outlineLevel="2">
      <c r="A166" s="3"/>
      <c r="B166" s="105"/>
      <c r="C166" s="105"/>
      <c r="D166" s="126" t="s">
        <v>4</v>
      </c>
      <c r="E166" s="127">
        <v>4</v>
      </c>
      <c r="F166" s="128" t="s">
        <v>138</v>
      </c>
      <c r="G166" s="129" t="s">
        <v>297</v>
      </c>
      <c r="H166" s="130">
        <v>15</v>
      </c>
      <c r="I166" s="131" t="s">
        <v>8</v>
      </c>
      <c r="J166" s="132"/>
      <c r="K166" s="133">
        <f>H166*J166</f>
        <v>0</v>
      </c>
      <c r="L166" s="134">
        <f>IF(D166="S",K166,"")</f>
      </c>
      <c r="M166" s="135">
        <f>IF(OR(D166="P",D166="U"),K166,"")</f>
        <v>0</v>
      </c>
      <c r="N166" s="135">
        <f>IF(D166="H",K166,"")</f>
      </c>
      <c r="O166" s="135">
        <f>IF(D166="V",K166,"")</f>
      </c>
      <c r="P166" s="136">
        <v>0</v>
      </c>
      <c r="Q166" s="136">
        <v>0</v>
      </c>
      <c r="R166" s="136">
        <v>0.05999999999997385</v>
      </c>
      <c r="S166" s="132">
        <v>7.352099999996814</v>
      </c>
      <c r="T166" s="137">
        <v>21</v>
      </c>
      <c r="U166" s="138">
        <f>K166*(T166+100)/100</f>
        <v>0</v>
      </c>
      <c r="V166" s="139"/>
    </row>
    <row r="167" spans="1:22" ht="12.75" outlineLevel="2">
      <c r="A167" s="3"/>
      <c r="B167" s="105"/>
      <c r="C167" s="105"/>
      <c r="D167" s="126" t="s">
        <v>5</v>
      </c>
      <c r="E167" s="127">
        <v>5</v>
      </c>
      <c r="F167" s="128" t="s">
        <v>85</v>
      </c>
      <c r="G167" s="129" t="s">
        <v>242</v>
      </c>
      <c r="H167" s="130">
        <v>15.5</v>
      </c>
      <c r="I167" s="131" t="s">
        <v>8</v>
      </c>
      <c r="J167" s="132"/>
      <c r="K167" s="133">
        <f>H167*J167</f>
        <v>0</v>
      </c>
      <c r="L167" s="134">
        <f>IF(D167="S",K167,"")</f>
        <v>0</v>
      </c>
      <c r="M167" s="135">
        <f>IF(OR(D167="P",D167="U"),K167,"")</f>
      </c>
      <c r="N167" s="135">
        <f>IF(D167="H",K167,"")</f>
      </c>
      <c r="O167" s="135">
        <f>IF(D167="V",K167,"")</f>
      </c>
      <c r="P167" s="136">
        <v>0.00048</v>
      </c>
      <c r="Q167" s="136">
        <v>0</v>
      </c>
      <c r="R167" s="136">
        <v>0</v>
      </c>
      <c r="S167" s="132">
        <v>0</v>
      </c>
      <c r="T167" s="137">
        <v>21</v>
      </c>
      <c r="U167" s="138">
        <f>K167*(T167+100)/100</f>
        <v>0</v>
      </c>
      <c r="V167" s="139"/>
    </row>
    <row r="168" spans="1:22" ht="12.75" outlineLevel="1">
      <c r="A168" s="3"/>
      <c r="B168" s="106"/>
      <c r="C168" s="75" t="s">
        <v>30</v>
      </c>
      <c r="D168" s="76" t="s">
        <v>3</v>
      </c>
      <c r="E168" s="77"/>
      <c r="F168" s="77" t="s">
        <v>40</v>
      </c>
      <c r="G168" s="78" t="s">
        <v>216</v>
      </c>
      <c r="H168" s="77"/>
      <c r="I168" s="76"/>
      <c r="J168" s="77"/>
      <c r="K168" s="107">
        <f>SUBTOTAL(9,K169:K171)</f>
        <v>0</v>
      </c>
      <c r="L168" s="80">
        <f>SUBTOTAL(9,L169:L171)</f>
        <v>0</v>
      </c>
      <c r="M168" s="80">
        <f>SUBTOTAL(9,M169:M171)</f>
        <v>0</v>
      </c>
      <c r="N168" s="80">
        <f>SUBTOTAL(9,N169:N171)</f>
        <v>0</v>
      </c>
      <c r="O168" s="80">
        <f>SUBTOTAL(9,O169:O171)</f>
        <v>0</v>
      </c>
      <c r="P168" s="81">
        <f>SUMPRODUCT(P169:P171,$H169:$H171)</f>
        <v>1.8392</v>
      </c>
      <c r="Q168" s="81">
        <f>SUMPRODUCT(Q169:Q171,$H169:$H171)</f>
        <v>0</v>
      </c>
      <c r="R168" s="81">
        <f>SUMPRODUCT(R169:R171,$H169:$H171)</f>
        <v>2.2400000000013733</v>
      </c>
      <c r="S168" s="80">
        <f>SUMPRODUCT(S169:S171,$H169:$H171)</f>
        <v>299.67520000018476</v>
      </c>
      <c r="T168" s="108">
        <f>SUMPRODUCT(T169:T171,$K169:$K171)/100</f>
        <v>0</v>
      </c>
      <c r="U168" s="108">
        <f>K168+T168</f>
        <v>0</v>
      </c>
      <c r="V168" s="105"/>
    </row>
    <row r="169" spans="1:22" ht="12.75" outlineLevel="2">
      <c r="A169" s="3"/>
      <c r="B169" s="116"/>
      <c r="C169" s="117"/>
      <c r="D169" s="118"/>
      <c r="E169" s="119" t="s">
        <v>251</v>
      </c>
      <c r="F169" s="120"/>
      <c r="G169" s="121"/>
      <c r="H169" s="120"/>
      <c r="I169" s="118"/>
      <c r="J169" s="120"/>
      <c r="K169" s="122"/>
      <c r="L169" s="123"/>
      <c r="M169" s="123"/>
      <c r="N169" s="123"/>
      <c r="O169" s="123"/>
      <c r="P169" s="124"/>
      <c r="Q169" s="124"/>
      <c r="R169" s="124"/>
      <c r="S169" s="124"/>
      <c r="T169" s="125"/>
      <c r="U169" s="125"/>
      <c r="V169" s="105"/>
    </row>
    <row r="170" spans="1:22" ht="26.25" outlineLevel="2">
      <c r="A170" s="3"/>
      <c r="B170" s="105"/>
      <c r="C170" s="105"/>
      <c r="D170" s="126" t="s">
        <v>4</v>
      </c>
      <c r="E170" s="127">
        <v>1</v>
      </c>
      <c r="F170" s="128" t="s">
        <v>140</v>
      </c>
      <c r="G170" s="129" t="s">
        <v>311</v>
      </c>
      <c r="H170" s="130">
        <v>16</v>
      </c>
      <c r="I170" s="131" t="s">
        <v>8</v>
      </c>
      <c r="J170" s="132"/>
      <c r="K170" s="133">
        <f>H170*J170</f>
        <v>0</v>
      </c>
      <c r="L170" s="134">
        <f>IF(D170="S",K170,"")</f>
      </c>
      <c r="M170" s="135">
        <f>IF(OR(D170="P",D170="U"),K170,"")</f>
        <v>0</v>
      </c>
      <c r="N170" s="135">
        <f>IF(D170="H",K170,"")</f>
      </c>
      <c r="O170" s="135">
        <f>IF(D170="V",K170,"")</f>
      </c>
      <c r="P170" s="136">
        <v>0.10095</v>
      </c>
      <c r="Q170" s="136">
        <v>0</v>
      </c>
      <c r="R170" s="136">
        <v>0.14000000000008583</v>
      </c>
      <c r="S170" s="132">
        <v>18.729700000011547</v>
      </c>
      <c r="T170" s="137">
        <v>21</v>
      </c>
      <c r="U170" s="138">
        <f>K170*(T170+100)/100</f>
        <v>0</v>
      </c>
      <c r="V170" s="139"/>
    </row>
    <row r="171" spans="1:22" ht="12.75" outlineLevel="2">
      <c r="A171" s="3"/>
      <c r="B171" s="105"/>
      <c r="C171" s="105"/>
      <c r="D171" s="126" t="s">
        <v>5</v>
      </c>
      <c r="E171" s="127">
        <v>2</v>
      </c>
      <c r="F171" s="128" t="s">
        <v>87</v>
      </c>
      <c r="G171" s="129" t="s">
        <v>291</v>
      </c>
      <c r="H171" s="130">
        <v>16</v>
      </c>
      <c r="I171" s="131" t="s">
        <v>46</v>
      </c>
      <c r="J171" s="132"/>
      <c r="K171" s="133">
        <f>H171*J171</f>
        <v>0</v>
      </c>
      <c r="L171" s="134">
        <f>IF(D171="S",K171,"")</f>
        <v>0</v>
      </c>
      <c r="M171" s="135">
        <f>IF(OR(D171="P",D171="U"),K171,"")</f>
      </c>
      <c r="N171" s="135">
        <f>IF(D171="H",K171,"")</f>
      </c>
      <c r="O171" s="135">
        <f>IF(D171="V",K171,"")</f>
      </c>
      <c r="P171" s="136">
        <v>0.014</v>
      </c>
      <c r="Q171" s="136">
        <v>0</v>
      </c>
      <c r="R171" s="136">
        <v>0</v>
      </c>
      <c r="S171" s="132">
        <v>0</v>
      </c>
      <c r="T171" s="137">
        <v>21</v>
      </c>
      <c r="U171" s="138">
        <f>K171*(T171+100)/100</f>
        <v>0</v>
      </c>
      <c r="V171" s="139"/>
    </row>
    <row r="172" spans="1:22" ht="12.75" outlineLevel="1">
      <c r="A172" s="3"/>
      <c r="B172" s="106"/>
      <c r="C172" s="75" t="s">
        <v>33</v>
      </c>
      <c r="D172" s="76" t="s">
        <v>3</v>
      </c>
      <c r="E172" s="77"/>
      <c r="F172" s="77" t="s">
        <v>40</v>
      </c>
      <c r="G172" s="78" t="s">
        <v>234</v>
      </c>
      <c r="H172" s="77"/>
      <c r="I172" s="76"/>
      <c r="J172" s="77"/>
      <c r="K172" s="107">
        <f>SUBTOTAL(9,K173:K181)</f>
        <v>0</v>
      </c>
      <c r="L172" s="80">
        <f>SUBTOTAL(9,L173:L181)</f>
        <v>0</v>
      </c>
      <c r="M172" s="80">
        <f>SUBTOTAL(9,M173:M181)</f>
        <v>0</v>
      </c>
      <c r="N172" s="80">
        <f>SUBTOTAL(9,N173:N181)</f>
        <v>0</v>
      </c>
      <c r="O172" s="80">
        <f>SUBTOTAL(9,O173:O181)</f>
        <v>0</v>
      </c>
      <c r="P172" s="81">
        <f>SUMPRODUCT(P173:P181,$H173:$H181)</f>
        <v>0.01239</v>
      </c>
      <c r="Q172" s="81">
        <f>SUMPRODUCT(Q173:Q181,$H173:$H181)</f>
        <v>0.335</v>
      </c>
      <c r="R172" s="81">
        <f>SUMPRODUCT(R173:R181,$H173:$H181)</f>
        <v>10.729000000002486</v>
      </c>
      <c r="S172" s="80">
        <f>SUMPRODUCT(S173:S181,$H173:$H181)</f>
        <v>1415.0181000003492</v>
      </c>
      <c r="T172" s="108">
        <f>SUMPRODUCT(T173:T181,$K173:$K181)/100</f>
        <v>0</v>
      </c>
      <c r="U172" s="108">
        <f>K172+T172</f>
        <v>0</v>
      </c>
      <c r="V172" s="105"/>
    </row>
    <row r="173" spans="1:22" ht="12.75" outlineLevel="2">
      <c r="A173" s="3"/>
      <c r="B173" s="116"/>
      <c r="C173" s="117"/>
      <c r="D173" s="118"/>
      <c r="E173" s="119" t="s">
        <v>251</v>
      </c>
      <c r="F173" s="120"/>
      <c r="G173" s="121"/>
      <c r="H173" s="120"/>
      <c r="I173" s="118"/>
      <c r="J173" s="120"/>
      <c r="K173" s="122"/>
      <c r="L173" s="123"/>
      <c r="M173" s="123"/>
      <c r="N173" s="123"/>
      <c r="O173" s="123"/>
      <c r="P173" s="124"/>
      <c r="Q173" s="124"/>
      <c r="R173" s="124"/>
      <c r="S173" s="124"/>
      <c r="T173" s="125"/>
      <c r="U173" s="125"/>
      <c r="V173" s="105"/>
    </row>
    <row r="174" spans="1:22" ht="12.75" outlineLevel="2">
      <c r="A174" s="3"/>
      <c r="B174" s="105"/>
      <c r="C174" s="105"/>
      <c r="D174" s="126" t="s">
        <v>4</v>
      </c>
      <c r="E174" s="127">
        <v>1</v>
      </c>
      <c r="F174" s="128" t="s">
        <v>151</v>
      </c>
      <c r="G174" s="129" t="s">
        <v>268</v>
      </c>
      <c r="H174" s="130">
        <v>22.5</v>
      </c>
      <c r="I174" s="131" t="s">
        <v>14</v>
      </c>
      <c r="J174" s="132"/>
      <c r="K174" s="133">
        <f>H174*J174</f>
        <v>0</v>
      </c>
      <c r="L174" s="134">
        <f>IF(D174="S",K174,"")</f>
      </c>
      <c r="M174" s="135">
        <f>IF(OR(D174="P",D174="U"),K174,"")</f>
        <v>0</v>
      </c>
      <c r="N174" s="135">
        <f>IF(D174="H",K174,"")</f>
      </c>
      <c r="O174" s="135">
        <f>IF(D174="V",K174,"")</f>
      </c>
      <c r="P174" s="136">
        <v>0</v>
      </c>
      <c r="Q174" s="136">
        <v>0.014</v>
      </c>
      <c r="R174" s="136">
        <v>0.18000000000006366</v>
      </c>
      <c r="S174" s="132">
        <v>21.942000000007763</v>
      </c>
      <c r="T174" s="137">
        <v>21</v>
      </c>
      <c r="U174" s="138">
        <f>K174*(T174+100)/100</f>
        <v>0</v>
      </c>
      <c r="V174" s="139"/>
    </row>
    <row r="175" spans="1:22" s="36" customFormat="1" ht="10.5" customHeight="1" outlineLevel="3">
      <c r="A175" s="35"/>
      <c r="B175" s="140"/>
      <c r="C175" s="140"/>
      <c r="D175" s="140"/>
      <c r="E175" s="140"/>
      <c r="F175" s="140"/>
      <c r="G175" s="140" t="s">
        <v>69</v>
      </c>
      <c r="H175" s="141">
        <v>22.5</v>
      </c>
      <c r="I175" s="142"/>
      <c r="J175" s="140"/>
      <c r="K175" s="140"/>
      <c r="L175" s="143"/>
      <c r="M175" s="143"/>
      <c r="N175" s="143"/>
      <c r="O175" s="143"/>
      <c r="P175" s="143"/>
      <c r="Q175" s="143"/>
      <c r="R175" s="143"/>
      <c r="S175" s="143"/>
      <c r="T175" s="144"/>
      <c r="U175" s="144"/>
      <c r="V175" s="140"/>
    </row>
    <row r="176" spans="1:22" ht="26.25" outlineLevel="2">
      <c r="A176" s="3"/>
      <c r="B176" s="105"/>
      <c r="C176" s="105"/>
      <c r="D176" s="126" t="s">
        <v>4</v>
      </c>
      <c r="E176" s="127">
        <v>2</v>
      </c>
      <c r="F176" s="128" t="s">
        <v>149</v>
      </c>
      <c r="G176" s="129" t="s">
        <v>322</v>
      </c>
      <c r="H176" s="130">
        <v>1</v>
      </c>
      <c r="I176" s="131" t="s">
        <v>8</v>
      </c>
      <c r="J176" s="132"/>
      <c r="K176" s="133">
        <f aca="true" t="shared" si="9" ref="K176:K181">H176*J176</f>
        <v>0</v>
      </c>
      <c r="L176" s="134">
        <f aca="true" t="shared" si="10" ref="L176:L181">IF(D176="S",K176,"")</f>
      </c>
      <c r="M176" s="135">
        <f aca="true" t="shared" si="11" ref="M176:M181">IF(OR(D176="P",D176="U"),K176,"")</f>
        <v>0</v>
      </c>
      <c r="N176" s="135">
        <f aca="true" t="shared" si="12" ref="N176:N181">IF(D176="H",K176,"")</f>
      </c>
      <c r="O176" s="135">
        <f aca="true" t="shared" si="13" ref="O176:O181">IF(D176="V",K176,"")</f>
      </c>
      <c r="P176" s="136">
        <v>0.00097</v>
      </c>
      <c r="Q176" s="136">
        <v>0.02</v>
      </c>
      <c r="R176" s="136">
        <v>4.650000000001455</v>
      </c>
      <c r="S176" s="132">
        <v>664.1700000002223</v>
      </c>
      <c r="T176" s="137">
        <v>21</v>
      </c>
      <c r="U176" s="138">
        <f aca="true" t="shared" si="14" ref="U176:U181">K176*(T176+100)/100</f>
        <v>0</v>
      </c>
      <c r="V176" s="139"/>
    </row>
    <row r="177" spans="1:22" ht="12.75" outlineLevel="2">
      <c r="A177" s="3"/>
      <c r="B177" s="105"/>
      <c r="C177" s="105"/>
      <c r="D177" s="126" t="s">
        <v>4</v>
      </c>
      <c r="E177" s="127">
        <v>3</v>
      </c>
      <c r="F177" s="128" t="s">
        <v>97</v>
      </c>
      <c r="G177" s="129" t="s">
        <v>273</v>
      </c>
      <c r="H177" s="130">
        <v>1</v>
      </c>
      <c r="I177" s="131" t="s">
        <v>8</v>
      </c>
      <c r="J177" s="132"/>
      <c r="K177" s="133">
        <f t="shared" si="9"/>
        <v>0</v>
      </c>
      <c r="L177" s="134">
        <f t="shared" si="10"/>
      </c>
      <c r="M177" s="135">
        <f t="shared" si="11"/>
        <v>0</v>
      </c>
      <c r="N177" s="135">
        <f t="shared" si="12"/>
      </c>
      <c r="O177" s="135">
        <f t="shared" si="13"/>
      </c>
      <c r="P177" s="136">
        <v>0.00571</v>
      </c>
      <c r="Q177" s="136">
        <v>0</v>
      </c>
      <c r="R177" s="136">
        <v>0.8040000000001442</v>
      </c>
      <c r="S177" s="132">
        <v>107.82560000001881</v>
      </c>
      <c r="T177" s="137">
        <v>21</v>
      </c>
      <c r="U177" s="138">
        <f t="shared" si="14"/>
        <v>0</v>
      </c>
      <c r="V177" s="139"/>
    </row>
    <row r="178" spans="1:22" ht="12.75" outlineLevel="2">
      <c r="A178" s="3"/>
      <c r="B178" s="105"/>
      <c r="C178" s="105"/>
      <c r="D178" s="126" t="s">
        <v>5</v>
      </c>
      <c r="E178" s="127">
        <v>4</v>
      </c>
      <c r="F178" s="128" t="s">
        <v>56</v>
      </c>
      <c r="G178" s="129" t="s">
        <v>293</v>
      </c>
      <c r="H178" s="130">
        <v>1</v>
      </c>
      <c r="I178" s="131" t="s">
        <v>78</v>
      </c>
      <c r="J178" s="132"/>
      <c r="K178" s="133">
        <f t="shared" si="9"/>
        <v>0</v>
      </c>
      <c r="L178" s="134">
        <f t="shared" si="10"/>
        <v>0</v>
      </c>
      <c r="M178" s="135">
        <f t="shared" si="11"/>
      </c>
      <c r="N178" s="135">
        <f t="shared" si="12"/>
      </c>
      <c r="O178" s="135">
        <f t="shared" si="13"/>
      </c>
      <c r="P178" s="136">
        <v>0.00571</v>
      </c>
      <c r="Q178" s="136">
        <v>0</v>
      </c>
      <c r="R178" s="136">
        <v>0</v>
      </c>
      <c r="S178" s="132">
        <v>0</v>
      </c>
      <c r="T178" s="137">
        <v>21</v>
      </c>
      <c r="U178" s="138">
        <f t="shared" si="14"/>
        <v>0</v>
      </c>
      <c r="V178" s="139"/>
    </row>
    <row r="179" spans="1:22" ht="12.75" outlineLevel="2">
      <c r="A179" s="3"/>
      <c r="B179" s="105"/>
      <c r="C179" s="105"/>
      <c r="D179" s="126" t="s">
        <v>4</v>
      </c>
      <c r="E179" s="127">
        <v>5</v>
      </c>
      <c r="F179" s="128" t="s">
        <v>154</v>
      </c>
      <c r="G179" s="129" t="s">
        <v>249</v>
      </c>
      <c r="H179" s="130">
        <v>2.5</v>
      </c>
      <c r="I179" s="131" t="s">
        <v>9</v>
      </c>
      <c r="J179" s="132"/>
      <c r="K179" s="133">
        <f t="shared" si="9"/>
        <v>0</v>
      </c>
      <c r="L179" s="134">
        <f t="shared" si="10"/>
      </c>
      <c r="M179" s="135">
        <f t="shared" si="11"/>
        <v>0</v>
      </c>
      <c r="N179" s="135">
        <f t="shared" si="12"/>
      </c>
      <c r="O179" s="135">
        <f t="shared" si="13"/>
      </c>
      <c r="P179" s="136">
        <v>0</v>
      </c>
      <c r="Q179" s="136">
        <v>0</v>
      </c>
      <c r="R179" s="136">
        <v>0.4899999999997817</v>
      </c>
      <c r="S179" s="132">
        <v>59.73099999997339</v>
      </c>
      <c r="T179" s="137">
        <v>21</v>
      </c>
      <c r="U179" s="138">
        <f t="shared" si="14"/>
        <v>0</v>
      </c>
      <c r="V179" s="139"/>
    </row>
    <row r="180" spans="1:22" ht="12.75" outlineLevel="2">
      <c r="A180" s="3"/>
      <c r="B180" s="105"/>
      <c r="C180" s="105"/>
      <c r="D180" s="126" t="s">
        <v>4</v>
      </c>
      <c r="E180" s="127">
        <v>6</v>
      </c>
      <c r="F180" s="128" t="s">
        <v>155</v>
      </c>
      <c r="G180" s="129" t="s">
        <v>287</v>
      </c>
      <c r="H180" s="130">
        <v>30</v>
      </c>
      <c r="I180" s="131" t="s">
        <v>9</v>
      </c>
      <c r="J180" s="132"/>
      <c r="K180" s="133">
        <f t="shared" si="9"/>
        <v>0</v>
      </c>
      <c r="L180" s="134">
        <f t="shared" si="10"/>
      </c>
      <c r="M180" s="135">
        <f t="shared" si="11"/>
        <v>0</v>
      </c>
      <c r="N180" s="135">
        <f t="shared" si="12"/>
      </c>
      <c r="O180" s="135">
        <f t="shared" si="13"/>
      </c>
      <c r="P180" s="136">
        <v>0</v>
      </c>
      <c r="Q180" s="136">
        <v>0</v>
      </c>
      <c r="R180" s="136">
        <v>0</v>
      </c>
      <c r="S180" s="132">
        <v>0</v>
      </c>
      <c r="T180" s="137">
        <v>21</v>
      </c>
      <c r="U180" s="138">
        <f t="shared" si="14"/>
        <v>0</v>
      </c>
      <c r="V180" s="139"/>
    </row>
    <row r="181" spans="1:22" ht="26.25" outlineLevel="2">
      <c r="A181" s="3"/>
      <c r="B181" s="105"/>
      <c r="C181" s="105"/>
      <c r="D181" s="126" t="s">
        <v>4</v>
      </c>
      <c r="E181" s="127">
        <v>7</v>
      </c>
      <c r="F181" s="128" t="s">
        <v>159</v>
      </c>
      <c r="G181" s="129" t="s">
        <v>308</v>
      </c>
      <c r="H181" s="130">
        <v>2.5</v>
      </c>
      <c r="I181" s="131" t="s">
        <v>9</v>
      </c>
      <c r="J181" s="132"/>
      <c r="K181" s="133">
        <f t="shared" si="9"/>
        <v>0</v>
      </c>
      <c r="L181" s="134">
        <f t="shared" si="10"/>
      </c>
      <c r="M181" s="135">
        <f t="shared" si="11"/>
        <v>0</v>
      </c>
      <c r="N181" s="135">
        <f t="shared" si="12"/>
      </c>
      <c r="O181" s="135">
        <f t="shared" si="13"/>
      </c>
      <c r="P181" s="136">
        <v>0</v>
      </c>
      <c r="Q181" s="136">
        <v>0</v>
      </c>
      <c r="R181" s="136">
        <v>0</v>
      </c>
      <c r="S181" s="132">
        <v>0</v>
      </c>
      <c r="T181" s="137">
        <v>21</v>
      </c>
      <c r="U181" s="138">
        <f t="shared" si="14"/>
        <v>0</v>
      </c>
      <c r="V181" s="139"/>
    </row>
    <row r="182" spans="1:22" ht="12.75" outlineLevel="1">
      <c r="A182" s="3"/>
      <c r="B182" s="106"/>
      <c r="C182" s="75" t="s">
        <v>34</v>
      </c>
      <c r="D182" s="76" t="s">
        <v>3</v>
      </c>
      <c r="E182" s="77"/>
      <c r="F182" s="77" t="s">
        <v>40</v>
      </c>
      <c r="G182" s="78" t="s">
        <v>191</v>
      </c>
      <c r="H182" s="77"/>
      <c r="I182" s="76"/>
      <c r="J182" s="77"/>
      <c r="K182" s="107">
        <f>SUBTOTAL(9,K183:K184)</f>
        <v>0</v>
      </c>
      <c r="L182" s="80">
        <f>SUBTOTAL(9,L183:L184)</f>
        <v>0</v>
      </c>
      <c r="M182" s="80">
        <f>SUBTOTAL(9,M183:M184)</f>
        <v>0</v>
      </c>
      <c r="N182" s="80">
        <f>SUBTOTAL(9,N183:N184)</f>
        <v>0</v>
      </c>
      <c r="O182" s="80">
        <f>SUBTOTAL(9,O183:O184)</f>
        <v>0</v>
      </c>
      <c r="P182" s="81">
        <f>SUMPRODUCT(P183:P184,$H183:$H184)</f>
        <v>0</v>
      </c>
      <c r="Q182" s="81">
        <f>SUMPRODUCT(Q183:Q184,$H183:$H184)</f>
        <v>0</v>
      </c>
      <c r="R182" s="81">
        <f>SUMPRODUCT(R183:R184,$H183:$H184)</f>
        <v>38.44895070409229</v>
      </c>
      <c r="S182" s="80">
        <f>SUMPRODUCT(S183:S184,$H183:$H184)</f>
        <v>4979.248228067131</v>
      </c>
      <c r="T182" s="108">
        <f>SUMPRODUCT(T183:T184,$K183:$K184)/100</f>
        <v>0</v>
      </c>
      <c r="U182" s="108">
        <f>K182+T182</f>
        <v>0</v>
      </c>
      <c r="V182" s="105"/>
    </row>
    <row r="183" spans="1:22" ht="12.75" outlineLevel="2">
      <c r="A183" s="3"/>
      <c r="B183" s="116"/>
      <c r="C183" s="117"/>
      <c r="D183" s="118"/>
      <c r="E183" s="119" t="s">
        <v>251</v>
      </c>
      <c r="F183" s="120"/>
      <c r="G183" s="121"/>
      <c r="H183" s="120"/>
      <c r="I183" s="118"/>
      <c r="J183" s="120"/>
      <c r="K183" s="122"/>
      <c r="L183" s="123"/>
      <c r="M183" s="123"/>
      <c r="N183" s="123"/>
      <c r="O183" s="123"/>
      <c r="P183" s="124"/>
      <c r="Q183" s="124"/>
      <c r="R183" s="124"/>
      <c r="S183" s="124"/>
      <c r="T183" s="125"/>
      <c r="U183" s="125"/>
      <c r="V183" s="105"/>
    </row>
    <row r="184" spans="1:22" ht="12.75" outlineLevel="2">
      <c r="A184" s="3"/>
      <c r="B184" s="105"/>
      <c r="C184" s="105"/>
      <c r="D184" s="126" t="s">
        <v>6</v>
      </c>
      <c r="E184" s="127">
        <v>1</v>
      </c>
      <c r="F184" s="128" t="s">
        <v>161</v>
      </c>
      <c r="G184" s="129" t="s">
        <v>307</v>
      </c>
      <c r="H184" s="130">
        <v>25.979020746000003</v>
      </c>
      <c r="I184" s="131" t="s">
        <v>9</v>
      </c>
      <c r="J184" s="132"/>
      <c r="K184" s="133">
        <f>H184*J184</f>
        <v>0</v>
      </c>
      <c r="L184" s="134">
        <f>IF(D184="S",K184,"")</f>
      </c>
      <c r="M184" s="135">
        <f>IF(OR(D184="P",D184="U"),K184,"")</f>
        <v>0</v>
      </c>
      <c r="N184" s="135">
        <f>IF(D184="H",K184,"")</f>
      </c>
      <c r="O184" s="135">
        <f>IF(D184="V",K184,"")</f>
      </c>
      <c r="P184" s="136">
        <v>0</v>
      </c>
      <c r="Q184" s="136">
        <v>0</v>
      </c>
      <c r="R184" s="136">
        <v>1.480000000000473</v>
      </c>
      <c r="S184" s="132">
        <v>191.664200000063</v>
      </c>
      <c r="T184" s="137">
        <v>21</v>
      </c>
      <c r="U184" s="138">
        <f>K184*(T184+100)/100</f>
        <v>0</v>
      </c>
      <c r="V184" s="139"/>
    </row>
    <row r="185" spans="1:22" ht="12.75" outlineLevel="1">
      <c r="A185" s="3"/>
      <c r="B185" s="106"/>
      <c r="C185" s="75" t="s">
        <v>36</v>
      </c>
      <c r="D185" s="76" t="s">
        <v>3</v>
      </c>
      <c r="E185" s="77"/>
      <c r="F185" s="77" t="s">
        <v>44</v>
      </c>
      <c r="G185" s="78" t="s">
        <v>245</v>
      </c>
      <c r="H185" s="77"/>
      <c r="I185" s="76"/>
      <c r="J185" s="77"/>
      <c r="K185" s="107">
        <f>SUBTOTAL(9,K186:K198)</f>
        <v>0</v>
      </c>
      <c r="L185" s="80">
        <f>SUBTOTAL(9,L186:L198)</f>
        <v>0</v>
      </c>
      <c r="M185" s="80">
        <f>SUBTOTAL(9,M186:M198)</f>
        <v>0</v>
      </c>
      <c r="N185" s="80">
        <f>SUBTOTAL(9,N186:N198)</f>
        <v>0</v>
      </c>
      <c r="O185" s="80">
        <f>SUBTOTAL(9,O186:O198)</f>
        <v>0</v>
      </c>
      <c r="P185" s="81">
        <f>SUMPRODUCT(P186:P198,$H186:$H198)</f>
        <v>0.042204000000000005</v>
      </c>
      <c r="Q185" s="81">
        <f>SUMPRODUCT(Q186:Q198,$H186:$H198)</f>
        <v>0</v>
      </c>
      <c r="R185" s="81">
        <f>SUMPRODUCT(R186:R198,$H186:$H198)</f>
        <v>12.994350000000868</v>
      </c>
      <c r="S185" s="80">
        <f>SUMPRODUCT(S186:S198,$H186:$H198)</f>
        <v>1689.9387900001195</v>
      </c>
      <c r="T185" s="108">
        <f>SUMPRODUCT(T186:T198,$K186:$K198)/100</f>
        <v>0</v>
      </c>
      <c r="U185" s="108">
        <f>K185+T185</f>
        <v>0</v>
      </c>
      <c r="V185" s="105"/>
    </row>
    <row r="186" spans="1:22" ht="12.75" outlineLevel="2">
      <c r="A186" s="3"/>
      <c r="B186" s="116"/>
      <c r="C186" s="117"/>
      <c r="D186" s="118"/>
      <c r="E186" s="119" t="s">
        <v>251</v>
      </c>
      <c r="F186" s="120"/>
      <c r="G186" s="121"/>
      <c r="H186" s="120"/>
      <c r="I186" s="118"/>
      <c r="J186" s="120"/>
      <c r="K186" s="122"/>
      <c r="L186" s="123"/>
      <c r="M186" s="123"/>
      <c r="N186" s="123"/>
      <c r="O186" s="123"/>
      <c r="P186" s="124"/>
      <c r="Q186" s="124"/>
      <c r="R186" s="124"/>
      <c r="S186" s="124"/>
      <c r="T186" s="125"/>
      <c r="U186" s="125"/>
      <c r="V186" s="105"/>
    </row>
    <row r="187" spans="1:22" ht="26.25" outlineLevel="2">
      <c r="A187" s="3"/>
      <c r="B187" s="105"/>
      <c r="C187" s="105"/>
      <c r="D187" s="126" t="s">
        <v>4</v>
      </c>
      <c r="E187" s="127">
        <v>1</v>
      </c>
      <c r="F187" s="128" t="s">
        <v>130</v>
      </c>
      <c r="G187" s="129" t="s">
        <v>267</v>
      </c>
      <c r="H187" s="130">
        <v>80.85</v>
      </c>
      <c r="I187" s="131" t="s">
        <v>14</v>
      </c>
      <c r="J187" s="132"/>
      <c r="K187" s="133">
        <f>H187*J187</f>
        <v>0</v>
      </c>
      <c r="L187" s="134">
        <f>IF(D187="S",K187,"")</f>
      </c>
      <c r="M187" s="135">
        <f>IF(OR(D187="P",D187="U"),K187,"")</f>
        <v>0</v>
      </c>
      <c r="N187" s="135">
        <f>IF(D187="H",K187,"")</f>
      </c>
      <c r="O187" s="135">
        <f>IF(D187="V",K187,"")</f>
      </c>
      <c r="P187" s="136">
        <v>0</v>
      </c>
      <c r="Q187" s="136">
        <v>0</v>
      </c>
      <c r="R187" s="136">
        <v>0.06100000000000704</v>
      </c>
      <c r="S187" s="132">
        <v>8.007400000001061</v>
      </c>
      <c r="T187" s="137">
        <v>21</v>
      </c>
      <c r="U187" s="138">
        <f>K187*(T187+100)/100</f>
        <v>0</v>
      </c>
      <c r="V187" s="139"/>
    </row>
    <row r="188" spans="1:22" s="36" customFormat="1" ht="10.5" customHeight="1" outlineLevel="3">
      <c r="A188" s="35"/>
      <c r="B188" s="140"/>
      <c r="C188" s="140"/>
      <c r="D188" s="140"/>
      <c r="E188" s="140"/>
      <c r="F188" s="140"/>
      <c r="G188" s="140" t="s">
        <v>229</v>
      </c>
      <c r="H188" s="141">
        <v>80.85</v>
      </c>
      <c r="I188" s="142"/>
      <c r="J188" s="140"/>
      <c r="K188" s="140"/>
      <c r="L188" s="143"/>
      <c r="M188" s="143"/>
      <c r="N188" s="143"/>
      <c r="O188" s="143"/>
      <c r="P188" s="143"/>
      <c r="Q188" s="143"/>
      <c r="R188" s="143"/>
      <c r="S188" s="143"/>
      <c r="T188" s="144"/>
      <c r="U188" s="144"/>
      <c r="V188" s="140"/>
    </row>
    <row r="189" spans="1:22" ht="12.75" outlineLevel="2">
      <c r="A189" s="3"/>
      <c r="B189" s="105"/>
      <c r="C189" s="105"/>
      <c r="D189" s="126" t="s">
        <v>5</v>
      </c>
      <c r="E189" s="127">
        <v>2</v>
      </c>
      <c r="F189" s="128" t="s">
        <v>86</v>
      </c>
      <c r="G189" s="129" t="s">
        <v>269</v>
      </c>
      <c r="H189" s="130">
        <v>97.02</v>
      </c>
      <c r="I189" s="131" t="s">
        <v>14</v>
      </c>
      <c r="J189" s="132"/>
      <c r="K189" s="133">
        <f>H189*J189</f>
        <v>0</v>
      </c>
      <c r="L189" s="134">
        <f>IF(D189="S",K189,"")</f>
        <v>0</v>
      </c>
      <c r="M189" s="135">
        <f>IF(OR(D189="P",D189="U"),K189,"")</f>
      </c>
      <c r="N189" s="135">
        <f>IF(D189="H",K189,"")</f>
      </c>
      <c r="O189" s="135">
        <f>IF(D189="V",K189,"")</f>
      </c>
      <c r="P189" s="136">
        <v>0.00020000000000000004</v>
      </c>
      <c r="Q189" s="136">
        <v>0</v>
      </c>
      <c r="R189" s="136">
        <v>0</v>
      </c>
      <c r="S189" s="132">
        <v>0</v>
      </c>
      <c r="T189" s="137">
        <v>21</v>
      </c>
      <c r="U189" s="138">
        <f>K189*(T189+100)/100</f>
        <v>0</v>
      </c>
      <c r="V189" s="139"/>
    </row>
    <row r="190" spans="1:22" s="36" customFormat="1" ht="10.5" customHeight="1" outlineLevel="3">
      <c r="A190" s="35"/>
      <c r="B190" s="140"/>
      <c r="C190" s="140"/>
      <c r="D190" s="140"/>
      <c r="E190" s="140"/>
      <c r="F190" s="140"/>
      <c r="G190" s="140" t="s">
        <v>137</v>
      </c>
      <c r="H190" s="141">
        <v>97.02</v>
      </c>
      <c r="I190" s="142"/>
      <c r="J190" s="140"/>
      <c r="K190" s="140"/>
      <c r="L190" s="143"/>
      <c r="M190" s="143"/>
      <c r="N190" s="143"/>
      <c r="O190" s="143"/>
      <c r="P190" s="143"/>
      <c r="Q190" s="143"/>
      <c r="R190" s="143"/>
      <c r="S190" s="143"/>
      <c r="T190" s="144"/>
      <c r="U190" s="144"/>
      <c r="V190" s="140"/>
    </row>
    <row r="191" spans="1:22" ht="26.25" outlineLevel="2">
      <c r="A191" s="3"/>
      <c r="B191" s="105"/>
      <c r="C191" s="105"/>
      <c r="D191" s="126" t="s">
        <v>4</v>
      </c>
      <c r="E191" s="127">
        <v>3</v>
      </c>
      <c r="F191" s="128" t="s">
        <v>131</v>
      </c>
      <c r="G191" s="129" t="s">
        <v>319</v>
      </c>
      <c r="H191" s="130">
        <v>22.5</v>
      </c>
      <c r="I191" s="131" t="s">
        <v>14</v>
      </c>
      <c r="J191" s="132"/>
      <c r="K191" s="133">
        <f>H191*J191</f>
        <v>0</v>
      </c>
      <c r="L191" s="134">
        <f>IF(D191="S",K191,"")</f>
      </c>
      <c r="M191" s="135">
        <f>IF(OR(D191="P",D191="U"),K191,"")</f>
        <v>0</v>
      </c>
      <c r="N191" s="135">
        <f>IF(D191="H",K191,"")</f>
      </c>
      <c r="O191" s="135">
        <f>IF(D191="V",K191,"")</f>
      </c>
      <c r="P191" s="136">
        <v>0.00078</v>
      </c>
      <c r="Q191" s="136">
        <v>0</v>
      </c>
      <c r="R191" s="136">
        <v>0.0589999999999975</v>
      </c>
      <c r="S191" s="132">
        <v>7.738199999999776</v>
      </c>
      <c r="T191" s="137">
        <v>21</v>
      </c>
      <c r="U191" s="138">
        <f>K191*(T191+100)/100</f>
        <v>0</v>
      </c>
      <c r="V191" s="139"/>
    </row>
    <row r="192" spans="1:22" s="36" customFormat="1" ht="10.5" customHeight="1" outlineLevel="3">
      <c r="A192" s="35"/>
      <c r="B192" s="140"/>
      <c r="C192" s="140"/>
      <c r="D192" s="140"/>
      <c r="E192" s="140"/>
      <c r="F192" s="140"/>
      <c r="G192" s="140" t="s">
        <v>65</v>
      </c>
      <c r="H192" s="141">
        <v>22.5</v>
      </c>
      <c r="I192" s="142"/>
      <c r="J192" s="140"/>
      <c r="K192" s="140"/>
      <c r="L192" s="143"/>
      <c r="M192" s="143"/>
      <c r="N192" s="143"/>
      <c r="O192" s="143"/>
      <c r="P192" s="143"/>
      <c r="Q192" s="143"/>
      <c r="R192" s="143"/>
      <c r="S192" s="143"/>
      <c r="T192" s="144"/>
      <c r="U192" s="144"/>
      <c r="V192" s="140"/>
    </row>
    <row r="193" spans="1:22" ht="26.25" outlineLevel="2">
      <c r="A193" s="3"/>
      <c r="B193" s="105"/>
      <c r="C193" s="105"/>
      <c r="D193" s="126" t="s">
        <v>4</v>
      </c>
      <c r="E193" s="127">
        <v>4</v>
      </c>
      <c r="F193" s="128" t="s">
        <v>132</v>
      </c>
      <c r="G193" s="129" t="s">
        <v>328</v>
      </c>
      <c r="H193" s="130">
        <v>15</v>
      </c>
      <c r="I193" s="131" t="s">
        <v>8</v>
      </c>
      <c r="J193" s="132"/>
      <c r="K193" s="133">
        <f>H193*J193</f>
        <v>0</v>
      </c>
      <c r="L193" s="134">
        <f>IF(D193="S",K193,"")</f>
      </c>
      <c r="M193" s="135">
        <f>IF(OR(D193="P",D193="U"),K193,"")</f>
        <v>0</v>
      </c>
      <c r="N193" s="135">
        <f>IF(D193="H",K193,"")</f>
      </c>
      <c r="O193" s="135">
        <f>IF(D193="V",K193,"")</f>
      </c>
      <c r="P193" s="136">
        <v>0.00028</v>
      </c>
      <c r="Q193" s="136">
        <v>0</v>
      </c>
      <c r="R193" s="136">
        <v>0.17399999999997817</v>
      </c>
      <c r="S193" s="132">
        <v>23.420399999997063</v>
      </c>
      <c r="T193" s="137">
        <v>21</v>
      </c>
      <c r="U193" s="138">
        <f>K193*(T193+100)/100</f>
        <v>0</v>
      </c>
      <c r="V193" s="139"/>
    </row>
    <row r="194" spans="1:22" ht="12.75" outlineLevel="2">
      <c r="A194" s="3"/>
      <c r="B194" s="105"/>
      <c r="C194" s="105"/>
      <c r="D194" s="126" t="s">
        <v>4</v>
      </c>
      <c r="E194" s="127">
        <v>5</v>
      </c>
      <c r="F194" s="128" t="s">
        <v>133</v>
      </c>
      <c r="G194" s="129" t="s">
        <v>295</v>
      </c>
      <c r="H194" s="130">
        <v>60</v>
      </c>
      <c r="I194" s="131" t="s">
        <v>46</v>
      </c>
      <c r="J194" s="132"/>
      <c r="K194" s="133">
        <f>H194*J194</f>
        <v>0</v>
      </c>
      <c r="L194" s="134">
        <f>IF(D194="S",K194,"")</f>
      </c>
      <c r="M194" s="135">
        <f>IF(OR(D194="P",D194="U"),K194,"")</f>
        <v>0</v>
      </c>
      <c r="N194" s="135">
        <f>IF(D194="H",K194,"")</f>
      </c>
      <c r="O194" s="135">
        <f>IF(D194="V",K194,"")</f>
      </c>
      <c r="P194" s="136">
        <v>1E-05</v>
      </c>
      <c r="Q194" s="136">
        <v>0</v>
      </c>
      <c r="R194" s="136">
        <v>0.05000000000001137</v>
      </c>
      <c r="S194" s="132">
        <v>6.095000000001386</v>
      </c>
      <c r="T194" s="137">
        <v>21</v>
      </c>
      <c r="U194" s="138">
        <f>K194*(T194+100)/100</f>
        <v>0</v>
      </c>
      <c r="V194" s="139"/>
    </row>
    <row r="195" spans="1:22" s="36" customFormat="1" ht="10.5" customHeight="1" outlineLevel="3">
      <c r="A195" s="35"/>
      <c r="B195" s="140"/>
      <c r="C195" s="140"/>
      <c r="D195" s="140"/>
      <c r="E195" s="140"/>
      <c r="F195" s="140"/>
      <c r="G195" s="140" t="s">
        <v>70</v>
      </c>
      <c r="H195" s="141">
        <v>60</v>
      </c>
      <c r="I195" s="142"/>
      <c r="J195" s="140"/>
      <c r="K195" s="140"/>
      <c r="L195" s="143"/>
      <c r="M195" s="143"/>
      <c r="N195" s="143"/>
      <c r="O195" s="143"/>
      <c r="P195" s="143"/>
      <c r="Q195" s="143"/>
      <c r="R195" s="143"/>
      <c r="S195" s="143"/>
      <c r="T195" s="144"/>
      <c r="U195" s="144"/>
      <c r="V195" s="140"/>
    </row>
    <row r="196" spans="1:22" ht="26.25" outlineLevel="2">
      <c r="A196" s="3"/>
      <c r="B196" s="105"/>
      <c r="C196" s="105"/>
      <c r="D196" s="126" t="s">
        <v>4</v>
      </c>
      <c r="E196" s="127">
        <v>6</v>
      </c>
      <c r="F196" s="128" t="s">
        <v>134</v>
      </c>
      <c r="G196" s="129" t="s">
        <v>310</v>
      </c>
      <c r="H196" s="130">
        <v>4.5</v>
      </c>
      <c r="I196" s="131" t="s">
        <v>8</v>
      </c>
      <c r="J196" s="132"/>
      <c r="K196" s="133">
        <f>H196*J196</f>
        <v>0</v>
      </c>
      <c r="L196" s="134">
        <f>IF(D196="S",K196,"")</f>
      </c>
      <c r="M196" s="135">
        <f>IF(OR(D196="P",D196="U"),K196,"")</f>
        <v>0</v>
      </c>
      <c r="N196" s="135">
        <f>IF(D196="H",K196,"")</f>
      </c>
      <c r="O196" s="135">
        <f>IF(D196="V",K196,"")</f>
      </c>
      <c r="P196" s="136">
        <v>0.0001</v>
      </c>
      <c r="Q196" s="136">
        <v>0</v>
      </c>
      <c r="R196" s="136">
        <v>0.25</v>
      </c>
      <c r="S196" s="132">
        <v>33.65</v>
      </c>
      <c r="T196" s="137">
        <v>21</v>
      </c>
      <c r="U196" s="138">
        <f>K196*(T196+100)/100</f>
        <v>0</v>
      </c>
      <c r="V196" s="139"/>
    </row>
    <row r="197" spans="1:22" s="36" customFormat="1" ht="10.5" customHeight="1" outlineLevel="3">
      <c r="A197" s="35"/>
      <c r="B197" s="140"/>
      <c r="C197" s="140"/>
      <c r="D197" s="140"/>
      <c r="E197" s="140"/>
      <c r="F197" s="140"/>
      <c r="G197" s="140" t="s">
        <v>57</v>
      </c>
      <c r="H197" s="141">
        <v>4.5</v>
      </c>
      <c r="I197" s="142"/>
      <c r="J197" s="140"/>
      <c r="K197" s="140"/>
      <c r="L197" s="143"/>
      <c r="M197" s="143"/>
      <c r="N197" s="143"/>
      <c r="O197" s="143"/>
      <c r="P197" s="143"/>
      <c r="Q197" s="143"/>
      <c r="R197" s="143"/>
      <c r="S197" s="143"/>
      <c r="T197" s="144"/>
      <c r="U197" s="144"/>
      <c r="V197" s="140"/>
    </row>
    <row r="198" spans="1:22" ht="26.25" outlineLevel="2">
      <c r="A198" s="3"/>
      <c r="B198" s="105"/>
      <c r="C198" s="105"/>
      <c r="D198" s="126" t="s">
        <v>6</v>
      </c>
      <c r="E198" s="127">
        <v>7</v>
      </c>
      <c r="F198" s="128" t="s">
        <v>162</v>
      </c>
      <c r="G198" s="129" t="s">
        <v>327</v>
      </c>
      <c r="H198" s="130"/>
      <c r="I198" s="131" t="s">
        <v>0</v>
      </c>
      <c r="J198" s="132"/>
      <c r="K198" s="133">
        <f>H198*J198</f>
        <v>0</v>
      </c>
      <c r="L198" s="134">
        <f>IF(D198="S",K198,"")</f>
      </c>
      <c r="M198" s="135">
        <f>IF(OR(D198="P",D198="U"),K198,"")</f>
        <v>0</v>
      </c>
      <c r="N198" s="135">
        <f>IF(D198="H",K198,"")</f>
      </c>
      <c r="O198" s="135">
        <f>IF(D198="V",K198,"")</f>
      </c>
      <c r="P198" s="136">
        <v>0</v>
      </c>
      <c r="Q198" s="136">
        <v>0</v>
      </c>
      <c r="R198" s="136">
        <v>0</v>
      </c>
      <c r="S198" s="132">
        <v>0</v>
      </c>
      <c r="T198" s="137">
        <v>21</v>
      </c>
      <c r="U198" s="138">
        <f>K198*(T198+100)/100</f>
        <v>0</v>
      </c>
      <c r="V198" s="13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2019-03-11T14:34:23Z</dcterms:created>
  <dcterms:modified xsi:type="dcterms:W3CDTF">2019-03-11T14:34:23Z</dcterms:modified>
  <cp:category/>
  <cp:version/>
  <cp:contentType/>
  <cp:contentStatus/>
</cp:coreProperties>
</file>