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VRN" sheetId="3" r:id="rId3"/>
  </sheets>
  <definedNames/>
  <calcPr fullCalcOnLoad="1"/>
</workbook>
</file>

<file path=xl/sharedStrings.xml><?xml version="1.0" encoding="utf-8"?>
<sst xmlns="http://schemas.openxmlformats.org/spreadsheetml/2006/main" count="365" uniqueCount="191">
  <si>
    <t>Soupis objektů s DPH</t>
  </si>
  <si>
    <t>Stavba:PG17 - MŠ Jirásková - úprava příjezdové komunikace k MŠ z ulice M. Gorkého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</si>
  <si>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</si>
  <si>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</si>
  <si>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</si>
  <si>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</si>
  <si>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</si>
  <si>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</si>
  <si>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</si>
  <si>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</si>
  <si>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</si>
  <si>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</si>
  <si>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</si>
  <si>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</si>
  <si>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</si>
  <si>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</si>
  <si>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</si>
  <si>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</si>
  <si>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</si>
  <si>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PG17</t>
  </si>
  <si>
    <t>MŠ Jirásková - úprava příjezdové komunikace k MŠ z ulice M. Gorkého</t>
  </si>
  <si>
    <t>SO 101</t>
  </si>
  <si>
    <t>Příjezdová komunikace k MŠ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</si>
  <si>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</si>
  <si>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</si>
  <si>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</si>
  <si>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</si>
  <si>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</si>
  <si>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</si>
  <si>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</si>
  <si>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</si>
  <si>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</si>
  <si>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</si>
  <si>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</si>
  <si>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</si>
  <si>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</si>
  <si>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</si>
  <si>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</si>
  <si>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</si>
  <si>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</si>
  <si>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</si>
  <si>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</si>
  <si>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</si>
  <si>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</si>
  <si>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</si>
  <si>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2017_OTSKP-SPK</t>
  </si>
  <si>
    <t>014101</t>
  </si>
  <si>
    <t/>
  </si>
  <si>
    <t>POPLATKY ZA SKLÁDKU</t>
  </si>
  <si>
    <t xml:space="preserve">M3        </t>
  </si>
  <si>
    <t>viz. položka č.13328:7,004=7,004 [A]
viz. položka č.132738+č.122738-č.17511:32,120+121,34-28,33=125,130 [B]
Celkem: A+B=132,134 [C]</t>
  </si>
  <si>
    <t>zahrnuje veškeré poplatky provozovateli skládky související s uložením odpadu na skládce.</t>
  </si>
  <si>
    <t>014102</t>
  </si>
  <si>
    <t xml:space="preserve">T         </t>
  </si>
  <si>
    <t>viz. položka č. 113188:0,88*2,4=2,112 [A]
viz. položka č. 113524:13,5*0,25*0,1*2,4=0,810 [B]
viz. položka č. 113544:10*0,25*0,15*2,4=0,900 [C]
Celkem: A+B+C=3,822 [D]</t>
  </si>
  <si>
    <t>Zemní práce</t>
  </si>
  <si>
    <t>132738</t>
  </si>
  <si>
    <t>HLOUBENÍ RÝH ŠÍŘ DO 2M PAŽ I NEPAŽ TŘ. I, ODVOZ DO 20KM</t>
  </si>
  <si>
    <t>výkop rýhy pro osazení silniční obruby podél komunikace
(0,15m3/bm)
2*37,90*0,15=11,370 [A]
rýhy pro zřízení chrániček kabelových atrubních vedení
1*0,5*(5,5+36)=20,750 [B]
Celkem: A+B=32,120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</si>
  <si>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</si>
  <si>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122738</t>
  </si>
  <si>
    <t>ODKOPÁVKY A PROKOPÁVKY OBECNÉ TŘ. I, ODVOZ DO 20KM</t>
  </si>
  <si>
    <t>odkopávky pro zřízení konstrukce komunikace
37,90*4,5*0,4=68,220 [A]
odkopávky pro sanaci pláně do tl. 200 mm 
132,80*0,4=53,120 [B]
Celkem: A+B=121,340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</si>
  <si>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</si>
  <si>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121108</t>
  </si>
  <si>
    <t>SEJMUTÍ ORNICE NEBO LESNÍ PŮDY S ODVOZEM DO 20KM</t>
  </si>
  <si>
    <t>sejmutí ornice pod konstruckí komunikace tl. 100 mm
37,90*4,5=170,550 [A]</t>
  </si>
  <si>
    <t>položka zahrnuje sejmutí ornice bez ohledu na tloušťku vrstvy a její vodorovnou dopravu
nezahrnuje uložení na trvalou skládku</t>
  </si>
  <si>
    <t>18110</t>
  </si>
  <si>
    <t>ÚPRAVA PLÁNĚ SE ZHUTNĚNÍM V HORNINĚ TŘ. I</t>
  </si>
  <si>
    <t xml:space="preserve">M2        </t>
  </si>
  <si>
    <t>úprava pláně pod kosntrukcí komunikace
4,5*37,90=170,550 [A]</t>
  </si>
  <si>
    <t>položka zahrnuje úpravu pláně včetně vyrovnání výškových rozdílů. Míru zhutnění určuje projekt.</t>
  </si>
  <si>
    <t>113188</t>
  </si>
  <si>
    <t>ODSTRANĚNÍ KRYTU ZPEVNĚNÝCH PLOCH Z DLAŽDIC, ODVOZ DO 20KM</t>
  </si>
  <si>
    <t>rozebrání stav. chodníků z beton. dlažby
5,5*2*0,06=0,660 [A]
rozebrání stav. parkovacích stání podél chodníku
5,5*0,5*0,08=0,220 [B]
Celkem: A+B=0,880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</si>
  <si>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</si>
  <si>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113524</t>
  </si>
  <si>
    <t>ODSTRANĚNÍ CHODNÍKOVÝCH OBRUBNÍKŮ BETONOVÝCH, ODVOZ DO 5KM</t>
  </si>
  <si>
    <t xml:space="preserve">M         </t>
  </si>
  <si>
    <t>odstranění stav. chodníkových obrub
5,5+4+4=13,500 [A]</t>
  </si>
  <si>
    <t>113544</t>
  </si>
  <si>
    <t>ODSTRANĚNÍ OBRUB Z KRAJNÍKŮ, ODVOZ DO 5KM</t>
  </si>
  <si>
    <t>odstranění stav. silničních obrub 
5,5=5,500 [A]</t>
  </si>
  <si>
    <t>113328</t>
  </si>
  <si>
    <t>ODSTRAN PODKL ZPEVNĚNÝCH PLOCH Z KAMENIVA NESTMEL, ODVOZ DO 20KM</t>
  </si>
  <si>
    <t>odstranění stav konstrukce chodníků 
(4*2,4+5,5*2)*0,34=7,004 [A]</t>
  </si>
  <si>
    <t>17511</t>
  </si>
  <si>
    <t>OBSYP POTRUBÍ A OBJEKTŮ SE ZHUTNĚNÍM</t>
  </si>
  <si>
    <t>obsyp kolem obrub (0,1m3/bm)
37,90*2*0,1=7,580 [A]
obsyp chrániček kabelových vedení a chrániček
1*0,5*(5,5+36)=20,750 [B]
Celkem: A+B=28,330 [C]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</si>
  <si>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</si>
  <si>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18221</t>
  </si>
  <si>
    <t>ROZPROSTŘENÍ ORNICE VE SVAHU V TL DO 0,10M</t>
  </si>
  <si>
    <t>ohumusování kolem obrub
37,90*0,5*2=37,900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</si>
  <si>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</si>
  <si>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</si>
  <si>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</si>
  <si>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37,90*0,5*2=37,900 [A]</t>
  </si>
  <si>
    <t>Zahrnuje dodání předepsané travní směsi, její výsev na ornici, zalévání, první pokosení, to vše bez ohledu na sklon terénu</t>
  </si>
  <si>
    <t>Komunikace</t>
  </si>
  <si>
    <t>56334</t>
  </si>
  <si>
    <t>VOZOVKOVÉ VRSTVY ZE ŠTĚRKODRTI TL. DO 200MM</t>
  </si>
  <si>
    <t>konstrukce komunikace a chodníkového přejezdu
142,80=142,800 [A]
konstrukce komunikace v případě neúnosnosti pláně
37,90*4=151,600 [B]
Celkem: A+B=294,400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</si>
  <si>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</si>
  <si>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56324</t>
  </si>
  <si>
    <t>VOZOVKOVÉ VRSTVY Z VIBROVANÉHO ŠTĚRKU TL. DO 200MM</t>
  </si>
  <si>
    <t>kryt komunikace z VŠ tl. 200 mm
37,90*3,5=132,650 [A]</t>
  </si>
  <si>
    <t>582613</t>
  </si>
  <si>
    <t>KRYTY Z BETON DLAŽDIC SE ZÁMKEM ŠEDÝCH TL 100MM DO LOŽE Z KAM</t>
  </si>
  <si>
    <t>chodníkový přejezd
8,1*1,05=8,505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</si>
  <si>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</si>
  <si>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58261B</t>
  </si>
  <si>
    <t>KRYTY Z BETON DLAŽDIC SE ZÁMKEM BAREV RELIÉF TL 80MM DO LOŽE Z KAM</t>
  </si>
  <si>
    <t>1,8*1,05=1,890 [A]</t>
  </si>
  <si>
    <t>57475</t>
  </si>
  <si>
    <t>VOZOVKOVÉ VÝZTUŽNÉ VRSTVY Z GEOMŘÍŽOVINY</t>
  </si>
  <si>
    <t>37,90*4,5=170,550 [A]</t>
  </si>
  <si>
    <t>- dodání geomříže v požadované kvalitě a v množství včetně přesahů (přesahy započteny v jednotkové ceně)
- očištění podkladu
- pokládka geomříže dle předepsaného technologického předpisu</t>
  </si>
  <si>
    <t xml:space="preserve">Potrubí    </t>
  </si>
  <si>
    <t>87627</t>
  </si>
  <si>
    <t>CHRÁNIČKY Z TRUB PLASTOVÝCH DN DO 100MM</t>
  </si>
  <si>
    <t>chráníčky kabelového vedení
15+5,5+5,5+4,5+5,5=36,000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</si>
  <si>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</si>
  <si>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86727</t>
  </si>
  <si>
    <t>CHRÁNIČKY Z TRUB OCEL PODÉL PŮLENÝCH DN DO 100MM</t>
  </si>
  <si>
    <t>5,5=5,500 [A]</t>
  </si>
  <si>
    <t>položky pro zhotovení potrubí platí bez ohledu na sklon.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
- opláštění dle dokumentace a nutné opravy opláštění při jeho poškození</t>
  </si>
  <si>
    <t>899212</t>
  </si>
  <si>
    <t>VÝŠKOVÁ ÚPRAVA POKLOPŮ</t>
  </si>
  <si>
    <t xml:space="preserve">KUS       </t>
  </si>
  <si>
    <t>2=2,000 [A]</t>
  </si>
  <si>
    <t>- položka výškové úpravy zahrnuje všechny nutné práce a materiály pro zvýšení nebo snížení zařízení (včetně nutné úpravy stávajícího povrchu vozovky nebo chodníku).</t>
  </si>
  <si>
    <t>Potrubí</t>
  </si>
  <si>
    <t>Ostatní konstrukce a práce</t>
  </si>
  <si>
    <t>917224</t>
  </si>
  <si>
    <t>SILNIČNÍ A CHODNÍKOVÉ OBRUBY Z BETONOVÝCH OBRUBNÍKŮ ŠÍŘ 150MM</t>
  </si>
  <si>
    <t>silniční obruba 
(37,90*2+5,5)*1,05=85,365 [A]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</si>
  <si>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</si>
  <si>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</si>
  <si>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</t>
  </si>
  <si>
    <t>5,5*1,05=5,775 [A]</t>
  </si>
  <si>
    <t>915111</t>
  </si>
  <si>
    <t>VODOROVNÉ DOPRAVNÍ ZNAČENÍ BARVOU HLADKÉ - DODÁVKA A POKLÁDKA</t>
  </si>
  <si>
    <t>2+2=4,000 [A]</t>
  </si>
  <si>
    <t>položka zahrnuje:
- dodání a pokládku nátěrového materiálu (měří se pouze natíraná plocha)
- předznačení a reflexní úpravu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</si>
  <si>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</si>
  <si>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</si>
  <si>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</si>
  <si>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</si>
  <si>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</si>
  <si>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</si>
  <si>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</si>
  <si>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VRN</t>
  </si>
  <si>
    <t>Vedlejší rozpočtové náklady</t>
  </si>
  <si>
    <t>2016_OTSKP</t>
  </si>
  <si>
    <t>02620</t>
  </si>
  <si>
    <t>ZKOUŠENÍ KONSTRUKCÍ A PRACÍ NEZÁVISLOU ZKUŠEBNOU</t>
  </si>
  <si>
    <t xml:space="preserve">KČ        </t>
  </si>
  <si>
    <t>Zkouška na asfaltech a chodnících :
(dynamická, statická, jádorvý asfalt. vrt apod.)
2=2,000 [A]</t>
  </si>
  <si>
    <t>zahrnuje veškeré náklady spojené s objednatelem požadovanými zkouškami
Zkoušení konstrukcí a prací nezávislou zkušebnou:
- zahrnuje veškeré náklady spojené s objednatelem požadovanými zkouškami, tj. provedení jádrových vývrtů o průměru 100 mm v nové vrstvě vozovky z asfaltového betonu a pracemi zkušebny pro ověření tloušťky obrusné vsrtvy, míry zhutnění, mezerovitost akontroly spojení vrstvy s podkladem.
- cena zahrnuje i náklady na statické zkoušky</t>
  </si>
  <si>
    <t>02720</t>
  </si>
  <si>
    <t>POMOC PRÁCE ZŘÍZ NEBO ZAJIŠŤ REGULACI A OCHRANU DOPRAVY</t>
  </si>
  <si>
    <t>Sada přechodného DZ a případné zřízení celkové uzavírky včetně objížďky:1=1,000 [A]</t>
  </si>
  <si>
    <t>zahrnuje veškeré náklady spojené s objednatelem požadovanými zařízeními, jeho zřízení, provoz během výstavby a odstranění po dokončení stavby.
Zabezpečení staveniště dopravní značení na stavenišť.
Projednání dočasné úpravy dopravního značení po dobu výstavby s územně příslušným odborem dopravy a  DI Policie ČR.
Zřízení, údržba a odstranění dopravního značení. 
(dopravní značení na zřízení objízdné trasy při úplné uzavírce)</t>
  </si>
  <si>
    <t>02730</t>
  </si>
  <si>
    <t>POMOC PRÁCE ZŘÍZ NEBO ZAJIŠŤ OCHRANU INŽENÝRSKÝCH SÍTÍ</t>
  </si>
  <si>
    <t>Náklady na vytýčení inženýrských sítí na staveništi jejich správci, s případným provedením průzkumných sond:1=1,000 [A]</t>
  </si>
  <si>
    <t>zahrnuje veškeré náklady spojené s objednatelem požadovanými zařízeními</t>
  </si>
  <si>
    <t>02911</t>
  </si>
  <si>
    <t>OSTATNÍ POŽADAVKY - GEODETICKÉ ZAMĚŘENÍ</t>
  </si>
  <si>
    <t xml:space="preserve">SOUBOR    </t>
  </si>
  <si>
    <t>Vytyčení stavby geodetem s oprávněním:
1=1,000 [A]</t>
  </si>
  <si>
    <t>zahrnuje veškeré náklady spojené s objednatelem požadovanými pracemi</t>
  </si>
  <si>
    <t>02944</t>
  </si>
  <si>
    <t>OSTAT POŽADAVKY - DOKUMENTACE SKUTEČ PROVEDENÍ V DIGIT FORMĚ</t>
  </si>
  <si>
    <t>1=1,000 [A]</t>
  </si>
  <si>
    <t>zahrnuje veškeré náklady spojené s objednatelem požadovanými pracemi
Průzkumné, geodetické a projektové,  práce po výstavbě,zaměření skutečného provedení stavby, vyhotovení dokumentace skutečného provedení stavby (3x tištěné + 1 x ele. na CD).</t>
  </si>
  <si>
    <t>R3</t>
  </si>
  <si>
    <t xml:space="preserve">BOZP
Před zahájením prací spolupráce s koordinátorem bezpečnosti a ochrany zdraví při práci na staveništi /zajišťuje stavebník/ a vypracování plánu bezpečnosti a ochrany zdraví při práci na staveništi dle aktuálních skutečností. </t>
  </si>
  <si>
    <t xml:space="preserve">KOMPLET   </t>
  </si>
  <si>
    <t>02946</t>
  </si>
  <si>
    <t>OSTAT POŽADAVKY - FOTODOKUMENTACE</t>
  </si>
  <si>
    <t>Průběžná fotodokumenatce hlavních činností a nákladů (po dnech):1=1,000 [A]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</si>
  <si>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</si>
  <si>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</si>
  <si>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</si>
  <si>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</si>
  <si>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R11</t>
  </si>
  <si>
    <t>Čištění přilehlých komunikací a prostor dotčených výstavbou.</t>
  </si>
  <si>
    <t>R14</t>
  </si>
  <si>
    <t>Zřízení všech potřebných dočasných přístupů a příjezdů včetně jejich následného odstranění.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</si>
</sst>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101'!I107</f>
      </c>
      <c r="D11" s="12">
        <f>'SO 101'!P107</f>
      </c>
      <c r="E11" s="12">
        <f>C11+D11</f>
      </c>
    </row>
    <row r="12" spans="1:5" ht="12.75" customHeight="1">
      <c r="A12" s="7" t="s">
        <v>152</v>
      </c>
      <c r="B12" s="7" t="s">
        <v>153</v>
      </c>
      <c r="C12" s="12">
        <f>VRN!I53</f>
      </c>
      <c r="D12" s="12">
        <f>VRN!P53</f>
      </c>
      <c r="E12" s="12">
        <f>C12+D12</f>
      </c>
    </row>
  </sheetData>
  <sheetProtection formatColumns="0"/>
  <hyperlinks>
    <hyperlink ref="A11" location="#'SO 101'!A1" tooltip="Odkaz na stranku objektu [SO 101]" display="SO 101"/>
    <hyperlink ref="A12" location="#'VRN'!A1" tooltip="Odkaz na stranku objektu [VRN]" display="VRN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22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132.134</v>
      </c>
      <c r="H12" s="13"/>
      <c r="I12" s="12">
        <f>ROUND((H12*G12),2)</f>
      </c>
      <c r="O12">
        <f>rekapitulace!H8</f>
      </c>
      <c r="P12">
        <f>O12/100*I12</f>
      </c>
    </row>
    <row r="13" ht="229.5">
      <c r="E13" s="14" t="s">
        <v>50</v>
      </c>
    </row>
    <row r="14" ht="153">
      <c r="E14" s="14" t="s">
        <v>51</v>
      </c>
    </row>
    <row r="15" spans="1:16" ht="12.75">
      <c r="A15" s="7">
        <v>23</v>
      </c>
      <c r="B15" s="7" t="s">
        <v>45</v>
      </c>
      <c r="C15" s="7" t="s">
        <v>52</v>
      </c>
      <c r="D15" s="7" t="s">
        <v>47</v>
      </c>
      <c r="E15" s="7" t="s">
        <v>48</v>
      </c>
      <c r="F15" s="7" t="s">
        <v>53</v>
      </c>
      <c r="G15" s="9">
        <v>3.822</v>
      </c>
      <c r="H15" s="13"/>
      <c r="I15" s="12">
        <f>ROUND((H15*G15),2)</f>
      </c>
      <c r="O15">
        <f>rekapitulace!H8</f>
      </c>
      <c r="P15">
        <f>O15/100*I15</f>
      </c>
    </row>
    <row r="16" ht="293.25">
      <c r="E16" s="14" t="s">
        <v>54</v>
      </c>
    </row>
    <row r="17" ht="153">
      <c r="E17" s="14" t="s">
        <v>51</v>
      </c>
    </row>
    <row r="18" spans="1:16" ht="12.75" customHeight="1">
      <c r="A18" s="15"/>
      <c r="B18" s="15"/>
      <c r="C18" s="15" t="s">
        <v>44</v>
      </c>
      <c r="D18" s="15"/>
      <c r="E18" s="15" t="s">
        <v>43</v>
      </c>
      <c r="F18" s="15"/>
      <c r="G18" s="15"/>
      <c r="H18" s="15"/>
      <c r="I18" s="15">
        <f>SUM(I12:I17)</f>
      </c>
      <c r="P18">
        <f>ROUND(SUM(P12:P17),2)</f>
      </c>
    </row>
    <row r="20" spans="1:9" ht="12.75" customHeight="1">
      <c r="A20" s="8"/>
      <c r="B20" s="8"/>
      <c r="C20" s="8" t="s">
        <v>24</v>
      </c>
      <c r="D20" s="8"/>
      <c r="E20" s="8" t="s">
        <v>55</v>
      </c>
      <c r="F20" s="8"/>
      <c r="G20" s="10"/>
      <c r="H20" s="8"/>
      <c r="I20" s="10"/>
    </row>
    <row r="21" spans="1:16" ht="12.75">
      <c r="A21" s="7">
        <v>1</v>
      </c>
      <c r="B21" s="7" t="s">
        <v>45</v>
      </c>
      <c r="C21" s="7" t="s">
        <v>56</v>
      </c>
      <c r="D21" s="7" t="s">
        <v>47</v>
      </c>
      <c r="E21" s="7" t="s">
        <v>57</v>
      </c>
      <c r="F21" s="7" t="s">
        <v>49</v>
      </c>
      <c r="G21" s="9">
        <v>32.12</v>
      </c>
      <c r="H21" s="13"/>
      <c r="I21" s="12">
        <f>ROUND((H21*G21),2)</f>
      </c>
      <c r="O21">
        <f>rekapitulace!H8</f>
      </c>
      <c r="P21">
        <f>O21/100*I21</f>
      </c>
    </row>
    <row r="22" ht="331.5">
      <c r="E22" s="14" t="s">
        <v>58</v>
      </c>
    </row>
    <row r="23" ht="409.5">
      <c r="E23" s="14" t="s">
        <v>59</v>
      </c>
    </row>
    <row r="24" spans="1:16" ht="12.75">
      <c r="A24" s="7">
        <v>2</v>
      </c>
      <c r="B24" s="7" t="s">
        <v>45</v>
      </c>
      <c r="C24" s="7" t="s">
        <v>60</v>
      </c>
      <c r="D24" s="7" t="s">
        <v>47</v>
      </c>
      <c r="E24" s="7" t="s">
        <v>61</v>
      </c>
      <c r="F24" s="7" t="s">
        <v>49</v>
      </c>
      <c r="G24" s="9">
        <v>121.34</v>
      </c>
      <c r="H24" s="13"/>
      <c r="I24" s="12">
        <f>ROUND((H24*G24),2)</f>
      </c>
      <c r="O24">
        <f>rekapitulace!H8</f>
      </c>
      <c r="P24">
        <f>O24/100*I24</f>
      </c>
    </row>
    <row r="25" ht="280.5">
      <c r="E25" s="14" t="s">
        <v>62</v>
      </c>
    </row>
    <row r="26" ht="409.5">
      <c r="E26" s="14" t="s">
        <v>63</v>
      </c>
    </row>
    <row r="27" spans="1:16" ht="12.75">
      <c r="A27" s="7">
        <v>3</v>
      </c>
      <c r="B27" s="7" t="s">
        <v>45</v>
      </c>
      <c r="C27" s="7" t="s">
        <v>64</v>
      </c>
      <c r="D27" s="7" t="s">
        <v>47</v>
      </c>
      <c r="E27" s="7" t="s">
        <v>65</v>
      </c>
      <c r="F27" s="7" t="s">
        <v>49</v>
      </c>
      <c r="G27" s="9">
        <v>170.55</v>
      </c>
      <c r="H27" s="13"/>
      <c r="I27" s="12">
        <f>ROUND((H27*G27),2)</f>
      </c>
      <c r="O27">
        <f>rekapitulace!H8</f>
      </c>
      <c r="P27">
        <f>O27/100*I27</f>
      </c>
    </row>
    <row r="28" ht="140.25">
      <c r="E28" s="14" t="s">
        <v>66</v>
      </c>
    </row>
    <row r="29" ht="191.25">
      <c r="E29" s="14" t="s">
        <v>67</v>
      </c>
    </row>
    <row r="30" spans="1:16" ht="12.75">
      <c r="A30" s="7">
        <v>4</v>
      </c>
      <c r="B30" s="7" t="s">
        <v>45</v>
      </c>
      <c r="C30" s="7" t="s">
        <v>68</v>
      </c>
      <c r="D30" s="7" t="s">
        <v>47</v>
      </c>
      <c r="E30" s="7" t="s">
        <v>69</v>
      </c>
      <c r="F30" s="7" t="s">
        <v>70</v>
      </c>
      <c r="G30" s="9">
        <v>170.55</v>
      </c>
      <c r="H30" s="13"/>
      <c r="I30" s="12">
        <f>ROUND((H30*G30),2)</f>
      </c>
      <c r="O30">
        <f>rekapitulace!H8</f>
      </c>
      <c r="P30">
        <f>O30/100*I30</f>
      </c>
    </row>
    <row r="31" ht="114.75">
      <c r="E31" s="14" t="s">
        <v>71</v>
      </c>
    </row>
    <row r="32" ht="153">
      <c r="E32" s="14" t="s">
        <v>72</v>
      </c>
    </row>
    <row r="33" spans="1:16" ht="12.75">
      <c r="A33" s="7">
        <v>5</v>
      </c>
      <c r="B33" s="7" t="s">
        <v>45</v>
      </c>
      <c r="C33" s="7" t="s">
        <v>73</v>
      </c>
      <c r="D33" s="7" t="s">
        <v>47</v>
      </c>
      <c r="E33" s="7" t="s">
        <v>74</v>
      </c>
      <c r="F33" s="7" t="s">
        <v>49</v>
      </c>
      <c r="G33" s="9">
        <v>0.88</v>
      </c>
      <c r="H33" s="13"/>
      <c r="I33" s="12">
        <f>ROUND((H33*G33),2)</f>
      </c>
      <c r="O33">
        <f>rekapitulace!H8</f>
      </c>
      <c r="P33">
        <f>O33/100*I33</f>
      </c>
    </row>
    <row r="34" ht="255">
      <c r="E34" s="14" t="s">
        <v>75</v>
      </c>
    </row>
    <row r="35" ht="409.5">
      <c r="E35" s="14" t="s">
        <v>76</v>
      </c>
    </row>
    <row r="36" spans="1:16" ht="12.75">
      <c r="A36" s="7">
        <v>6</v>
      </c>
      <c r="B36" s="7" t="s">
        <v>45</v>
      </c>
      <c r="C36" s="7" t="s">
        <v>77</v>
      </c>
      <c r="D36" s="7" t="s">
        <v>47</v>
      </c>
      <c r="E36" s="7" t="s">
        <v>78</v>
      </c>
      <c r="F36" s="7" t="s">
        <v>79</v>
      </c>
      <c r="G36" s="9">
        <v>13.5</v>
      </c>
      <c r="H36" s="13"/>
      <c r="I36" s="12">
        <f>ROUND((H36*G36),2)</f>
      </c>
      <c r="O36">
        <f>rekapitulace!H8</f>
      </c>
      <c r="P36">
        <f>O36/100*I36</f>
      </c>
    </row>
    <row r="37" ht="89.25">
      <c r="E37" s="14" t="s">
        <v>80</v>
      </c>
    </row>
    <row r="38" ht="409.5">
      <c r="E38" s="14" t="s">
        <v>76</v>
      </c>
    </row>
    <row r="39" spans="1:16" ht="12.75">
      <c r="A39" s="7">
        <v>7</v>
      </c>
      <c r="B39" s="7" t="s">
        <v>45</v>
      </c>
      <c r="C39" s="7" t="s">
        <v>81</v>
      </c>
      <c r="D39" s="7" t="s">
        <v>47</v>
      </c>
      <c r="E39" s="7" t="s">
        <v>82</v>
      </c>
      <c r="F39" s="7" t="s">
        <v>79</v>
      </c>
      <c r="G39" s="9">
        <v>5.5</v>
      </c>
      <c r="H39" s="13"/>
      <c r="I39" s="12">
        <f>ROUND((H39*G39),2)</f>
      </c>
      <c r="O39">
        <f>rekapitulace!H8</f>
      </c>
      <c r="P39">
        <f>O39/100*I39</f>
      </c>
    </row>
    <row r="40" ht="76.5">
      <c r="E40" s="14" t="s">
        <v>83</v>
      </c>
    </row>
    <row r="41" ht="409.5">
      <c r="E41" s="14" t="s">
        <v>76</v>
      </c>
    </row>
    <row r="42" spans="1:16" ht="12.75">
      <c r="A42" s="7">
        <v>8</v>
      </c>
      <c r="B42" s="7" t="s">
        <v>45</v>
      </c>
      <c r="C42" s="7" t="s">
        <v>84</v>
      </c>
      <c r="D42" s="7" t="s">
        <v>47</v>
      </c>
      <c r="E42" s="7" t="s">
        <v>85</v>
      </c>
      <c r="F42" s="7" t="s">
        <v>49</v>
      </c>
      <c r="G42" s="9">
        <v>7.004</v>
      </c>
      <c r="H42" s="13"/>
      <c r="I42" s="12">
        <f>ROUND((H42*G42),2)</f>
      </c>
      <c r="O42">
        <f>rekapitulace!H8</f>
      </c>
      <c r="P42">
        <f>O42/100*I42</f>
      </c>
    </row>
    <row r="43" ht="114.75">
      <c r="E43" s="14" t="s">
        <v>86</v>
      </c>
    </row>
    <row r="44" ht="409.5">
      <c r="E44" s="14" t="s">
        <v>76</v>
      </c>
    </row>
    <row r="45" spans="1:16" ht="12.75">
      <c r="A45" s="7">
        <v>15</v>
      </c>
      <c r="B45" s="7" t="s">
        <v>45</v>
      </c>
      <c r="C45" s="7" t="s">
        <v>87</v>
      </c>
      <c r="D45" s="7" t="s">
        <v>47</v>
      </c>
      <c r="E45" s="7" t="s">
        <v>88</v>
      </c>
      <c r="F45" s="7" t="s">
        <v>49</v>
      </c>
      <c r="G45" s="9">
        <v>28.33</v>
      </c>
      <c r="H45" s="13"/>
      <c r="I45" s="12">
        <f>ROUND((H45*G45),2)</f>
      </c>
      <c r="O45">
        <f>rekapitulace!H8</f>
      </c>
      <c r="P45">
        <f>O45/100*I45</f>
      </c>
    </row>
    <row r="46" ht="242.25">
      <c r="E46" s="14" t="s">
        <v>89</v>
      </c>
    </row>
    <row r="47" ht="409.5">
      <c r="E47" s="14" t="s">
        <v>90</v>
      </c>
    </row>
    <row r="48" spans="1:16" ht="12.75">
      <c r="A48" s="7">
        <v>16</v>
      </c>
      <c r="B48" s="7" t="s">
        <v>45</v>
      </c>
      <c r="C48" s="7" t="s">
        <v>91</v>
      </c>
      <c r="D48" s="7" t="s">
        <v>47</v>
      </c>
      <c r="E48" s="7" t="s">
        <v>92</v>
      </c>
      <c r="F48" s="7" t="s">
        <v>70</v>
      </c>
      <c r="G48" s="9">
        <v>37.9</v>
      </c>
      <c r="H48" s="13"/>
      <c r="I48" s="12">
        <f>ROUND((H48*G48),2)</f>
      </c>
      <c r="O48">
        <f>rekapitulace!H8</f>
      </c>
      <c r="P48">
        <f>O48/100*I48</f>
      </c>
    </row>
    <row r="49" ht="76.5">
      <c r="E49" s="14" t="s">
        <v>93</v>
      </c>
    </row>
    <row r="50" ht="204">
      <c r="E50" s="14" t="s">
        <v>94</v>
      </c>
    </row>
    <row r="51" spans="1:16" ht="12.75">
      <c r="A51" s="7">
        <v>17</v>
      </c>
      <c r="B51" s="7" t="s">
        <v>45</v>
      </c>
      <c r="C51" s="7" t="s">
        <v>95</v>
      </c>
      <c r="D51" s="7" t="s">
        <v>47</v>
      </c>
      <c r="E51" s="7" t="s">
        <v>96</v>
      </c>
      <c r="F51" s="7" t="s">
        <v>70</v>
      </c>
      <c r="G51" s="9">
        <v>37.9</v>
      </c>
      <c r="H51" s="13"/>
      <c r="I51" s="12">
        <f>ROUND((H51*G51),2)</f>
      </c>
      <c r="O51">
        <f>rekapitulace!H8</f>
      </c>
      <c r="P51">
        <f>O51/100*I51</f>
      </c>
    </row>
    <row r="52" ht="38.25">
      <c r="E52" s="14" t="s">
        <v>97</v>
      </c>
    </row>
    <row r="53" ht="178.5">
      <c r="E53" s="14" t="s">
        <v>98</v>
      </c>
    </row>
    <row r="54" spans="1:16" ht="12.75" customHeight="1">
      <c r="A54" s="15"/>
      <c r="B54" s="15"/>
      <c r="C54" s="15" t="s">
        <v>24</v>
      </c>
      <c r="D54" s="15"/>
      <c r="E54" s="15" t="s">
        <v>55</v>
      </c>
      <c r="F54" s="15"/>
      <c r="G54" s="15"/>
      <c r="H54" s="15"/>
      <c r="I54" s="15">
        <f>SUM(I21:I53)</f>
      </c>
      <c r="P54">
        <f>ROUND(SUM(P21:P53),2)</f>
      </c>
    </row>
    <row r="56" spans="1:9" ht="12.75" customHeight="1">
      <c r="A56" s="8"/>
      <c r="B56" s="8"/>
      <c r="C56" s="8" t="s">
        <v>38</v>
      </c>
      <c r="D56" s="8"/>
      <c r="E56" s="8" t="s">
        <v>99</v>
      </c>
      <c r="F56" s="8"/>
      <c r="G56" s="10"/>
      <c r="H56" s="8"/>
      <c r="I56" s="10"/>
    </row>
    <row r="57" spans="1:16" ht="12.75">
      <c r="A57" s="7">
        <v>9</v>
      </c>
      <c r="B57" s="7" t="s">
        <v>45</v>
      </c>
      <c r="C57" s="7" t="s">
        <v>100</v>
      </c>
      <c r="D57" s="7" t="s">
        <v>47</v>
      </c>
      <c r="E57" s="7" t="s">
        <v>101</v>
      </c>
      <c r="F57" s="7" t="s">
        <v>70</v>
      </c>
      <c r="G57" s="9">
        <v>294.4</v>
      </c>
      <c r="H57" s="13"/>
      <c r="I57" s="12">
        <f>ROUND((H57*G57),2)</f>
      </c>
      <c r="O57">
        <f>rekapitulace!H8</f>
      </c>
      <c r="P57">
        <f>O57/100*I57</f>
      </c>
    </row>
    <row r="58" ht="293.25">
      <c r="E58" s="14" t="s">
        <v>102</v>
      </c>
    </row>
    <row r="59" ht="318.75">
      <c r="E59" s="14" t="s">
        <v>103</v>
      </c>
    </row>
    <row r="60" spans="1:16" ht="12.75">
      <c r="A60" s="7">
        <v>10</v>
      </c>
      <c r="B60" s="7" t="s">
        <v>45</v>
      </c>
      <c r="C60" s="7" t="s">
        <v>104</v>
      </c>
      <c r="D60" s="7" t="s">
        <v>47</v>
      </c>
      <c r="E60" s="7" t="s">
        <v>105</v>
      </c>
      <c r="F60" s="7" t="s">
        <v>70</v>
      </c>
      <c r="G60" s="9">
        <v>132.65</v>
      </c>
      <c r="H60" s="13"/>
      <c r="I60" s="12">
        <f>ROUND((H60*G60),2)</f>
      </c>
      <c r="O60">
        <f>rekapitulace!H8</f>
      </c>
      <c r="P60">
        <f>O60/100*I60</f>
      </c>
    </row>
    <row r="61" ht="102">
      <c r="E61" s="14" t="s">
        <v>106</v>
      </c>
    </row>
    <row r="62" ht="318.75">
      <c r="E62" s="14" t="s">
        <v>103</v>
      </c>
    </row>
    <row r="63" spans="1:16" ht="12.75">
      <c r="A63" s="7">
        <v>13</v>
      </c>
      <c r="B63" s="7" t="s">
        <v>45</v>
      </c>
      <c r="C63" s="7" t="s">
        <v>107</v>
      </c>
      <c r="D63" s="7" t="s">
        <v>47</v>
      </c>
      <c r="E63" s="7" t="s">
        <v>108</v>
      </c>
      <c r="F63" s="7" t="s">
        <v>70</v>
      </c>
      <c r="G63" s="9">
        <v>8.505</v>
      </c>
      <c r="H63" s="13"/>
      <c r="I63" s="12">
        <f>ROUND((H63*G63),2)</f>
      </c>
      <c r="O63">
        <f>rekapitulace!H8</f>
      </c>
      <c r="P63">
        <f>O63/100*I63</f>
      </c>
    </row>
    <row r="64" ht="51">
      <c r="E64" s="14" t="s">
        <v>109</v>
      </c>
    </row>
    <row r="65" ht="409.5">
      <c r="E65" s="14" t="s">
        <v>110</v>
      </c>
    </row>
    <row r="66" spans="1:16" ht="12.75">
      <c r="A66" s="7">
        <v>14</v>
      </c>
      <c r="B66" s="7" t="s">
        <v>45</v>
      </c>
      <c r="C66" s="7" t="s">
        <v>111</v>
      </c>
      <c r="D66" s="7" t="s">
        <v>47</v>
      </c>
      <c r="E66" s="7" t="s">
        <v>112</v>
      </c>
      <c r="F66" s="7" t="s">
        <v>70</v>
      </c>
      <c r="G66" s="9">
        <v>1.89</v>
      </c>
      <c r="H66" s="13"/>
      <c r="I66" s="12">
        <f>ROUND((H66*G66),2)</f>
      </c>
      <c r="O66">
        <f>rekapitulace!H8</f>
      </c>
      <c r="P66">
        <f>O66/100*I66</f>
      </c>
    </row>
    <row r="67" ht="25.5">
      <c r="E67" s="14" t="s">
        <v>113</v>
      </c>
    </row>
    <row r="68" ht="409.5">
      <c r="E68" s="14" t="s">
        <v>110</v>
      </c>
    </row>
    <row r="69" spans="1:16" ht="12.75">
      <c r="A69" s="7">
        <v>18</v>
      </c>
      <c r="B69" s="7" t="s">
        <v>45</v>
      </c>
      <c r="C69" s="7" t="s">
        <v>114</v>
      </c>
      <c r="D69" s="7" t="s">
        <v>47</v>
      </c>
      <c r="E69" s="7" t="s">
        <v>115</v>
      </c>
      <c r="F69" s="7" t="s">
        <v>70</v>
      </c>
      <c r="G69" s="9">
        <v>170.55</v>
      </c>
      <c r="H69" s="13"/>
      <c r="I69" s="12">
        <f>ROUND((H69*G69),2)</f>
      </c>
      <c r="O69">
        <f>rekapitulace!H8</f>
      </c>
      <c r="P69">
        <f>O69/100*I69</f>
      </c>
    </row>
    <row r="70" ht="38.25">
      <c r="E70" s="14" t="s">
        <v>116</v>
      </c>
    </row>
    <row r="71" ht="318.75">
      <c r="E71" s="14" t="s">
        <v>117</v>
      </c>
    </row>
    <row r="72" spans="1:16" ht="12.75" customHeight="1">
      <c r="A72" s="15"/>
      <c r="B72" s="15"/>
      <c r="C72" s="15" t="s">
        <v>38</v>
      </c>
      <c r="D72" s="15"/>
      <c r="E72" s="15" t="s">
        <v>99</v>
      </c>
      <c r="F72" s="15"/>
      <c r="G72" s="15"/>
      <c r="H72" s="15"/>
      <c r="I72" s="15">
        <f>SUM(I57:I71)</f>
      </c>
      <c r="P72">
        <f>ROUND(SUM(P57:P71),2)</f>
      </c>
    </row>
    <row r="74" spans="1:9" ht="12.75" customHeight="1">
      <c r="A74" s="8"/>
      <c r="B74" s="8"/>
      <c r="C74" s="8" t="s">
        <v>41</v>
      </c>
      <c r="D74" s="8"/>
      <c r="E74" s="8" t="s">
        <v>118</v>
      </c>
      <c r="F74" s="8"/>
      <c r="G74" s="10"/>
      <c r="H74" s="8"/>
      <c r="I74" s="10"/>
    </row>
    <row r="75" spans="1:16" ht="12.75">
      <c r="A75" s="7">
        <v>20</v>
      </c>
      <c r="B75" s="7" t="s">
        <v>45</v>
      </c>
      <c r="C75" s="7" t="s">
        <v>119</v>
      </c>
      <c r="D75" s="7" t="s">
        <v>47</v>
      </c>
      <c r="E75" s="7" t="s">
        <v>120</v>
      </c>
      <c r="F75" s="7" t="s">
        <v>79</v>
      </c>
      <c r="G75" s="9">
        <v>36</v>
      </c>
      <c r="H75" s="13"/>
      <c r="I75" s="12">
        <f>ROUND((H75*G75),2)</f>
      </c>
      <c r="O75">
        <f>rekapitulace!H8</f>
      </c>
      <c r="P75">
        <f>O75/100*I75</f>
      </c>
    </row>
    <row r="76" ht="89.25">
      <c r="E76" s="14" t="s">
        <v>121</v>
      </c>
    </row>
    <row r="77" ht="409.5">
      <c r="E77" s="14" t="s">
        <v>122</v>
      </c>
    </row>
    <row r="78" spans="1:16" ht="12.75">
      <c r="A78" s="7">
        <v>21</v>
      </c>
      <c r="B78" s="7" t="s">
        <v>45</v>
      </c>
      <c r="C78" s="7" t="s">
        <v>123</v>
      </c>
      <c r="D78" s="7" t="s">
        <v>47</v>
      </c>
      <c r="E78" s="7" t="s">
        <v>124</v>
      </c>
      <c r="F78" s="7" t="s">
        <v>79</v>
      </c>
      <c r="G78" s="9">
        <v>5.5</v>
      </c>
      <c r="H78" s="13"/>
      <c r="I78" s="12">
        <f>ROUND((H78*G78),2)</f>
      </c>
      <c r="O78">
        <f>rekapitulace!H8</f>
      </c>
      <c r="P78">
        <f>O78/100*I78</f>
      </c>
    </row>
    <row r="79" ht="25.5">
      <c r="E79" s="14" t="s">
        <v>125</v>
      </c>
    </row>
    <row r="80" ht="409.5">
      <c r="E80" s="14" t="s">
        <v>126</v>
      </c>
    </row>
    <row r="81" spans="1:16" ht="12.75">
      <c r="A81" s="7">
        <v>24</v>
      </c>
      <c r="B81" s="7" t="s">
        <v>45</v>
      </c>
      <c r="C81" s="7" t="s">
        <v>127</v>
      </c>
      <c r="D81" s="7" t="s">
        <v>47</v>
      </c>
      <c r="E81" s="7" t="s">
        <v>128</v>
      </c>
      <c r="F81" s="7" t="s">
        <v>129</v>
      </c>
      <c r="G81" s="9">
        <v>2</v>
      </c>
      <c r="H81" s="13"/>
      <c r="I81" s="12">
        <f>ROUND((H81*G81),2)</f>
      </c>
      <c r="O81">
        <f>rekapitulace!H8</f>
      </c>
      <c r="P81">
        <f>O81/100*I81</f>
      </c>
    </row>
    <row r="82" ht="25.5">
      <c r="E82" s="14" t="s">
        <v>130</v>
      </c>
    </row>
    <row r="83" ht="280.5">
      <c r="E83" s="14" t="s">
        <v>131</v>
      </c>
    </row>
    <row r="84" spans="1:16" ht="12.75" customHeight="1">
      <c r="A84" s="15"/>
      <c r="B84" s="15"/>
      <c r="C84" s="15" t="s">
        <v>41</v>
      </c>
      <c r="D84" s="15"/>
      <c r="E84" s="15" t="s">
        <v>132</v>
      </c>
      <c r="F84" s="15"/>
      <c r="G84" s="15"/>
      <c r="H84" s="15"/>
      <c r="I84" s="15">
        <f>SUM(I75:I83)</f>
      </c>
      <c r="P84">
        <f>ROUND(SUM(P75:P83),2)</f>
      </c>
    </row>
    <row r="86" spans="1:9" ht="12.75" customHeight="1">
      <c r="A86" s="8"/>
      <c r="B86" s="8"/>
      <c r="C86" s="8" t="s">
        <v>42</v>
      </c>
      <c r="D86" s="8"/>
      <c r="E86" s="8" t="s">
        <v>133</v>
      </c>
      <c r="F86" s="8"/>
      <c r="G86" s="10"/>
      <c r="H86" s="8"/>
      <c r="I86" s="10"/>
    </row>
    <row r="87" spans="1:16" ht="12.75">
      <c r="A87" s="7">
        <v>11</v>
      </c>
      <c r="B87" s="7" t="s">
        <v>45</v>
      </c>
      <c r="C87" s="7" t="s">
        <v>134</v>
      </c>
      <c r="D87" s="7" t="s">
        <v>47</v>
      </c>
      <c r="E87" s="7" t="s">
        <v>135</v>
      </c>
      <c r="F87" s="7" t="s">
        <v>79</v>
      </c>
      <c r="G87" s="9">
        <v>85.365</v>
      </c>
      <c r="H87" s="13"/>
      <c r="I87" s="12">
        <f>ROUND((H87*G87),2)</f>
      </c>
      <c r="O87">
        <f>rekapitulace!H8</f>
      </c>
      <c r="P87">
        <f>O87/100*I87</f>
      </c>
    </row>
    <row r="88" ht="76.5">
      <c r="E88" s="14" t="s">
        <v>136</v>
      </c>
    </row>
    <row r="89" ht="255">
      <c r="E89" s="14" t="s">
        <v>137</v>
      </c>
    </row>
    <row r="90" spans="1:16" ht="12.75">
      <c r="A90" s="7">
        <v>12</v>
      </c>
      <c r="B90" s="7" t="s">
        <v>45</v>
      </c>
      <c r="C90" s="7" t="s">
        <v>138</v>
      </c>
      <c r="D90" s="7" t="s">
        <v>47</v>
      </c>
      <c r="E90" s="7" t="s">
        <v>139</v>
      </c>
      <c r="F90" s="7" t="s">
        <v>79</v>
      </c>
      <c r="G90" s="9">
        <v>5.775</v>
      </c>
      <c r="H90" s="13"/>
      <c r="I90" s="12">
        <f>ROUND((H90*G90),2)</f>
      </c>
      <c r="O90">
        <f>rekapitulace!H8</f>
      </c>
      <c r="P90">
        <f>O90/100*I90</f>
      </c>
    </row>
    <row r="91" ht="25.5">
      <c r="E91" s="14" t="s">
        <v>140</v>
      </c>
    </row>
    <row r="92" ht="255">
      <c r="E92" s="14" t="s">
        <v>137</v>
      </c>
    </row>
    <row r="93" spans="1:16" ht="12.75">
      <c r="A93" s="7">
        <v>19</v>
      </c>
      <c r="B93" s="7" t="s">
        <v>45</v>
      </c>
      <c r="C93" s="7" t="s">
        <v>141</v>
      </c>
      <c r="D93" s="7" t="s">
        <v>47</v>
      </c>
      <c r="E93" s="7" t="s">
        <v>142</v>
      </c>
      <c r="F93" s="7" t="s">
        <v>70</v>
      </c>
      <c r="G93" s="9">
        <v>4</v>
      </c>
      <c r="H93" s="13"/>
      <c r="I93" s="12">
        <f>ROUND((H93*G93),2)</f>
      </c>
      <c r="O93">
        <f>rekapitulace!H8</f>
      </c>
      <c r="P93">
        <f>O93/100*I93</f>
      </c>
    </row>
    <row r="94" ht="25.5">
      <c r="E94" s="14" t="s">
        <v>143</v>
      </c>
    </row>
    <row r="95" ht="204">
      <c r="E95" s="14" t="s">
        <v>144</v>
      </c>
    </row>
    <row r="96" spans="1:16" ht="12.75" customHeight="1">
      <c r="A96" s="15"/>
      <c r="B96" s="15"/>
      <c r="C96" s="15" t="s">
        <v>42</v>
      </c>
      <c r="D96" s="15"/>
      <c r="E96" s="15" t="s">
        <v>133</v>
      </c>
      <c r="F96" s="15"/>
      <c r="G96" s="15"/>
      <c r="H96" s="15"/>
      <c r="I96" s="15">
        <f>SUM(I87:I95)</f>
      </c>
      <c r="P96">
        <f>ROUND(SUM(P87:P95),2)</f>
      </c>
    </row>
    <row r="98" spans="1:16" ht="12.75" customHeight="1">
      <c r="A98" s="15"/>
      <c r="B98" s="15"/>
      <c r="C98" s="15"/>
      <c r="D98" s="15"/>
      <c r="E98" s="15" t="s">
        <v>145</v>
      </c>
      <c r="F98" s="15"/>
      <c r="G98" s="15"/>
      <c r="H98" s="15"/>
      <c r="I98" s="15">
        <f>+I18+I54+I72+I84+I96</f>
      </c>
      <c r="P98">
        <f>+P18+P54+P72+P84+P96</f>
      </c>
    </row>
    <row r="100" spans="1:9" ht="12.75" customHeight="1">
      <c r="A100" s="8" t="s">
        <v>146</v>
      </c>
      <c r="B100" s="8"/>
      <c r="C100" s="8"/>
      <c r="D100" s="8"/>
      <c r="E100" s="8"/>
      <c r="F100" s="8"/>
      <c r="G100" s="8"/>
      <c r="H100" s="8"/>
      <c r="I100" s="8"/>
    </row>
    <row r="101" spans="1:9" ht="12.75" customHeight="1">
      <c r="A101" s="8"/>
      <c r="B101" s="8"/>
      <c r="C101" s="8"/>
      <c r="D101" s="8"/>
      <c r="E101" s="8" t="s">
        <v>147</v>
      </c>
      <c r="F101" s="8"/>
      <c r="G101" s="8"/>
      <c r="H101" s="8"/>
      <c r="I101" s="8"/>
    </row>
    <row r="102" spans="1:16" ht="12.75" customHeight="1">
      <c r="A102" s="15"/>
      <c r="B102" s="15"/>
      <c r="C102" s="15"/>
      <c r="D102" s="15"/>
      <c r="E102" s="15" t="s">
        <v>148</v>
      </c>
      <c r="F102" s="15"/>
      <c r="G102" s="15"/>
      <c r="H102" s="15"/>
      <c r="I102" s="15">
        <v>0</v>
      </c>
      <c r="P102">
        <v>0</v>
      </c>
    </row>
    <row r="103" spans="1:9" ht="12.75" customHeight="1">
      <c r="A103" s="15"/>
      <c r="B103" s="15"/>
      <c r="C103" s="15"/>
      <c r="D103" s="15"/>
      <c r="E103" s="15" t="s">
        <v>149</v>
      </c>
      <c r="F103" s="15"/>
      <c r="G103" s="15"/>
      <c r="H103" s="15"/>
      <c r="I103" s="15"/>
    </row>
    <row r="104" spans="1:16" ht="12.75" customHeight="1">
      <c r="A104" s="15"/>
      <c r="B104" s="15"/>
      <c r="C104" s="15"/>
      <c r="D104" s="15"/>
      <c r="E104" s="15" t="s">
        <v>150</v>
      </c>
      <c r="F104" s="15"/>
      <c r="G104" s="15"/>
      <c r="H104" s="15"/>
      <c r="I104" s="15">
        <v>0</v>
      </c>
      <c r="P104">
        <v>0</v>
      </c>
    </row>
    <row r="105" spans="1:16" ht="12.75" customHeight="1">
      <c r="A105" s="15"/>
      <c r="B105" s="15"/>
      <c r="C105" s="15"/>
      <c r="D105" s="15"/>
      <c r="E105" s="15" t="s">
        <v>151</v>
      </c>
      <c r="F105" s="15"/>
      <c r="G105" s="15"/>
      <c r="H105" s="15"/>
      <c r="I105" s="15">
        <f>I102+I104</f>
      </c>
      <c r="P105">
        <f>P102+P104</f>
      </c>
    </row>
    <row r="107" spans="1:16" ht="12.75" customHeight="1">
      <c r="A107" s="15"/>
      <c r="B107" s="15"/>
      <c r="C107" s="15"/>
      <c r="D107" s="15"/>
      <c r="E107" s="15" t="s">
        <v>151</v>
      </c>
      <c r="F107" s="15"/>
      <c r="G107" s="15"/>
      <c r="H107" s="15"/>
      <c r="I107" s="15">
        <f>I98+I105</f>
      </c>
      <c r="P107">
        <f>P98+P105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152</v>
      </c>
      <c r="D5" s="5"/>
      <c r="E5" s="5" t="s">
        <v>153</v>
      </c>
    </row>
    <row r="6" spans="1:5" ht="12.75" customHeight="1">
      <c r="A6" t="s">
        <v>18</v>
      </c>
      <c r="C6" s="5" t="s">
        <v>152</v>
      </c>
      <c r="D6" s="5"/>
      <c r="E6" s="5" t="s">
        <v>153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154</v>
      </c>
      <c r="C12" s="7" t="s">
        <v>155</v>
      </c>
      <c r="D12" s="7" t="s">
        <v>47</v>
      </c>
      <c r="E12" s="7" t="s">
        <v>156</v>
      </c>
      <c r="F12" s="7" t="s">
        <v>157</v>
      </c>
      <c r="G12" s="9">
        <v>2</v>
      </c>
      <c r="H12" s="13"/>
      <c r="I12" s="12">
        <f>ROUND((H12*G12),2)</f>
      </c>
      <c r="O12">
        <f>rekapitulace!H8</f>
      </c>
      <c r="P12">
        <f>O12/100*I12</f>
      </c>
    </row>
    <row r="13" ht="178.5">
      <c r="E13" s="14" t="s">
        <v>158</v>
      </c>
    </row>
    <row r="14" ht="409.5">
      <c r="E14" s="14" t="s">
        <v>159</v>
      </c>
    </row>
    <row r="15" spans="1:16" ht="12.75">
      <c r="A15" s="7">
        <v>2</v>
      </c>
      <c r="B15" s="7" t="s">
        <v>154</v>
      </c>
      <c r="C15" s="7" t="s">
        <v>160</v>
      </c>
      <c r="D15" s="7" t="s">
        <v>47</v>
      </c>
      <c r="E15" s="7" t="s">
        <v>161</v>
      </c>
      <c r="F15" s="7" t="s">
        <v>157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140.25">
      <c r="E16" s="14" t="s">
        <v>162</v>
      </c>
    </row>
    <row r="17" ht="409.5">
      <c r="E17" s="14" t="s">
        <v>163</v>
      </c>
    </row>
    <row r="18" spans="1:16" ht="12.75">
      <c r="A18" s="7">
        <v>3</v>
      </c>
      <c r="B18" s="7" t="s">
        <v>154</v>
      </c>
      <c r="C18" s="7" t="s">
        <v>164</v>
      </c>
      <c r="D18" s="7" t="s">
        <v>47</v>
      </c>
      <c r="E18" s="7" t="s">
        <v>165</v>
      </c>
      <c r="F18" s="7" t="s">
        <v>157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216.75">
      <c r="E19" s="14" t="s">
        <v>166</v>
      </c>
    </row>
    <row r="20" ht="114.75">
      <c r="E20" s="14" t="s">
        <v>167</v>
      </c>
    </row>
    <row r="21" spans="1:16" ht="12.75">
      <c r="A21" s="7">
        <v>4</v>
      </c>
      <c r="B21" s="7" t="s">
        <v>154</v>
      </c>
      <c r="C21" s="7" t="s">
        <v>168</v>
      </c>
      <c r="D21" s="7" t="s">
        <v>47</v>
      </c>
      <c r="E21" s="7" t="s">
        <v>169</v>
      </c>
      <c r="F21" s="7" t="s">
        <v>170</v>
      </c>
      <c r="G21" s="9">
        <v>1</v>
      </c>
      <c r="H21" s="13"/>
      <c r="I21" s="12">
        <f>ROUND((H21*G21),2)</f>
      </c>
      <c r="O21">
        <f>rekapitulace!H8</f>
      </c>
      <c r="P21">
        <f>O21/100*I21</f>
      </c>
    </row>
    <row r="22" ht="102">
      <c r="E22" s="14" t="s">
        <v>171</v>
      </c>
    </row>
    <row r="23" ht="114.75">
      <c r="E23" s="14" t="s">
        <v>172</v>
      </c>
    </row>
    <row r="24" spans="1:16" ht="12.75">
      <c r="A24" s="7">
        <v>5</v>
      </c>
      <c r="B24" s="7" t="s">
        <v>154</v>
      </c>
      <c r="C24" s="7" t="s">
        <v>173</v>
      </c>
      <c r="D24" s="7" t="s">
        <v>47</v>
      </c>
      <c r="E24" s="7" t="s">
        <v>174</v>
      </c>
      <c r="F24" s="7" t="s">
        <v>157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25.5">
      <c r="E25" s="14" t="s">
        <v>175</v>
      </c>
    </row>
    <row r="26" ht="408">
      <c r="E26" s="14" t="s">
        <v>176</v>
      </c>
    </row>
    <row r="27" spans="1:16" ht="12.75">
      <c r="A27" s="7">
        <v>5</v>
      </c>
      <c r="B27" s="7" t="s">
        <v>45</v>
      </c>
      <c r="C27" s="7" t="s">
        <v>177</v>
      </c>
      <c r="D27" s="7" t="s">
        <v>47</v>
      </c>
      <c r="E27" s="7" t="s">
        <v>178</v>
      </c>
      <c r="F27" s="7" t="s">
        <v>179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175</v>
      </c>
    </row>
    <row r="29" ht="12.75">
      <c r="E29" s="14" t="s">
        <v>47</v>
      </c>
    </row>
    <row r="30" spans="1:16" ht="12.75">
      <c r="A30" s="7">
        <v>6</v>
      </c>
      <c r="B30" s="7" t="s">
        <v>154</v>
      </c>
      <c r="C30" s="7" t="s">
        <v>180</v>
      </c>
      <c r="D30" s="7" t="s">
        <v>47</v>
      </c>
      <c r="E30" s="7" t="s">
        <v>181</v>
      </c>
      <c r="F30" s="7" t="s">
        <v>157</v>
      </c>
      <c r="G30" s="9">
        <v>1</v>
      </c>
      <c r="H30" s="13"/>
      <c r="I30" s="12">
        <f>ROUND((H30*G30),2)</f>
      </c>
      <c r="O30">
        <f>rekapitulace!H8</f>
      </c>
      <c r="P30">
        <f>O30/100*I30</f>
      </c>
    </row>
    <row r="31" ht="114.75">
      <c r="E31" s="14" t="s">
        <v>182</v>
      </c>
    </row>
    <row r="32" ht="408">
      <c r="E32" s="14" t="s">
        <v>183</v>
      </c>
    </row>
    <row r="33" spans="1:16" ht="12.75">
      <c r="A33" s="7">
        <v>8</v>
      </c>
      <c r="B33" s="7" t="s">
        <v>154</v>
      </c>
      <c r="C33" s="7" t="s">
        <v>184</v>
      </c>
      <c r="D33" s="7" t="s">
        <v>47</v>
      </c>
      <c r="E33" s="7" t="s">
        <v>185</v>
      </c>
      <c r="F33" s="7" t="s">
        <v>157</v>
      </c>
      <c r="G33" s="9">
        <v>1</v>
      </c>
      <c r="H33" s="13"/>
      <c r="I33" s="12">
        <f>ROUND((H33*G33),2)</f>
      </c>
      <c r="O33">
        <f>rekapitulace!H8</f>
      </c>
      <c r="P33">
        <f>O33/100*I33</f>
      </c>
    </row>
    <row r="34" ht="25.5">
      <c r="E34" s="14" t="s">
        <v>175</v>
      </c>
    </row>
    <row r="35" ht="409.5">
      <c r="E35" s="14" t="s">
        <v>186</v>
      </c>
    </row>
    <row r="36" spans="1:16" ht="12.75">
      <c r="A36" s="7">
        <v>14</v>
      </c>
      <c r="B36" s="7" t="s">
        <v>45</v>
      </c>
      <c r="C36" s="7" t="s">
        <v>187</v>
      </c>
      <c r="D36" s="7" t="s">
        <v>47</v>
      </c>
      <c r="E36" s="7" t="s">
        <v>188</v>
      </c>
      <c r="F36" s="7" t="s">
        <v>179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ht="25.5">
      <c r="E37" s="14" t="s">
        <v>175</v>
      </c>
    </row>
    <row r="38" ht="12.75">
      <c r="E38" s="14" t="s">
        <v>47</v>
      </c>
    </row>
    <row r="39" spans="1:16" ht="12.75">
      <c r="A39" s="7">
        <v>18</v>
      </c>
      <c r="B39" s="7" t="s">
        <v>45</v>
      </c>
      <c r="C39" s="7" t="s">
        <v>189</v>
      </c>
      <c r="D39" s="7" t="s">
        <v>47</v>
      </c>
      <c r="E39" s="7" t="s">
        <v>190</v>
      </c>
      <c r="F39" s="7" t="s">
        <v>179</v>
      </c>
      <c r="G39" s="9">
        <v>1</v>
      </c>
      <c r="H39" s="13"/>
      <c r="I39" s="12">
        <f>ROUND((H39*G39),2)</f>
      </c>
      <c r="O39">
        <f>rekapitulace!H8</f>
      </c>
      <c r="P39">
        <f>O39/100*I39</f>
      </c>
    </row>
    <row r="40" ht="25.5">
      <c r="E40" s="14" t="s">
        <v>175</v>
      </c>
    </row>
    <row r="41" ht="12.75">
      <c r="E41" s="14" t="s">
        <v>47</v>
      </c>
    </row>
    <row r="42" spans="1:16" ht="12.75" customHeight="1">
      <c r="A42" s="15"/>
      <c r="B42" s="15"/>
      <c r="C42" s="15" t="s">
        <v>44</v>
      </c>
      <c r="D42" s="15"/>
      <c r="E42" s="15" t="s">
        <v>43</v>
      </c>
      <c r="F42" s="15"/>
      <c r="G42" s="15"/>
      <c r="H42" s="15"/>
      <c r="I42" s="15">
        <f>SUM(I12:I41)</f>
      </c>
      <c r="P42">
        <f>ROUND(SUM(P12:P41),2)</f>
      </c>
    </row>
    <row r="44" spans="1:16" ht="12.75" customHeight="1">
      <c r="A44" s="15"/>
      <c r="B44" s="15"/>
      <c r="C44" s="15"/>
      <c r="D44" s="15"/>
      <c r="E44" s="15" t="s">
        <v>145</v>
      </c>
      <c r="F44" s="15"/>
      <c r="G44" s="15"/>
      <c r="H44" s="15"/>
      <c r="I44" s="15">
        <f>+I42</f>
      </c>
      <c r="P44">
        <f>+P42</f>
      </c>
    </row>
    <row r="46" spans="1:9" ht="12.75" customHeight="1">
      <c r="A46" s="8" t="s">
        <v>146</v>
      </c>
      <c r="B46" s="8"/>
      <c r="C46" s="8"/>
      <c r="D46" s="8"/>
      <c r="E46" s="8"/>
      <c r="F46" s="8"/>
      <c r="G46" s="8"/>
      <c r="H46" s="8"/>
      <c r="I46" s="8"/>
    </row>
    <row r="47" spans="1:9" ht="12.75" customHeight="1">
      <c r="A47" s="8"/>
      <c r="B47" s="8"/>
      <c r="C47" s="8"/>
      <c r="D47" s="8"/>
      <c r="E47" s="8" t="s">
        <v>147</v>
      </c>
      <c r="F47" s="8"/>
      <c r="G47" s="8"/>
      <c r="H47" s="8"/>
      <c r="I47" s="8"/>
    </row>
    <row r="48" spans="1:16" ht="12.75" customHeight="1">
      <c r="A48" s="15"/>
      <c r="B48" s="15"/>
      <c r="C48" s="15"/>
      <c r="D48" s="15"/>
      <c r="E48" s="15" t="s">
        <v>148</v>
      </c>
      <c r="F48" s="15"/>
      <c r="G48" s="15"/>
      <c r="H48" s="15"/>
      <c r="I48" s="15">
        <v>0</v>
      </c>
      <c r="P48">
        <v>0</v>
      </c>
    </row>
    <row r="49" spans="1:9" ht="12.75" customHeight="1">
      <c r="A49" s="15"/>
      <c r="B49" s="15"/>
      <c r="C49" s="15"/>
      <c r="D49" s="15"/>
      <c r="E49" s="15" t="s">
        <v>149</v>
      </c>
      <c r="F49" s="15"/>
      <c r="G49" s="15"/>
      <c r="H49" s="15"/>
      <c r="I49" s="15"/>
    </row>
    <row r="50" spans="1:16" ht="12.75" customHeight="1">
      <c r="A50" s="15"/>
      <c r="B50" s="15"/>
      <c r="C50" s="15"/>
      <c r="D50" s="15"/>
      <c r="E50" s="15" t="s">
        <v>150</v>
      </c>
      <c r="F50" s="15"/>
      <c r="G50" s="15"/>
      <c r="H50" s="15"/>
      <c r="I50" s="15">
        <v>0</v>
      </c>
      <c r="P50">
        <v>0</v>
      </c>
    </row>
    <row r="51" spans="1:16" ht="12.75" customHeight="1">
      <c r="A51" s="15"/>
      <c r="B51" s="15"/>
      <c r="C51" s="15"/>
      <c r="D51" s="15"/>
      <c r="E51" s="15" t="s">
        <v>151</v>
      </c>
      <c r="F51" s="15"/>
      <c r="G51" s="15"/>
      <c r="H51" s="15"/>
      <c r="I51" s="15">
        <f>I48+I50</f>
      </c>
      <c r="P51">
        <f>P48+P50</f>
      </c>
    </row>
    <row r="53" spans="1:16" ht="12.75" customHeight="1">
      <c r="A53" s="15"/>
      <c r="B53" s="15"/>
      <c r="C53" s="15"/>
      <c r="D53" s="15"/>
      <c r="E53" s="15" t="s">
        <v>151</v>
      </c>
      <c r="F53" s="15"/>
      <c r="G53" s="15"/>
      <c r="H53" s="15"/>
      <c r="I53" s="15">
        <f>I44+I51</f>
      </c>
      <c r="P53">
        <f>P44+P51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