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Pol'!$A$1:$X$105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G42" i="1"/>
  <c r="F42" i="1"/>
  <c r="G41" i="1"/>
  <c r="F41" i="1"/>
  <c r="G39" i="1"/>
  <c r="F39" i="1"/>
  <c r="G104" i="12"/>
  <c r="BA99" i="12"/>
  <c r="BA97" i="12"/>
  <c r="BA76" i="12"/>
  <c r="BA66" i="12"/>
  <c r="BA39" i="12"/>
  <c r="BA24" i="12"/>
  <c r="BA21" i="12"/>
  <c r="BA18" i="12"/>
  <c r="BA15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7" i="12"/>
  <c r="M17" i="12" s="1"/>
  <c r="I17" i="12"/>
  <c r="K17" i="12"/>
  <c r="O17" i="12"/>
  <c r="O8" i="12" s="1"/>
  <c r="Q17" i="12"/>
  <c r="V17" i="12"/>
  <c r="G20" i="12"/>
  <c r="M20" i="12" s="1"/>
  <c r="I20" i="12"/>
  <c r="K20" i="12"/>
  <c r="O20" i="12"/>
  <c r="Q20" i="12"/>
  <c r="V20" i="12"/>
  <c r="G23" i="12"/>
  <c r="I23" i="12"/>
  <c r="K23" i="12"/>
  <c r="M23" i="12"/>
  <c r="O23" i="12"/>
  <c r="Q23" i="12"/>
  <c r="V23" i="12"/>
  <c r="G26" i="12"/>
  <c r="I26" i="12"/>
  <c r="K26" i="12"/>
  <c r="M26" i="12"/>
  <c r="O26" i="12"/>
  <c r="Q26" i="12"/>
  <c r="V26" i="12"/>
  <c r="G30" i="12"/>
  <c r="M30" i="12" s="1"/>
  <c r="I30" i="12"/>
  <c r="K30" i="12"/>
  <c r="O30" i="12"/>
  <c r="Q30" i="12"/>
  <c r="V30" i="12"/>
  <c r="G35" i="12"/>
  <c r="M35" i="12" s="1"/>
  <c r="I35" i="12"/>
  <c r="K35" i="12"/>
  <c r="O35" i="12"/>
  <c r="Q35" i="12"/>
  <c r="V35" i="12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7" i="12"/>
  <c r="I47" i="12"/>
  <c r="K47" i="12"/>
  <c r="M47" i="12"/>
  <c r="O47" i="12"/>
  <c r="Q47" i="12"/>
  <c r="V47" i="12"/>
  <c r="G50" i="12"/>
  <c r="M50" i="12" s="1"/>
  <c r="I50" i="12"/>
  <c r="K50" i="12"/>
  <c r="O50" i="12"/>
  <c r="Q50" i="12"/>
  <c r="V50" i="12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8" i="12"/>
  <c r="I58" i="12"/>
  <c r="I57" i="12" s="1"/>
  <c r="K58" i="12"/>
  <c r="M58" i="12"/>
  <c r="O58" i="12"/>
  <c r="Q58" i="12"/>
  <c r="Q57" i="12" s="1"/>
  <c r="V58" i="12"/>
  <c r="G61" i="12"/>
  <c r="M61" i="12" s="1"/>
  <c r="I61" i="12"/>
  <c r="K61" i="12"/>
  <c r="O61" i="12"/>
  <c r="O57" i="12" s="1"/>
  <c r="Q61" i="12"/>
  <c r="V61" i="12"/>
  <c r="G63" i="12"/>
  <c r="I63" i="12"/>
  <c r="K63" i="12"/>
  <c r="M63" i="12"/>
  <c r="O63" i="12"/>
  <c r="Q63" i="12"/>
  <c r="V63" i="12"/>
  <c r="G65" i="12"/>
  <c r="M65" i="12" s="1"/>
  <c r="I65" i="12"/>
  <c r="K65" i="12"/>
  <c r="K57" i="12" s="1"/>
  <c r="O65" i="12"/>
  <c r="Q65" i="12"/>
  <c r="V65" i="12"/>
  <c r="V57" i="12" s="1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4" i="12"/>
  <c r="K74" i="12"/>
  <c r="O74" i="12"/>
  <c r="V74" i="12"/>
  <c r="G75" i="12"/>
  <c r="I75" i="12"/>
  <c r="I74" i="12" s="1"/>
  <c r="K75" i="12"/>
  <c r="M75" i="12"/>
  <c r="M74" i="12" s="1"/>
  <c r="O75" i="12"/>
  <c r="Q75" i="12"/>
  <c r="Q74" i="12" s="1"/>
  <c r="V75" i="12"/>
  <c r="G77" i="12"/>
  <c r="O77" i="12"/>
  <c r="G78" i="12"/>
  <c r="I78" i="12"/>
  <c r="I77" i="12" s="1"/>
  <c r="K78" i="12"/>
  <c r="M78" i="12"/>
  <c r="O78" i="12"/>
  <c r="Q78" i="12"/>
  <c r="Q77" i="12" s="1"/>
  <c r="V78" i="12"/>
  <c r="G80" i="12"/>
  <c r="M80" i="12" s="1"/>
  <c r="I80" i="12"/>
  <c r="K80" i="12"/>
  <c r="K77" i="12" s="1"/>
  <c r="O80" i="12"/>
  <c r="Q80" i="12"/>
  <c r="V80" i="12"/>
  <c r="V77" i="12" s="1"/>
  <c r="G83" i="12"/>
  <c r="I83" i="12"/>
  <c r="K83" i="12"/>
  <c r="M83" i="12"/>
  <c r="O83" i="12"/>
  <c r="Q83" i="12"/>
  <c r="V83" i="12"/>
  <c r="G86" i="12"/>
  <c r="K86" i="12"/>
  <c r="O86" i="12"/>
  <c r="V86" i="12"/>
  <c r="G87" i="12"/>
  <c r="I87" i="12"/>
  <c r="I86" i="12" s="1"/>
  <c r="K87" i="12"/>
  <c r="M87" i="12"/>
  <c r="M86" i="12" s="1"/>
  <c r="O87" i="12"/>
  <c r="Q87" i="12"/>
  <c r="Q86" i="12" s="1"/>
  <c r="V87" i="12"/>
  <c r="G90" i="12"/>
  <c r="I90" i="12"/>
  <c r="I89" i="12" s="1"/>
  <c r="K90" i="12"/>
  <c r="M90" i="12"/>
  <c r="O90" i="12"/>
  <c r="Q90" i="12"/>
  <c r="Q89" i="12" s="1"/>
  <c r="V90" i="12"/>
  <c r="G91" i="12"/>
  <c r="M91" i="12" s="1"/>
  <c r="I91" i="12"/>
  <c r="K91" i="12"/>
  <c r="O91" i="12"/>
  <c r="O89" i="12" s="1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K89" i="12" s="1"/>
  <c r="O93" i="12"/>
  <c r="Q93" i="12"/>
  <c r="V93" i="12"/>
  <c r="V89" i="12" s="1"/>
  <c r="G94" i="12"/>
  <c r="I94" i="12"/>
  <c r="K94" i="12"/>
  <c r="M94" i="12"/>
  <c r="O94" i="12"/>
  <c r="Q94" i="12"/>
  <c r="V94" i="12"/>
  <c r="G95" i="12"/>
  <c r="G96" i="12"/>
  <c r="I96" i="12"/>
  <c r="I95" i="12" s="1"/>
  <c r="K96" i="12"/>
  <c r="M96" i="12"/>
  <c r="O96" i="12"/>
  <c r="Q96" i="12"/>
  <c r="Q95" i="12" s="1"/>
  <c r="V96" i="12"/>
  <c r="G98" i="12"/>
  <c r="M98" i="12" s="1"/>
  <c r="I98" i="12"/>
  <c r="K98" i="12"/>
  <c r="K95" i="12" s="1"/>
  <c r="O98" i="12"/>
  <c r="Q98" i="12"/>
  <c r="V98" i="12"/>
  <c r="V95" i="12" s="1"/>
  <c r="G100" i="12"/>
  <c r="I100" i="12"/>
  <c r="K100" i="12"/>
  <c r="M100" i="12"/>
  <c r="O100" i="12"/>
  <c r="Q100" i="12"/>
  <c r="V100" i="12"/>
  <c r="G101" i="12"/>
  <c r="M101" i="12" s="1"/>
  <c r="I101" i="12"/>
  <c r="K101" i="12"/>
  <c r="O101" i="12"/>
  <c r="O95" i="12" s="1"/>
  <c r="Q101" i="12"/>
  <c r="V101" i="12"/>
  <c r="G102" i="12"/>
  <c r="I102" i="12"/>
  <c r="K102" i="12"/>
  <c r="M102" i="12"/>
  <c r="O102" i="12"/>
  <c r="Q102" i="12"/>
  <c r="V102" i="12"/>
  <c r="AE104" i="12"/>
  <c r="I20" i="1"/>
  <c r="I19" i="1"/>
  <c r="I18" i="1"/>
  <c r="I17" i="1"/>
  <c r="I16" i="1"/>
  <c r="I57" i="1"/>
  <c r="J56" i="1" s="1"/>
  <c r="F43" i="1"/>
  <c r="G23" i="1" s="1"/>
  <c r="G43" i="1"/>
  <c r="G25" i="1" s="1"/>
  <c r="H43" i="1"/>
  <c r="I42" i="1"/>
  <c r="I41" i="1"/>
  <c r="I40" i="1"/>
  <c r="I39" i="1"/>
  <c r="I43" i="1" s="1"/>
  <c r="J51" i="1" l="1"/>
  <c r="J54" i="1"/>
  <c r="J52" i="1"/>
  <c r="J50" i="1"/>
  <c r="J53" i="1"/>
  <c r="J55" i="1"/>
  <c r="A27" i="1"/>
  <c r="M95" i="12"/>
  <c r="M57" i="12"/>
  <c r="M77" i="12"/>
  <c r="M8" i="12"/>
  <c r="M89" i="12"/>
  <c r="G57" i="12"/>
  <c r="G89" i="12"/>
  <c r="G8" i="12"/>
  <c r="AF104" i="12"/>
  <c r="J42" i="1"/>
  <c r="J40" i="1"/>
  <c r="J39" i="1"/>
  <c r="J43" i="1" s="1"/>
  <c r="J41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7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<sst xmlns="http://schemas.openxmlformats.org/spreadsheetml/2006/main" count="575" uniqueCount="253">
  <si>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</si>
  <si>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</si>
  <si>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</si>
  <si>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</si>
  <si>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</si>
  <si>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</si>
  <si>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</si>
  <si>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</si>
  <si>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</si>
  <si>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</si>
  <si>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</si>
  <si>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</si>
  <si>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</si>
  <si>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</si>
  <si>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</si>
  <si>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</si>
  <si>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</si>
  <si>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</si>
  <si>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</si>
  <si>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</si>
  <si>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</si>
  <si>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</si>
  <si>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</si>
  <si>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</si>
  <si>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</si>
  <si>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</si>
  <si>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</si>
  <si>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</si>
  <si>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</si>
  <si>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</si>
  <si>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</si>
  <si>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</si>
  <si>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</si>
  <si>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</si>
  <si>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</si>
  <si>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</si>
  <si>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</si>
  <si>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</si>
  <si>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</si>
  <si>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</si>
  <si>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</si>
  <si>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</si>
  <si>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</si>
  <si>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A</t>
  </si>
  <si>
    <t>Stavební rozpočet</t>
  </si>
  <si>
    <t>SO01</t>
  </si>
  <si>
    <t>Příjezdová komunikace</t>
  </si>
  <si>
    <t>Objekt:</t>
  </si>
  <si>
    <t>Rozpočet:</t>
  </si>
  <si>
    <t>03/2019</t>
  </si>
  <si>
    <t>MŠ Jirásková - úprava příjezdové komunikace k MŠ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</si>
  <si>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</si>
  <si>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</si>
  <si>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</si>
  <si>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</si>
  <si>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</si>
  <si>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</si>
  <si>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</si>
  <si>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</si>
  <si>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</si>
  <si>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</si>
  <si>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</si>
  <si>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</si>
  <si>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</si>
  <si>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</si>
  <si>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</si>
  <si>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</si>
  <si>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VRN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</si>
  <si>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</si>
  <si>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</si>
  <si>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</si>
  <si>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</si>
  <si>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</si>
  <si>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</si>
  <si>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</si>
  <si>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</si>
  <si>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</si>
  <si>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</si>
  <si>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</si>
  <si>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</si>
  <si>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</si>
  <si>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</si>
  <si>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</si>
  <si>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</si>
  <si>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</si>
  <si>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</si>
  <si>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</si>
  <si>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</si>
  <si>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</si>
  <si>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</si>
  <si>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</si>
  <si>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</si>
  <si>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</si>
  <si>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</si>
  <si>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</si>
  <si>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</si>
  <si>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</si>
  <si>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</si>
  <si>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</si>
  <si>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</si>
  <si>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</si>
  <si>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</si>
  <si>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</si>
  <si>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</si>
  <si>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</si>
  <si>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19/ I</t>
  </si>
  <si>
    <t>Kalkul</t>
  </si>
  <si>
    <t>Práce</t>
  </si>
  <si>
    <t>POL1_</t>
  </si>
  <si>
    <t>s přemístěním hmot na skládku na vzdálenost do 3 m nebo s naložením na dopravní prostředek</t>
  </si>
  <si>
    <t>SPI</t>
  </si>
  <si>
    <t>stávající chodník : 5,50*2,05*2</t>
  </si>
  <si>
    <t>VV</t>
  </si>
  <si>
    <t>113107330R00</t>
  </si>
  <si>
    <t>Odstranění podkladů nebo krytů z kameniva těženého, v ploše jednotlivě do 50 m2, tloušťka vrstvy 300 mm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</si>
  <si>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</si>
  <si>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</si>
  <si>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</si>
  <si>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</si>
  <si>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u chodníku : 5,50</t>
  </si>
  <si>
    <t>113204111R00</t>
  </si>
  <si>
    <t>Vytrhání obrub záhonových</t>
  </si>
  <si>
    <t>u chodníku : 5,50+2*4,00</t>
  </si>
  <si>
    <t>120001101R00</t>
  </si>
  <si>
    <t>Ztížené vykopávky v horninách jakékoliv třídy</t>
  </si>
  <si>
    <t>m3</t>
  </si>
  <si>
    <t>800-1</t>
  </si>
  <si>
    <t>příplatek k cenám vykopávek za ztížení vykopávky v blízkosti podzemního vedení nebo výbušnin v horninách jakékoliv třídy,</t>
  </si>
  <si>
    <t>v případě kolize s vedením : 10</t>
  </si>
  <si>
    <t>121101100R00</t>
  </si>
  <si>
    <t>Sejmutí ornice s přemístěním na vzdálenost do 50 m</t>
  </si>
  <si>
    <t>nebo lesní půdy, s vodorovným přemístěním na hromady v místě upotřebení nebo na dočasné či trvalé skládky se složením</t>
  </si>
  <si>
    <t>37,90*4,00*0,10</t>
  </si>
  <si>
    <t>122201101R00</t>
  </si>
  <si>
    <t>Odkopávky a  prokopávky nezapažené v hornině 3_x000D_
 do 100 m3</t>
  </si>
  <si>
    <t>s přehozením výkopku na vzdálenost do 3 m nebo s naložením na dopravní prostředek,</t>
  </si>
  <si>
    <t>37,90*4,00*0,20</t>
  </si>
  <si>
    <t>Pro případnou sanaci : 37,90*4,00*0,20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</si>
  <si>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</si>
  <si>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</si>
  <si>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</si>
  <si>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odkopávky : 60,64</t>
  </si>
  <si>
    <t>ornice : 37,90*4,00*0,10</t>
  </si>
  <si>
    <t>použitá ornice na rozprostření : -37,90*2*1,00*0,10</t>
  </si>
  <si>
    <t>162701109R00</t>
  </si>
  <si>
    <t>Vodorovné přemístění výkopku příplatek k ceně za každých dalších i započatých 1 000 m přes 10 000 m_x000D_
 z horniny 1 až 4</t>
  </si>
  <si>
    <t>68,22*10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</si>
  <si>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</si>
  <si>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</si>
  <si>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</si>
  <si>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případné chráničky inženýrských sítí : 30*0,30*0,30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</si>
  <si>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</si>
  <si>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</si>
  <si>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</si>
  <si>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</si>
  <si>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181006111R00</t>
  </si>
  <si>
    <t>Rozprostření zemin schopných zúrodnění sklon svahu do 1:5, tloušťka do 100 mm</t>
  </si>
  <si>
    <t>823-2</t>
  </si>
  <si>
    <t>v rovině a ve sklonu do 1:5</t>
  </si>
  <si>
    <t>ve sklonu přes 1:5</t>
  </si>
  <si>
    <t>po obvodu cesty 1m z každé strany : 37,90*1,00*2</t>
  </si>
  <si>
    <t>181101102R00</t>
  </si>
  <si>
    <t>Úprava pláně v zářezech v hornině 1 až 4, se zhutněním</t>
  </si>
  <si>
    <t>vyrovnáním výškových rozdílů, ploch vodorovných a ploch do sklonu 1 : 5.</t>
  </si>
  <si>
    <t>37,90*4,00</t>
  </si>
  <si>
    <t>199000005R00</t>
  </si>
  <si>
    <t>Poplatky za skládku zeminy 1- 4</t>
  </si>
  <si>
    <t>t</t>
  </si>
  <si>
    <t>68,22*1,8</t>
  </si>
  <si>
    <t>210010136R00</t>
  </si>
  <si>
    <t>Montáž trubky  ochranné, polyetylenové, DN do 100 mm, pevně uložené</t>
  </si>
  <si>
    <t>M21</t>
  </si>
  <si>
    <t>případné chráničky inženýrských sítí : 30</t>
  </si>
  <si>
    <t>00572410R</t>
  </si>
  <si>
    <t>směs travní parková, pro mírnou zátěž</t>
  </si>
  <si>
    <t>kg</t>
  </si>
  <si>
    <t>SPCM</t>
  </si>
  <si>
    <t>Specifikace</t>
  </si>
  <si>
    <t>POL3_</t>
  </si>
  <si>
    <t>28614058R</t>
  </si>
  <si>
    <t>trubka ochranná HDPE; SDR 26,0; vnější průměr 110,0 mm; vnitřní průměr 101,6 mm; s = 4,20 mm; barva černá se žlutým pruhem</t>
  </si>
  <si>
    <t>30*1,1</t>
  </si>
  <si>
    <t>564861111RT4</t>
  </si>
  <si>
    <t>Podklad ze štěrkodrti s rozprostřením a zhutněním frakce 0-63 mm, tloušťka po zhutnění 200 mm</t>
  </si>
  <si>
    <t>37,90*3,50</t>
  </si>
  <si>
    <t>pro případnou sanaci : 37,90*4,00</t>
  </si>
  <si>
    <t>564962111R00</t>
  </si>
  <si>
    <t>Podklad nebo kryt z mechanicky zpevněného kameniva (MZK) tloušťka po zhutnění 200 mm</t>
  </si>
  <si>
    <t>s rozprostřením a zhutněním</t>
  </si>
  <si>
    <t>568111112R00</t>
  </si>
  <si>
    <t>Vyztužení podkladní vrstvy z geotextilie, sklon povrchu do 1:5, role šířky do 7,5 m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</si>
  <si>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</si>
  <si>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</si>
  <si>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</si>
  <si>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5,20*1,80</t>
  </si>
  <si>
    <t>592451157R</t>
  </si>
  <si>
    <t>dlažba betonová dvouvrstvá, skladebná; obdélník; dlaždice pro nevidomé; šedá; l = 200 mm; š = 100 mm; tl. 80,0 mm</t>
  </si>
  <si>
    <t>(5,20*1,80-4,50*0,40)*1,1</t>
  </si>
  <si>
    <t>592451158R</t>
  </si>
  <si>
    <t>dlažba betonová dvouvrstvá, skladebná; obdélník; dlaždice pro nevidomé; červená; l = 200 mm; š = 100 mm; tl. 80,0 mm</t>
  </si>
  <si>
    <t>slepecká dlažba : 4,50*0,40*1,2</t>
  </si>
  <si>
    <t>67352004R</t>
  </si>
  <si>
    <t>geotextilie PET; funkce drenážní, separační, ochranná, filtrační; plošná hmotnost 300 g/m2</t>
  </si>
  <si>
    <t>151,60*1,2</t>
  </si>
  <si>
    <t>899331111R00</t>
  </si>
  <si>
    <t>Výšková úprava uličního vstupu nebo vpustě do 20 cm zvýšením poklopu</t>
  </si>
  <si>
    <t>kus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</si>
  <si>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</si>
  <si>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915721111R00</t>
  </si>
  <si>
    <t>Vodorovné značení krytů stříkané barvou, bílou, stopčar, zeber, stínů, šipek, nápisů, přechodů apod.</t>
  </si>
  <si>
    <t>2+2</t>
  </si>
  <si>
    <t>917712111RT5</t>
  </si>
  <si>
    <t>Osazení silničního nebo chodníkového obrubníku včetně dodávky betonovéího obrubníku_x000D_
 rozměru 1000/100/250 mm, ležatého, bez boční opěry, do lože z kamene těženého</t>
  </si>
  <si>
    <t>S dodáním hmot pro lože tl. 80-100 mm.</t>
  </si>
  <si>
    <t>stávající chodník : 5,50</t>
  </si>
  <si>
    <t>917862111RT7</t>
  </si>
  <si>
    <t>Osazení silničního nebo chodníkového obrubníku včetně dodávky betonovéího obrubníku_x000D_
 rozměru 1000/150/250 mm, stojatého, s boční opěrou z betonu prostého, do lože z betonu prostého C 12/15</t>
  </si>
  <si>
    <t>2*37,90+5,50</t>
  </si>
  <si>
    <t>998222011R00</t>
  </si>
  <si>
    <t>Přesun hmot pozemních komunikací, kryt z kameniva jakékoliv délky objektu</t>
  </si>
  <si>
    <t>Přesun hmot</t>
  </si>
  <si>
    <t>POL7_</t>
  </si>
  <si>
    <t>vodorovně do 200 m</t>
  </si>
  <si>
    <t>VRN01</t>
  </si>
  <si>
    <t>Zařízení staveniště</t>
  </si>
  <si>
    <t>kpl</t>
  </si>
  <si>
    <t>Vlastní</t>
  </si>
  <si>
    <t>Indiv</t>
  </si>
  <si>
    <t>VRN02</t>
  </si>
  <si>
    <t>Oplocení staveniště</t>
  </si>
  <si>
    <t>VRN03</t>
  </si>
  <si>
    <t>Fotodokumentace</t>
  </si>
  <si>
    <t>VRN04</t>
  </si>
  <si>
    <t>Vytyčení inženýrských sítí</t>
  </si>
  <si>
    <t>VRN05</t>
  </si>
  <si>
    <t>Dočasné dopravní řešení</t>
  </si>
  <si>
    <t>979082113R00</t>
  </si>
  <si>
    <t xml:space="preserve">Vodorovná doprava suti a vybouraných hmot vodorovná doprava suti po suchu do 1000 m,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</si>
  <si>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</si>
  <si>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</si>
  <si>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</si>
  <si>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</si>
  <si>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979082119R00</t>
  </si>
  <si>
    <t>Vodorovná doprava suti a vybouraných hmot vodorovná doprava suti po suchu do 1000 m, příplatek za dalších i započatých 1000 m přes 1000 m</t>
  </si>
  <si>
    <t>979082111R00</t>
  </si>
  <si>
    <t>Vnitrostaveništní doprava suti a vybouraných hmot do 10 m</t>
  </si>
  <si>
    <t>801-3</t>
  </si>
  <si>
    <t>979082121R00</t>
  </si>
  <si>
    <t>Vnitrostaveništní doprava suti a vybouraných hmot příplatek k ceně za každých dalších 5 m</t>
  </si>
  <si>
    <t>979990104R00</t>
  </si>
  <si>
    <t>Poplatek za skládku beton nad 30x30 cm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</si>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</sst>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vbjTzrLjqz3ajyc1O8ruUu7yZdLi/oLC17Ic2viOrulQ0GShKvT/yParcFF75iCG0YLiDDA459wkIAnUCHbNDg==" saltValue="X+Hejiy1kDykyh7N9pQDt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276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SUMIF(F50:F56,A16,I50:I56)+SUMIF(F50:F56,"PSU",I50:I56)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SUMIF(F50:F56,A17,I50:I56)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SUMIF(F50:F56,A18,I50:I56)</f>
        <v>0</v>
      </c>
      <c r="J18" s="85"/>
    </row>
    <row r="19" spans="1:10" ht="23.25" customHeight="1" x14ac:dyDescent="0.2">
      <c r="A19" s="199" t="s">
        <v>71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SUMIF(F50:F56,A19,I50:I56)</f>
        <v>0</v>
      </c>
      <c r="J19" s="85"/>
    </row>
    <row r="20" spans="1:10" ht="23.25" customHeight="1" x14ac:dyDescent="0.2">
      <c r="A20" s="199" t="s">
        <v>72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SUMIF(F50:F56,A20,I50:I56)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'SO01 A Pol'!AE104</f>
        <v>0</v>
      </c>
      <c r="G39" s="151">
        <f>'SO01 A Pol'!AF104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'SO01 A Pol'!AE104</f>
        <v>0</v>
      </c>
      <c r="G41" s="158">
        <f>'SO01 A Pol'!AF104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'SO01 A Pol'!AE104</f>
        <v>0</v>
      </c>
      <c r="G42" s="152">
        <f>'SO01 A Pol'!AF104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55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57</v>
      </c>
      <c r="C50" s="188" t="s">
        <v>58</v>
      </c>
      <c r="D50" s="189"/>
      <c r="E50" s="189"/>
      <c r="F50" s="195" t="s">
        <v>24</v>
      </c>
      <c r="G50" s="196"/>
      <c r="H50" s="196"/>
      <c r="I50" s="196">
        <f>'SO01 A Pol'!G8</f>
        <v>0</v>
      </c>
      <c r="J50" s="193" t="str">
        <f>IF(I57=0,"",I50/I57*100)</f>
        <v/>
      </c>
    </row>
    <row r="51" spans="1:10" ht="36.75" customHeight="1" x14ac:dyDescent="0.2">
      <c r="A51" s="182"/>
      <c r="B51" s="187" t="s">
        <v>59</v>
      </c>
      <c r="C51" s="188" t="s">
        <v>60</v>
      </c>
      <c r="D51" s="189"/>
      <c r="E51" s="189"/>
      <c r="F51" s="195" t="s">
        <v>24</v>
      </c>
      <c r="G51" s="196"/>
      <c r="H51" s="196"/>
      <c r="I51" s="196">
        <f>'SO01 A Pol'!G57</f>
        <v>0</v>
      </c>
      <c r="J51" s="193" t="str">
        <f>IF(I57=0,"",I51/I57*100)</f>
        <v/>
      </c>
    </row>
    <row r="52" spans="1:10" ht="36.75" customHeight="1" x14ac:dyDescent="0.2">
      <c r="A52" s="182"/>
      <c r="B52" s="187" t="s">
        <v>61</v>
      </c>
      <c r="C52" s="188" t="s">
        <v>62</v>
      </c>
      <c r="D52" s="189"/>
      <c r="E52" s="189"/>
      <c r="F52" s="195" t="s">
        <v>24</v>
      </c>
      <c r="G52" s="196"/>
      <c r="H52" s="196"/>
      <c r="I52" s="196">
        <f>'SO01 A Pol'!G74</f>
        <v>0</v>
      </c>
      <c r="J52" s="193" t="str">
        <f>IF(I57=0,"",I52/I57*100)</f>
        <v/>
      </c>
    </row>
    <row r="53" spans="1:10" ht="36.75" customHeight="1" x14ac:dyDescent="0.2">
      <c r="A53" s="182"/>
      <c r="B53" s="187" t="s">
        <v>63</v>
      </c>
      <c r="C53" s="188" t="s">
        <v>64</v>
      </c>
      <c r="D53" s="189"/>
      <c r="E53" s="189"/>
      <c r="F53" s="195" t="s">
        <v>24</v>
      </c>
      <c r="G53" s="196"/>
      <c r="H53" s="196"/>
      <c r="I53" s="196">
        <f>'SO01 A Pol'!G77</f>
        <v>0</v>
      </c>
      <c r="J53" s="193" t="str">
        <f>IF(I57=0,"",I53/I57*100)</f>
        <v/>
      </c>
    </row>
    <row r="54" spans="1:10" ht="36.75" customHeight="1" x14ac:dyDescent="0.2">
      <c r="A54" s="182"/>
      <c r="B54" s="187" t="s">
        <v>65</v>
      </c>
      <c r="C54" s="188" t="s">
        <v>66</v>
      </c>
      <c r="D54" s="189"/>
      <c r="E54" s="189"/>
      <c r="F54" s="195" t="s">
        <v>24</v>
      </c>
      <c r="G54" s="196"/>
      <c r="H54" s="196"/>
      <c r="I54" s="196">
        <f>'SO01 A Pol'!G86</f>
        <v>0</v>
      </c>
      <c r="J54" s="193" t="str">
        <f>IF(I57=0,"",I54/I57*100)</f>
        <v/>
      </c>
    </row>
    <row r="55" spans="1:10" ht="36.75" customHeight="1" x14ac:dyDescent="0.2">
      <c r="A55" s="182"/>
      <c r="B55" s="187" t="s">
        <v>67</v>
      </c>
      <c r="C55" s="188" t="s">
        <v>67</v>
      </c>
      <c r="D55" s="189"/>
      <c r="E55" s="189"/>
      <c r="F55" s="195" t="s">
        <v>24</v>
      </c>
      <c r="G55" s="196"/>
      <c r="H55" s="196"/>
      <c r="I55" s="196">
        <f>'SO01 A Pol'!G89</f>
        <v>0</v>
      </c>
      <c r="J55" s="193" t="str">
        <f>IF(I57=0,"",I55/I57*100)</f>
        <v/>
      </c>
    </row>
    <row r="56" spans="1:10" ht="36.75" customHeight="1" x14ac:dyDescent="0.2">
      <c r="A56" s="182"/>
      <c r="B56" s="187" t="s">
        <v>68</v>
      </c>
      <c r="C56" s="188" t="s">
        <v>69</v>
      </c>
      <c r="D56" s="189"/>
      <c r="E56" s="189"/>
      <c r="F56" s="195" t="s">
        <v>70</v>
      </c>
      <c r="G56" s="196"/>
      <c r="H56" s="196"/>
      <c r="I56" s="196">
        <f>'SO01 A Pol'!G95</f>
        <v>0</v>
      </c>
      <c r="J56" s="193" t="str">
        <f>IF(I57=0,"",I56/I57*100)</f>
        <v/>
      </c>
    </row>
    <row r="57" spans="1:10" ht="25.5" customHeight="1" x14ac:dyDescent="0.2">
      <c r="A57" s="183"/>
      <c r="B57" s="190" t="s">
        <v>1</v>
      </c>
      <c r="C57" s="191"/>
      <c r="D57" s="192"/>
      <c r="E57" s="192"/>
      <c r="F57" s="197"/>
      <c r="G57" s="198"/>
      <c r="H57" s="198"/>
      <c r="I57" s="198">
        <f>SUM(I50:I56)</f>
        <v>0</v>
      </c>
      <c r="J57" s="194">
        <f>SUM(J50:J56)</f>
        <v>0</v>
      </c>
    </row>
    <row r="58" spans="1:10" x14ac:dyDescent="0.2">
      <c r="F58" s="135"/>
      <c r="G58" s="135"/>
      <c r="H58" s="135"/>
      <c r="I58" s="135"/>
      <c r="J58" s="136"/>
    </row>
    <row r="59" spans="1:10" x14ac:dyDescent="0.2">
      <c r="F59" s="135"/>
      <c r="G59" s="135"/>
      <c r="H59" s="135"/>
      <c r="I59" s="135"/>
      <c r="J59" s="136"/>
    </row>
    <row r="60" spans="1:10" x14ac:dyDescent="0.2">
      <c r="F60" s="135"/>
      <c r="G60" s="135"/>
      <c r="H60" s="135"/>
      <c r="I60" s="135"/>
      <c r="J60" s="136"/>
    </row>
  </sheetData>
  <sheetProtection algorithmName="SHA-512" hashValue="W5EZB6mlgxHl3pLgRciy3+vdF8/aFmqi02gLhStxYolP9O2kvlyM4DnYk0HATWH8jJ+NSRYbFaE/PvHBUSkQQA==" saltValue="y6U26yPyCkCp4mxNWuDbj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/6UgwyqiCLMBkO0hKvG/qVFwOyJ05Jlc/CuX1L/KMsdL3UVTWS3+oU43uWgLRTbhXUlwt1jjz2WmMmXiDc4LRA==" saltValue="QI+Hp9xefozgA0rgZuA+E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73</v>
      </c>
      <c r="B1" s="200"/>
      <c r="C1" s="200"/>
      <c r="D1" s="200"/>
      <c r="E1" s="200"/>
      <c r="F1" s="200"/>
      <c r="G1" s="200"/>
      <c r="AG1" t="s">
        <v>74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75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75</v>
      </c>
      <c r="AG3" t="s">
        <v>76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77</v>
      </c>
    </row>
    <row r="5" spans="1:60" x14ac:dyDescent="0.2">
      <c r="D5" s="10"/>
    </row>
    <row r="6" spans="1:60" ht="38.25" x14ac:dyDescent="0.2">
      <c r="A6" s="211" t="s">
        <v>78</v>
      </c>
      <c r="B6" s="213" t="s">
        <v>79</v>
      </c>
      <c r="C6" s="213" t="s">
        <v>80</v>
      </c>
      <c r="D6" s="212" t="s">
        <v>81</v>
      </c>
      <c r="E6" s="211" t="s">
        <v>82</v>
      </c>
      <c r="F6" s="210" t="s">
        <v>83</v>
      </c>
      <c r="G6" s="211" t="s">
        <v>29</v>
      </c>
      <c r="H6" s="214" t="s">
        <v>30</v>
      </c>
      <c r="I6" s="214" t="s">
        <v>84</v>
      </c>
      <c r="J6" s="214" t="s">
        <v>31</v>
      </c>
      <c r="K6" s="214" t="s">
        <v>85</v>
      </c>
      <c r="L6" s="214" t="s">
        <v>86</v>
      </c>
      <c r="M6" s="214" t="s">
        <v>87</v>
      </c>
      <c r="N6" s="214" t="s">
        <v>88</v>
      </c>
      <c r="O6" s="214" t="s">
        <v>89</v>
      </c>
      <c r="P6" s="214" t="s">
        <v>90</v>
      </c>
      <c r="Q6" s="214" t="s">
        <v>91</v>
      </c>
      <c r="R6" s="214" t="s">
        <v>92</v>
      </c>
      <c r="S6" s="214" t="s">
        <v>93</v>
      </c>
      <c r="T6" s="214" t="s">
        <v>94</v>
      </c>
      <c r="U6" s="214" t="s">
        <v>95</v>
      </c>
      <c r="V6" s="214" t="s">
        <v>96</v>
      </c>
      <c r="W6" s="214" t="s">
        <v>97</v>
      </c>
      <c r="X6" s="214" t="s">
        <v>98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8" t="s">
        <v>99</v>
      </c>
      <c r="B8" s="229" t="s">
        <v>57</v>
      </c>
      <c r="C8" s="252" t="s">
        <v>58</v>
      </c>
      <c r="D8" s="230"/>
      <c r="E8" s="231"/>
      <c r="F8" s="232"/>
      <c r="G8" s="232">
        <f>SUMIF(AG9:AG56,"&lt;&gt;NOR",G9:G56)</f>
        <v>0</v>
      </c>
      <c r="H8" s="232"/>
      <c r="I8" s="232">
        <f>SUM(I9:I56)</f>
        <v>0</v>
      </c>
      <c r="J8" s="232"/>
      <c r="K8" s="232">
        <f>SUM(K9:K56)</f>
        <v>0</v>
      </c>
      <c r="L8" s="232"/>
      <c r="M8" s="232">
        <f>SUM(M9:M56)</f>
        <v>0</v>
      </c>
      <c r="N8" s="232"/>
      <c r="O8" s="232">
        <f>SUM(O9:O56)</f>
        <v>4.6499999999999995</v>
      </c>
      <c r="P8" s="232"/>
      <c r="Q8" s="232">
        <f>SUM(Q9:Q56)</f>
        <v>21.17</v>
      </c>
      <c r="R8" s="232"/>
      <c r="S8" s="232"/>
      <c r="T8" s="233"/>
      <c r="U8" s="227"/>
      <c r="V8" s="227">
        <f>SUM(V9:V56)</f>
        <v>76.760000000000005</v>
      </c>
      <c r="W8" s="227"/>
      <c r="X8" s="227"/>
      <c r="AG8" t="s">
        <v>100</v>
      </c>
    </row>
    <row r="9" spans="1:60" ht="22.5" outlineLevel="1" x14ac:dyDescent="0.2">
      <c r="A9" s="234">
        <v>1</v>
      </c>
      <c r="B9" s="235" t="s">
        <v>101</v>
      </c>
      <c r="C9" s="253" t="s">
        <v>102</v>
      </c>
      <c r="D9" s="236" t="s">
        <v>103</v>
      </c>
      <c r="E9" s="237">
        <v>22.55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0.13800000000000001</v>
      </c>
      <c r="Q9" s="239">
        <f>ROUND(E9*P9,2)</f>
        <v>3.11</v>
      </c>
      <c r="R9" s="239" t="s">
        <v>104</v>
      </c>
      <c r="S9" s="239" t="s">
        <v>105</v>
      </c>
      <c r="T9" s="240" t="s">
        <v>106</v>
      </c>
      <c r="U9" s="224">
        <v>0.16</v>
      </c>
      <c r="V9" s="224">
        <f>ROUND(E9*U9,2)</f>
        <v>3.61</v>
      </c>
      <c r="W9" s="224"/>
      <c r="X9" s="224" t="s">
        <v>107</v>
      </c>
      <c r="Y9" s="215"/>
      <c r="Z9" s="215"/>
      <c r="AA9" s="215"/>
      <c r="AB9" s="215"/>
      <c r="AC9" s="215"/>
      <c r="AD9" s="215"/>
      <c r="AE9" s="215"/>
      <c r="AF9" s="215"/>
      <c r="AG9" s="215" t="s">
        <v>108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4" t="s">
        <v>109</v>
      </c>
      <c r="D10" s="241"/>
      <c r="E10" s="241"/>
      <c r="F10" s="241"/>
      <c r="G10" s="241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110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5" t="s">
        <v>111</v>
      </c>
      <c r="D11" s="225"/>
      <c r="E11" s="226">
        <v>22.55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112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2.5" outlineLevel="1" x14ac:dyDescent="0.2">
      <c r="A12" s="234">
        <v>2</v>
      </c>
      <c r="B12" s="235" t="s">
        <v>113</v>
      </c>
      <c r="C12" s="253" t="s">
        <v>114</v>
      </c>
      <c r="D12" s="236" t="s">
        <v>103</v>
      </c>
      <c r="E12" s="237">
        <v>22.55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0.66</v>
      </c>
      <c r="Q12" s="239">
        <f>ROUND(E12*P12,2)</f>
        <v>14.88</v>
      </c>
      <c r="R12" s="239" t="s">
        <v>104</v>
      </c>
      <c r="S12" s="239" t="s">
        <v>105</v>
      </c>
      <c r="T12" s="240" t="s">
        <v>106</v>
      </c>
      <c r="U12" s="224">
        <v>0.627</v>
      </c>
      <c r="V12" s="224">
        <f>ROUND(E12*U12,2)</f>
        <v>14.14</v>
      </c>
      <c r="W12" s="224"/>
      <c r="X12" s="224" t="s">
        <v>107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108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55" t="s">
        <v>111</v>
      </c>
      <c r="D13" s="225"/>
      <c r="E13" s="226">
        <v>22.55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112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34">
        <v>3</v>
      </c>
      <c r="B14" s="235" t="s">
        <v>115</v>
      </c>
      <c r="C14" s="253" t="s">
        <v>116</v>
      </c>
      <c r="D14" s="236" t="s">
        <v>117</v>
      </c>
      <c r="E14" s="237">
        <v>5.5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0.27</v>
      </c>
      <c r="Q14" s="239">
        <f>ROUND(E14*P14,2)</f>
        <v>1.49</v>
      </c>
      <c r="R14" s="239" t="s">
        <v>104</v>
      </c>
      <c r="S14" s="239" t="s">
        <v>105</v>
      </c>
      <c r="T14" s="240" t="s">
        <v>106</v>
      </c>
      <c r="U14" s="224">
        <v>0.123</v>
      </c>
      <c r="V14" s="224">
        <f>ROUND(E14*U14,2)</f>
        <v>0.68</v>
      </c>
      <c r="W14" s="224"/>
      <c r="X14" s="224" t="s">
        <v>107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108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54" t="s">
        <v>118</v>
      </c>
      <c r="D15" s="241"/>
      <c r="E15" s="241"/>
      <c r="F15" s="241"/>
      <c r="G15" s="241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110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42" t="str">
        <f>C15</f>
        <v>s vybouráním lože, s přemístěním hmot na skládku na vzdálenost do 3 m nebo naložením na dopravní prostředek</v>
      </c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55" t="s">
        <v>119</v>
      </c>
      <c r="D16" s="225"/>
      <c r="E16" s="226">
        <v>5.5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112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34">
        <v>4</v>
      </c>
      <c r="B17" s="235" t="s">
        <v>120</v>
      </c>
      <c r="C17" s="253" t="s">
        <v>121</v>
      </c>
      <c r="D17" s="236" t="s">
        <v>117</v>
      </c>
      <c r="E17" s="237">
        <v>13.5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0.125</v>
      </c>
      <c r="Q17" s="239">
        <f>ROUND(E17*P17,2)</f>
        <v>1.69</v>
      </c>
      <c r="R17" s="239" t="s">
        <v>104</v>
      </c>
      <c r="S17" s="239" t="s">
        <v>105</v>
      </c>
      <c r="T17" s="240" t="s">
        <v>106</v>
      </c>
      <c r="U17" s="224">
        <v>0.08</v>
      </c>
      <c r="V17" s="224">
        <f>ROUND(E17*U17,2)</f>
        <v>1.08</v>
      </c>
      <c r="W17" s="224"/>
      <c r="X17" s="224" t="s">
        <v>107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108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4" t="s">
        <v>118</v>
      </c>
      <c r="D18" s="241"/>
      <c r="E18" s="241"/>
      <c r="F18" s="241"/>
      <c r="G18" s="241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110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2" t="str">
        <f>C18</f>
        <v>s vybouráním lože, s přemístěním hmot na skládku na vzdálenost do 3 m nebo naložením na dopravní prostředek</v>
      </c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5" t="s">
        <v>122</v>
      </c>
      <c r="D19" s="225"/>
      <c r="E19" s="226">
        <v>13.5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112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34">
        <v>5</v>
      </c>
      <c r="B20" s="235" t="s">
        <v>123</v>
      </c>
      <c r="C20" s="253" t="s">
        <v>124</v>
      </c>
      <c r="D20" s="236" t="s">
        <v>125</v>
      </c>
      <c r="E20" s="237">
        <v>10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 t="s">
        <v>126</v>
      </c>
      <c r="S20" s="239" t="s">
        <v>105</v>
      </c>
      <c r="T20" s="240" t="s">
        <v>105</v>
      </c>
      <c r="U20" s="224">
        <v>1.55</v>
      </c>
      <c r="V20" s="224">
        <f>ROUND(E20*U20,2)</f>
        <v>15.5</v>
      </c>
      <c r="W20" s="224"/>
      <c r="X20" s="224" t="s">
        <v>107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108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4" t="s">
        <v>127</v>
      </c>
      <c r="D21" s="241"/>
      <c r="E21" s="241"/>
      <c r="F21" s="241"/>
      <c r="G21" s="241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110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42" t="str">
        <f>C21</f>
        <v>příplatek k cenám vykopávek za ztížení vykopávky v blízkosti podzemního vedení nebo výbušnin v horninách jakékoliv třídy,</v>
      </c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5" t="s">
        <v>128</v>
      </c>
      <c r="D22" s="225"/>
      <c r="E22" s="226">
        <v>10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112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34">
        <v>6</v>
      </c>
      <c r="B23" s="235" t="s">
        <v>129</v>
      </c>
      <c r="C23" s="253" t="s">
        <v>130</v>
      </c>
      <c r="D23" s="236" t="s">
        <v>125</v>
      </c>
      <c r="E23" s="237">
        <v>15.16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 t="s">
        <v>126</v>
      </c>
      <c r="S23" s="239" t="s">
        <v>105</v>
      </c>
      <c r="T23" s="240" t="s">
        <v>105</v>
      </c>
      <c r="U23" s="224">
        <v>9.5200000000000007E-2</v>
      </c>
      <c r="V23" s="224">
        <f>ROUND(E23*U23,2)</f>
        <v>1.44</v>
      </c>
      <c r="W23" s="224"/>
      <c r="X23" s="224" t="s">
        <v>107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108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4" t="s">
        <v>131</v>
      </c>
      <c r="D24" s="241"/>
      <c r="E24" s="241"/>
      <c r="F24" s="241"/>
      <c r="G24" s="241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110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42" t="str">
        <f>C24</f>
        <v>nebo lesní půdy, s vodorovným přemístěním na hromady v místě upotřebení nebo na dočasné či trvalé skládky se složením</v>
      </c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55" t="s">
        <v>132</v>
      </c>
      <c r="D25" s="225"/>
      <c r="E25" s="226">
        <v>15.16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112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22.5" outlineLevel="1" x14ac:dyDescent="0.2">
      <c r="A26" s="234">
        <v>7</v>
      </c>
      <c r="B26" s="235" t="s">
        <v>133</v>
      </c>
      <c r="C26" s="253" t="s">
        <v>134</v>
      </c>
      <c r="D26" s="236" t="s">
        <v>125</v>
      </c>
      <c r="E26" s="237">
        <v>60.64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 t="s">
        <v>126</v>
      </c>
      <c r="S26" s="239" t="s">
        <v>105</v>
      </c>
      <c r="T26" s="240" t="s">
        <v>105</v>
      </c>
      <c r="U26" s="224">
        <v>0.37</v>
      </c>
      <c r="V26" s="224">
        <f>ROUND(E26*U26,2)</f>
        <v>22.44</v>
      </c>
      <c r="W26" s="224"/>
      <c r="X26" s="224" t="s">
        <v>107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108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4" t="s">
        <v>135</v>
      </c>
      <c r="D27" s="241"/>
      <c r="E27" s="241"/>
      <c r="F27" s="241"/>
      <c r="G27" s="241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110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55" t="s">
        <v>136</v>
      </c>
      <c r="D28" s="225"/>
      <c r="E28" s="226">
        <v>30.32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112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5" t="s">
        <v>137</v>
      </c>
      <c r="D29" s="225"/>
      <c r="E29" s="226">
        <v>30.32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112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ht="22.5" outlineLevel="1" x14ac:dyDescent="0.2">
      <c r="A30" s="234">
        <v>8</v>
      </c>
      <c r="B30" s="235" t="s">
        <v>138</v>
      </c>
      <c r="C30" s="253" t="s">
        <v>139</v>
      </c>
      <c r="D30" s="236" t="s">
        <v>125</v>
      </c>
      <c r="E30" s="237">
        <v>68.22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 t="s">
        <v>126</v>
      </c>
      <c r="S30" s="239" t="s">
        <v>105</v>
      </c>
      <c r="T30" s="240" t="s">
        <v>105</v>
      </c>
      <c r="U30" s="224">
        <v>0.01</v>
      </c>
      <c r="V30" s="224">
        <f>ROUND(E30*U30,2)</f>
        <v>0.68</v>
      </c>
      <c r="W30" s="224"/>
      <c r="X30" s="224" t="s">
        <v>107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108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54" t="s">
        <v>140</v>
      </c>
      <c r="D31" s="241"/>
      <c r="E31" s="241"/>
      <c r="F31" s="241"/>
      <c r="G31" s="241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110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5" t="s">
        <v>141</v>
      </c>
      <c r="D32" s="225"/>
      <c r="E32" s="226">
        <v>60.64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112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55" t="s">
        <v>142</v>
      </c>
      <c r="D33" s="225"/>
      <c r="E33" s="226">
        <v>15.16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112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55" t="s">
        <v>143</v>
      </c>
      <c r="D34" s="225"/>
      <c r="E34" s="226">
        <v>-7.58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112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ht="33.75" outlineLevel="1" x14ac:dyDescent="0.2">
      <c r="A35" s="234">
        <v>9</v>
      </c>
      <c r="B35" s="235" t="s">
        <v>144</v>
      </c>
      <c r="C35" s="253" t="s">
        <v>145</v>
      </c>
      <c r="D35" s="236" t="s">
        <v>125</v>
      </c>
      <c r="E35" s="237">
        <v>682.2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 t="s">
        <v>126</v>
      </c>
      <c r="S35" s="239" t="s">
        <v>105</v>
      </c>
      <c r="T35" s="240" t="s">
        <v>105</v>
      </c>
      <c r="U35" s="224">
        <v>0</v>
      </c>
      <c r="V35" s="224">
        <f>ROUND(E35*U35,2)</f>
        <v>0</v>
      </c>
      <c r="W35" s="224"/>
      <c r="X35" s="224" t="s">
        <v>107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108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54" t="s">
        <v>140</v>
      </c>
      <c r="D36" s="241"/>
      <c r="E36" s="241"/>
      <c r="F36" s="241"/>
      <c r="G36" s="241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110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22"/>
      <c r="B37" s="223"/>
      <c r="C37" s="255" t="s">
        <v>146</v>
      </c>
      <c r="D37" s="225"/>
      <c r="E37" s="226">
        <v>682.2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5"/>
      <c r="Z37" s="215"/>
      <c r="AA37" s="215"/>
      <c r="AB37" s="215"/>
      <c r="AC37" s="215"/>
      <c r="AD37" s="215"/>
      <c r="AE37" s="215"/>
      <c r="AF37" s="215"/>
      <c r="AG37" s="215" t="s">
        <v>112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34">
        <v>10</v>
      </c>
      <c r="B38" s="235" t="s">
        <v>147</v>
      </c>
      <c r="C38" s="253" t="s">
        <v>148</v>
      </c>
      <c r="D38" s="236" t="s">
        <v>125</v>
      </c>
      <c r="E38" s="237">
        <v>2.7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1.7</v>
      </c>
      <c r="O38" s="239">
        <f>ROUND(E38*N38,2)</f>
        <v>4.59</v>
      </c>
      <c r="P38" s="239">
        <v>0</v>
      </c>
      <c r="Q38" s="239">
        <f>ROUND(E38*P38,2)</f>
        <v>0</v>
      </c>
      <c r="R38" s="239" t="s">
        <v>126</v>
      </c>
      <c r="S38" s="239" t="s">
        <v>105</v>
      </c>
      <c r="T38" s="240" t="s">
        <v>106</v>
      </c>
      <c r="U38" s="224">
        <v>1.587</v>
      </c>
      <c r="V38" s="224">
        <f>ROUND(E38*U38,2)</f>
        <v>4.28</v>
      </c>
      <c r="W38" s="224"/>
      <c r="X38" s="224" t="s">
        <v>107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108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2.5" outlineLevel="1" x14ac:dyDescent="0.2">
      <c r="A39" s="222"/>
      <c r="B39" s="223"/>
      <c r="C39" s="254" t="s">
        <v>149</v>
      </c>
      <c r="D39" s="241"/>
      <c r="E39" s="241"/>
      <c r="F39" s="241"/>
      <c r="G39" s="241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110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42" t="str">
        <f>C39</f>
        <v>sypaninou z vhodných hornin tř. 1 - 4 nebo materiálem připraveným podél výkopu ve vzdálenosti do 3 m od jeho kraje, pro jakoukoliv hloubku výkopu a jakoukoliv míru zhutnění,</v>
      </c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55" t="s">
        <v>150</v>
      </c>
      <c r="D40" s="225"/>
      <c r="E40" s="226">
        <v>2.7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112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34">
        <v>11</v>
      </c>
      <c r="B41" s="235" t="s">
        <v>151</v>
      </c>
      <c r="C41" s="253" t="s">
        <v>152</v>
      </c>
      <c r="D41" s="236" t="s">
        <v>103</v>
      </c>
      <c r="E41" s="237">
        <v>75.8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 t="s">
        <v>153</v>
      </c>
      <c r="S41" s="239" t="s">
        <v>105</v>
      </c>
      <c r="T41" s="240" t="s">
        <v>106</v>
      </c>
      <c r="U41" s="224">
        <v>0.06</v>
      </c>
      <c r="V41" s="224">
        <f>ROUND(E41*U41,2)</f>
        <v>4.55</v>
      </c>
      <c r="W41" s="224"/>
      <c r="X41" s="224" t="s">
        <v>107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108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54" t="s">
        <v>154</v>
      </c>
      <c r="D42" s="241"/>
      <c r="E42" s="241"/>
      <c r="F42" s="241"/>
      <c r="G42" s="241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110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34">
        <v>12</v>
      </c>
      <c r="B43" s="235" t="s">
        <v>155</v>
      </c>
      <c r="C43" s="253" t="s">
        <v>156</v>
      </c>
      <c r="D43" s="236" t="s">
        <v>103</v>
      </c>
      <c r="E43" s="237">
        <v>75.8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 t="s">
        <v>157</v>
      </c>
      <c r="S43" s="239" t="s">
        <v>105</v>
      </c>
      <c r="T43" s="240" t="s">
        <v>105</v>
      </c>
      <c r="U43" s="224">
        <v>7.0000000000000001E-3</v>
      </c>
      <c r="V43" s="224">
        <f>ROUND(E43*U43,2)</f>
        <v>0.53</v>
      </c>
      <c r="W43" s="224"/>
      <c r="X43" s="224" t="s">
        <v>107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108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4" t="s">
        <v>158</v>
      </c>
      <c r="D44" s="241"/>
      <c r="E44" s="241"/>
      <c r="F44" s="241"/>
      <c r="G44" s="241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110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56" t="s">
        <v>159</v>
      </c>
      <c r="D45" s="243"/>
      <c r="E45" s="243"/>
      <c r="F45" s="243"/>
      <c r="G45" s="243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5"/>
      <c r="Z45" s="215"/>
      <c r="AA45" s="215"/>
      <c r="AB45" s="215"/>
      <c r="AC45" s="215"/>
      <c r="AD45" s="215"/>
      <c r="AE45" s="215"/>
      <c r="AF45" s="215"/>
      <c r="AG45" s="215" t="s">
        <v>110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55" t="s">
        <v>160</v>
      </c>
      <c r="D46" s="225"/>
      <c r="E46" s="226">
        <v>75.8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112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34">
        <v>13</v>
      </c>
      <c r="B47" s="235" t="s">
        <v>161</v>
      </c>
      <c r="C47" s="253" t="s">
        <v>162</v>
      </c>
      <c r="D47" s="236" t="s">
        <v>103</v>
      </c>
      <c r="E47" s="237">
        <v>151.6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 t="s">
        <v>126</v>
      </c>
      <c r="S47" s="239" t="s">
        <v>105</v>
      </c>
      <c r="T47" s="240" t="s">
        <v>105</v>
      </c>
      <c r="U47" s="224">
        <v>1.7999999999999999E-2</v>
      </c>
      <c r="V47" s="224">
        <f>ROUND(E47*U47,2)</f>
        <v>2.73</v>
      </c>
      <c r="W47" s="224"/>
      <c r="X47" s="224" t="s">
        <v>107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108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54" t="s">
        <v>163</v>
      </c>
      <c r="D48" s="241"/>
      <c r="E48" s="241"/>
      <c r="F48" s="241"/>
      <c r="G48" s="241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110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55" t="s">
        <v>164</v>
      </c>
      <c r="D49" s="225"/>
      <c r="E49" s="226">
        <v>151.6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5"/>
      <c r="Z49" s="215"/>
      <c r="AA49" s="215"/>
      <c r="AB49" s="215"/>
      <c r="AC49" s="215"/>
      <c r="AD49" s="215"/>
      <c r="AE49" s="215"/>
      <c r="AF49" s="215"/>
      <c r="AG49" s="215" t="s">
        <v>112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34">
        <v>14</v>
      </c>
      <c r="B50" s="235" t="s">
        <v>165</v>
      </c>
      <c r="C50" s="253" t="s">
        <v>166</v>
      </c>
      <c r="D50" s="236" t="s">
        <v>167</v>
      </c>
      <c r="E50" s="237">
        <v>122.79600000000001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 t="s">
        <v>126</v>
      </c>
      <c r="S50" s="239" t="s">
        <v>105</v>
      </c>
      <c r="T50" s="240" t="s">
        <v>106</v>
      </c>
      <c r="U50" s="224">
        <v>0</v>
      </c>
      <c r="V50" s="224">
        <f>ROUND(E50*U50,2)</f>
        <v>0</v>
      </c>
      <c r="W50" s="224"/>
      <c r="X50" s="224" t="s">
        <v>107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108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55" t="s">
        <v>168</v>
      </c>
      <c r="D51" s="225"/>
      <c r="E51" s="226">
        <v>122.79600000000001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112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34">
        <v>15</v>
      </c>
      <c r="B52" s="235" t="s">
        <v>169</v>
      </c>
      <c r="C52" s="253" t="s">
        <v>170</v>
      </c>
      <c r="D52" s="236" t="s">
        <v>117</v>
      </c>
      <c r="E52" s="237">
        <v>30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 t="s">
        <v>171</v>
      </c>
      <c r="S52" s="239" t="s">
        <v>105</v>
      </c>
      <c r="T52" s="240" t="s">
        <v>106</v>
      </c>
      <c r="U52" s="224">
        <v>0.17</v>
      </c>
      <c r="V52" s="224">
        <f>ROUND(E52*U52,2)</f>
        <v>5.0999999999999996</v>
      </c>
      <c r="W52" s="224"/>
      <c r="X52" s="224" t="s">
        <v>107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108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22"/>
      <c r="B53" s="223"/>
      <c r="C53" s="255" t="s">
        <v>172</v>
      </c>
      <c r="D53" s="225"/>
      <c r="E53" s="226">
        <v>30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5"/>
      <c r="Z53" s="215"/>
      <c r="AA53" s="215"/>
      <c r="AB53" s="215"/>
      <c r="AC53" s="215"/>
      <c r="AD53" s="215"/>
      <c r="AE53" s="215"/>
      <c r="AF53" s="215"/>
      <c r="AG53" s="215" t="s">
        <v>112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44">
        <v>16</v>
      </c>
      <c r="B54" s="245" t="s">
        <v>173</v>
      </c>
      <c r="C54" s="257" t="s">
        <v>174</v>
      </c>
      <c r="D54" s="246" t="s">
        <v>175</v>
      </c>
      <c r="E54" s="247">
        <v>5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9">
        <v>1E-3</v>
      </c>
      <c r="O54" s="249">
        <f>ROUND(E54*N54,2)</f>
        <v>0.01</v>
      </c>
      <c r="P54" s="249">
        <v>0</v>
      </c>
      <c r="Q54" s="249">
        <f>ROUND(E54*P54,2)</f>
        <v>0</v>
      </c>
      <c r="R54" s="249" t="s">
        <v>176</v>
      </c>
      <c r="S54" s="249" t="s">
        <v>105</v>
      </c>
      <c r="T54" s="250" t="s">
        <v>105</v>
      </c>
      <c r="U54" s="224">
        <v>0</v>
      </c>
      <c r="V54" s="224">
        <f>ROUND(E54*U54,2)</f>
        <v>0</v>
      </c>
      <c r="W54" s="224"/>
      <c r="X54" s="224" t="s">
        <v>177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178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ht="22.5" outlineLevel="1" x14ac:dyDescent="0.2">
      <c r="A55" s="234">
        <v>17</v>
      </c>
      <c r="B55" s="235" t="s">
        <v>179</v>
      </c>
      <c r="C55" s="253" t="s">
        <v>180</v>
      </c>
      <c r="D55" s="236" t="s">
        <v>117</v>
      </c>
      <c r="E55" s="237">
        <v>33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1.42E-3</v>
      </c>
      <c r="O55" s="239">
        <f>ROUND(E55*N55,2)</f>
        <v>0.05</v>
      </c>
      <c r="P55" s="239">
        <v>0</v>
      </c>
      <c r="Q55" s="239">
        <f>ROUND(E55*P55,2)</f>
        <v>0</v>
      </c>
      <c r="R55" s="239" t="s">
        <v>176</v>
      </c>
      <c r="S55" s="239" t="s">
        <v>105</v>
      </c>
      <c r="T55" s="240" t="s">
        <v>105</v>
      </c>
      <c r="U55" s="224">
        <v>0</v>
      </c>
      <c r="V55" s="224">
        <f>ROUND(E55*U55,2)</f>
        <v>0</v>
      </c>
      <c r="W55" s="224"/>
      <c r="X55" s="224" t="s">
        <v>177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178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22"/>
      <c r="B56" s="223"/>
      <c r="C56" s="255" t="s">
        <v>181</v>
      </c>
      <c r="D56" s="225"/>
      <c r="E56" s="226">
        <v>33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5"/>
      <c r="Z56" s="215"/>
      <c r="AA56" s="215"/>
      <c r="AB56" s="215"/>
      <c r="AC56" s="215"/>
      <c r="AD56" s="215"/>
      <c r="AE56" s="215"/>
      <c r="AF56" s="215"/>
      <c r="AG56" s="215" t="s">
        <v>112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x14ac:dyDescent="0.2">
      <c r="A57" s="228" t="s">
        <v>99</v>
      </c>
      <c r="B57" s="229" t="s">
        <v>59</v>
      </c>
      <c r="C57" s="252" t="s">
        <v>60</v>
      </c>
      <c r="D57" s="230"/>
      <c r="E57" s="231"/>
      <c r="F57" s="232"/>
      <c r="G57" s="232">
        <f>SUMIF(AG58:AG73,"&lt;&gt;NOR",G58:G73)</f>
        <v>0</v>
      </c>
      <c r="H57" s="232"/>
      <c r="I57" s="232">
        <f>SUM(I58:I73)</f>
        <v>0</v>
      </c>
      <c r="J57" s="232"/>
      <c r="K57" s="232">
        <f>SUM(K58:K73)</f>
        <v>0</v>
      </c>
      <c r="L57" s="232"/>
      <c r="M57" s="232">
        <f>SUM(M58:M73)</f>
        <v>0</v>
      </c>
      <c r="N57" s="232"/>
      <c r="O57" s="232">
        <f>SUM(O58:O73)</f>
        <v>192.38</v>
      </c>
      <c r="P57" s="232"/>
      <c r="Q57" s="232">
        <f>SUM(Q58:Q73)</f>
        <v>0</v>
      </c>
      <c r="R57" s="232"/>
      <c r="S57" s="232"/>
      <c r="T57" s="233"/>
      <c r="U57" s="227"/>
      <c r="V57" s="227">
        <f>SUM(V58:V73)</f>
        <v>29.33</v>
      </c>
      <c r="W57" s="227"/>
      <c r="X57" s="227"/>
      <c r="AG57" t="s">
        <v>100</v>
      </c>
    </row>
    <row r="58" spans="1:60" ht="22.5" outlineLevel="1" x14ac:dyDescent="0.2">
      <c r="A58" s="234">
        <v>18</v>
      </c>
      <c r="B58" s="235" t="s">
        <v>182</v>
      </c>
      <c r="C58" s="253" t="s">
        <v>183</v>
      </c>
      <c r="D58" s="236" t="s">
        <v>103</v>
      </c>
      <c r="E58" s="237">
        <v>284.25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0.441</v>
      </c>
      <c r="O58" s="239">
        <f>ROUND(E58*N58,2)</f>
        <v>125.35</v>
      </c>
      <c r="P58" s="239">
        <v>0</v>
      </c>
      <c r="Q58" s="239">
        <f>ROUND(E58*P58,2)</f>
        <v>0</v>
      </c>
      <c r="R58" s="239" t="s">
        <v>104</v>
      </c>
      <c r="S58" s="239" t="s">
        <v>105</v>
      </c>
      <c r="T58" s="240" t="s">
        <v>106</v>
      </c>
      <c r="U58" s="224">
        <v>0.03</v>
      </c>
      <c r="V58" s="224">
        <f>ROUND(E58*U58,2)</f>
        <v>8.5299999999999994</v>
      </c>
      <c r="W58" s="224"/>
      <c r="X58" s="224" t="s">
        <v>107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108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55" t="s">
        <v>184</v>
      </c>
      <c r="D59" s="225"/>
      <c r="E59" s="226">
        <v>132.65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5"/>
      <c r="Z59" s="215"/>
      <c r="AA59" s="215"/>
      <c r="AB59" s="215"/>
      <c r="AC59" s="215"/>
      <c r="AD59" s="215"/>
      <c r="AE59" s="215"/>
      <c r="AF59" s="215"/>
      <c r="AG59" s="215" t="s">
        <v>112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/>
      <c r="B60" s="223"/>
      <c r="C60" s="255" t="s">
        <v>185</v>
      </c>
      <c r="D60" s="225"/>
      <c r="E60" s="226">
        <v>151.6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5"/>
      <c r="Z60" s="215"/>
      <c r="AA60" s="215"/>
      <c r="AB60" s="215"/>
      <c r="AC60" s="215"/>
      <c r="AD60" s="215"/>
      <c r="AE60" s="215"/>
      <c r="AF60" s="215"/>
      <c r="AG60" s="215" t="s">
        <v>112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22.5" outlineLevel="1" x14ac:dyDescent="0.2">
      <c r="A61" s="234">
        <v>19</v>
      </c>
      <c r="B61" s="235" t="s">
        <v>186</v>
      </c>
      <c r="C61" s="253" t="s">
        <v>187</v>
      </c>
      <c r="D61" s="236" t="s">
        <v>103</v>
      </c>
      <c r="E61" s="237">
        <v>132.65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0.48574000000000001</v>
      </c>
      <c r="O61" s="239">
        <f>ROUND(E61*N61,2)</f>
        <v>64.430000000000007</v>
      </c>
      <c r="P61" s="239">
        <v>0</v>
      </c>
      <c r="Q61" s="239">
        <f>ROUND(E61*P61,2)</f>
        <v>0</v>
      </c>
      <c r="R61" s="239" t="s">
        <v>104</v>
      </c>
      <c r="S61" s="239" t="s">
        <v>105</v>
      </c>
      <c r="T61" s="240" t="s">
        <v>106</v>
      </c>
      <c r="U61" s="224">
        <v>4.2000000000000003E-2</v>
      </c>
      <c r="V61" s="224">
        <f>ROUND(E61*U61,2)</f>
        <v>5.57</v>
      </c>
      <c r="W61" s="224"/>
      <c r="X61" s="224" t="s">
        <v>107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108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22"/>
      <c r="B62" s="223"/>
      <c r="C62" s="254" t="s">
        <v>188</v>
      </c>
      <c r="D62" s="241"/>
      <c r="E62" s="241"/>
      <c r="F62" s="241"/>
      <c r="G62" s="241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5"/>
      <c r="Z62" s="215"/>
      <c r="AA62" s="215"/>
      <c r="AB62" s="215"/>
      <c r="AC62" s="215"/>
      <c r="AD62" s="215"/>
      <c r="AE62" s="215"/>
      <c r="AF62" s="215"/>
      <c r="AG62" s="215" t="s">
        <v>110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34">
        <v>20</v>
      </c>
      <c r="B63" s="235" t="s">
        <v>189</v>
      </c>
      <c r="C63" s="253" t="s">
        <v>190</v>
      </c>
      <c r="D63" s="236" t="s">
        <v>103</v>
      </c>
      <c r="E63" s="237">
        <v>151.6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 t="s">
        <v>104</v>
      </c>
      <c r="S63" s="239" t="s">
        <v>105</v>
      </c>
      <c r="T63" s="240" t="s">
        <v>106</v>
      </c>
      <c r="U63" s="224">
        <v>7.0999999999999994E-2</v>
      </c>
      <c r="V63" s="224">
        <f>ROUND(E63*U63,2)</f>
        <v>10.76</v>
      </c>
      <c r="W63" s="224"/>
      <c r="X63" s="224" t="s">
        <v>107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108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55" t="s">
        <v>164</v>
      </c>
      <c r="D64" s="225"/>
      <c r="E64" s="226">
        <v>151.6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112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34">
        <v>21</v>
      </c>
      <c r="B65" s="235" t="s">
        <v>191</v>
      </c>
      <c r="C65" s="253" t="s">
        <v>192</v>
      </c>
      <c r="D65" s="236" t="s">
        <v>103</v>
      </c>
      <c r="E65" s="237">
        <v>9.36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7.3899999999999993E-2</v>
      </c>
      <c r="O65" s="239">
        <f>ROUND(E65*N65,2)</f>
        <v>0.69</v>
      </c>
      <c r="P65" s="239">
        <v>0</v>
      </c>
      <c r="Q65" s="239">
        <f>ROUND(E65*P65,2)</f>
        <v>0</v>
      </c>
      <c r="R65" s="239" t="s">
        <v>104</v>
      </c>
      <c r="S65" s="239" t="s">
        <v>105</v>
      </c>
      <c r="T65" s="240" t="s">
        <v>106</v>
      </c>
      <c r="U65" s="224">
        <v>0.47799999999999998</v>
      </c>
      <c r="V65" s="224">
        <f>ROUND(E65*U65,2)</f>
        <v>4.47</v>
      </c>
      <c r="W65" s="224"/>
      <c r="X65" s="224" t="s">
        <v>107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108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ht="22.5" outlineLevel="1" x14ac:dyDescent="0.2">
      <c r="A66" s="222"/>
      <c r="B66" s="223"/>
      <c r="C66" s="254" t="s">
        <v>193</v>
      </c>
      <c r="D66" s="241"/>
      <c r="E66" s="241"/>
      <c r="F66" s="241"/>
      <c r="G66" s="241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110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42" t="str">
        <f>C66</f>
        <v>s provedením lože z kameniva drceného, s vyplněním spár, s dvojitým hutněním a se smetením přebytečného materiálu na krajnici. S dodáním hmot pro lože a výplň spár.</v>
      </c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22"/>
      <c r="B67" s="223"/>
      <c r="C67" s="255" t="s">
        <v>194</v>
      </c>
      <c r="D67" s="225"/>
      <c r="E67" s="226">
        <v>9.36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5"/>
      <c r="Z67" s="215"/>
      <c r="AA67" s="215"/>
      <c r="AB67" s="215"/>
      <c r="AC67" s="215"/>
      <c r="AD67" s="215"/>
      <c r="AE67" s="215"/>
      <c r="AF67" s="215"/>
      <c r="AG67" s="215" t="s">
        <v>112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ht="22.5" outlineLevel="1" x14ac:dyDescent="0.2">
      <c r="A68" s="234">
        <v>22</v>
      </c>
      <c r="B68" s="235" t="s">
        <v>195</v>
      </c>
      <c r="C68" s="253" t="s">
        <v>196</v>
      </c>
      <c r="D68" s="236" t="s">
        <v>103</v>
      </c>
      <c r="E68" s="237">
        <v>8.3160000000000007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0.17824000000000001</v>
      </c>
      <c r="O68" s="239">
        <f>ROUND(E68*N68,2)</f>
        <v>1.48</v>
      </c>
      <c r="P68" s="239">
        <v>0</v>
      </c>
      <c r="Q68" s="239">
        <f>ROUND(E68*P68,2)</f>
        <v>0</v>
      </c>
      <c r="R68" s="239" t="s">
        <v>176</v>
      </c>
      <c r="S68" s="239" t="s">
        <v>105</v>
      </c>
      <c r="T68" s="240" t="s">
        <v>105</v>
      </c>
      <c r="U68" s="224">
        <v>0</v>
      </c>
      <c r="V68" s="224">
        <f>ROUND(E68*U68,2)</f>
        <v>0</v>
      </c>
      <c r="W68" s="224"/>
      <c r="X68" s="224" t="s">
        <v>177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178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22"/>
      <c r="B69" s="223"/>
      <c r="C69" s="255" t="s">
        <v>197</v>
      </c>
      <c r="D69" s="225"/>
      <c r="E69" s="226">
        <v>8.3160000000000007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5"/>
      <c r="Z69" s="215"/>
      <c r="AA69" s="215"/>
      <c r="AB69" s="215"/>
      <c r="AC69" s="215"/>
      <c r="AD69" s="215"/>
      <c r="AE69" s="215"/>
      <c r="AF69" s="215"/>
      <c r="AG69" s="215" t="s">
        <v>112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22.5" outlineLevel="1" x14ac:dyDescent="0.2">
      <c r="A70" s="234">
        <v>23</v>
      </c>
      <c r="B70" s="235" t="s">
        <v>198</v>
      </c>
      <c r="C70" s="253" t="s">
        <v>199</v>
      </c>
      <c r="D70" s="236" t="s">
        <v>103</v>
      </c>
      <c r="E70" s="237">
        <v>2.16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0.17824000000000001</v>
      </c>
      <c r="O70" s="239">
        <f>ROUND(E70*N70,2)</f>
        <v>0.38</v>
      </c>
      <c r="P70" s="239">
        <v>0</v>
      </c>
      <c r="Q70" s="239">
        <f>ROUND(E70*P70,2)</f>
        <v>0</v>
      </c>
      <c r="R70" s="239" t="s">
        <v>176</v>
      </c>
      <c r="S70" s="239" t="s">
        <v>105</v>
      </c>
      <c r="T70" s="240" t="s">
        <v>105</v>
      </c>
      <c r="U70" s="224">
        <v>0</v>
      </c>
      <c r="V70" s="224">
        <f>ROUND(E70*U70,2)</f>
        <v>0</v>
      </c>
      <c r="W70" s="224"/>
      <c r="X70" s="224" t="s">
        <v>177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178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22"/>
      <c r="B71" s="223"/>
      <c r="C71" s="255" t="s">
        <v>200</v>
      </c>
      <c r="D71" s="225"/>
      <c r="E71" s="226">
        <v>2.16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5"/>
      <c r="Z71" s="215"/>
      <c r="AA71" s="215"/>
      <c r="AB71" s="215"/>
      <c r="AC71" s="215"/>
      <c r="AD71" s="215"/>
      <c r="AE71" s="215"/>
      <c r="AF71" s="215"/>
      <c r="AG71" s="215" t="s">
        <v>112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ht="22.5" outlineLevel="1" x14ac:dyDescent="0.2">
      <c r="A72" s="234">
        <v>24</v>
      </c>
      <c r="B72" s="235" t="s">
        <v>201</v>
      </c>
      <c r="C72" s="253" t="s">
        <v>202</v>
      </c>
      <c r="D72" s="236" t="s">
        <v>103</v>
      </c>
      <c r="E72" s="237">
        <v>181.92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2.9999999999999997E-4</v>
      </c>
      <c r="O72" s="239">
        <f>ROUND(E72*N72,2)</f>
        <v>0.05</v>
      </c>
      <c r="P72" s="239">
        <v>0</v>
      </c>
      <c r="Q72" s="239">
        <f>ROUND(E72*P72,2)</f>
        <v>0</v>
      </c>
      <c r="R72" s="239" t="s">
        <v>176</v>
      </c>
      <c r="S72" s="239" t="s">
        <v>105</v>
      </c>
      <c r="T72" s="240" t="s">
        <v>105</v>
      </c>
      <c r="U72" s="224">
        <v>0</v>
      </c>
      <c r="V72" s="224">
        <f>ROUND(E72*U72,2)</f>
        <v>0</v>
      </c>
      <c r="W72" s="224"/>
      <c r="X72" s="224" t="s">
        <v>177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178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55" t="s">
        <v>203</v>
      </c>
      <c r="D73" s="225"/>
      <c r="E73" s="226">
        <v>181.92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5"/>
      <c r="Z73" s="215"/>
      <c r="AA73" s="215"/>
      <c r="AB73" s="215"/>
      <c r="AC73" s="215"/>
      <c r="AD73" s="215"/>
      <c r="AE73" s="215"/>
      <c r="AF73" s="215"/>
      <c r="AG73" s="215" t="s">
        <v>112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x14ac:dyDescent="0.2">
      <c r="A74" s="228" t="s">
        <v>99</v>
      </c>
      <c r="B74" s="229" t="s">
        <v>61</v>
      </c>
      <c r="C74" s="252" t="s">
        <v>62</v>
      </c>
      <c r="D74" s="230"/>
      <c r="E74" s="231"/>
      <c r="F74" s="232"/>
      <c r="G74" s="232">
        <f>SUMIF(AG75:AG76,"&lt;&gt;NOR",G75:G76)</f>
        <v>0</v>
      </c>
      <c r="H74" s="232"/>
      <c r="I74" s="232">
        <f>SUM(I75:I76)</f>
        <v>0</v>
      </c>
      <c r="J74" s="232"/>
      <c r="K74" s="232">
        <f>SUM(K75:K76)</f>
        <v>0</v>
      </c>
      <c r="L74" s="232"/>
      <c r="M74" s="232">
        <f>SUM(M75:M76)</f>
        <v>0</v>
      </c>
      <c r="N74" s="232"/>
      <c r="O74" s="232">
        <f>SUM(O75:O76)</f>
        <v>0.86</v>
      </c>
      <c r="P74" s="232"/>
      <c r="Q74" s="232">
        <f>SUM(Q75:Q76)</f>
        <v>0</v>
      </c>
      <c r="R74" s="232"/>
      <c r="S74" s="232"/>
      <c r="T74" s="233"/>
      <c r="U74" s="227"/>
      <c r="V74" s="227">
        <f>SUM(V75:V76)</f>
        <v>7.63</v>
      </c>
      <c r="W74" s="227"/>
      <c r="X74" s="227"/>
      <c r="AG74" t="s">
        <v>100</v>
      </c>
    </row>
    <row r="75" spans="1:60" outlineLevel="1" x14ac:dyDescent="0.2">
      <c r="A75" s="234">
        <v>25</v>
      </c>
      <c r="B75" s="235" t="s">
        <v>204</v>
      </c>
      <c r="C75" s="253" t="s">
        <v>205</v>
      </c>
      <c r="D75" s="236" t="s">
        <v>206</v>
      </c>
      <c r="E75" s="237">
        <v>2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0.43093999999999999</v>
      </c>
      <c r="O75" s="239">
        <f>ROUND(E75*N75,2)</f>
        <v>0.86</v>
      </c>
      <c r="P75" s="239">
        <v>0</v>
      </c>
      <c r="Q75" s="239">
        <f>ROUND(E75*P75,2)</f>
        <v>0</v>
      </c>
      <c r="R75" s="239" t="s">
        <v>104</v>
      </c>
      <c r="S75" s="239" t="s">
        <v>105</v>
      </c>
      <c r="T75" s="240" t="s">
        <v>106</v>
      </c>
      <c r="U75" s="224">
        <v>3.8170000000000002</v>
      </c>
      <c r="V75" s="224">
        <f>ROUND(E75*U75,2)</f>
        <v>7.63</v>
      </c>
      <c r="W75" s="224"/>
      <c r="X75" s="224" t="s">
        <v>107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108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ht="33.75" outlineLevel="1" x14ac:dyDescent="0.2">
      <c r="A76" s="222"/>
      <c r="B76" s="223"/>
      <c r="C76" s="254" t="s">
        <v>207</v>
      </c>
      <c r="D76" s="241"/>
      <c r="E76" s="241"/>
      <c r="F76" s="241"/>
      <c r="G76" s="241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5"/>
      <c r="Z76" s="215"/>
      <c r="AA76" s="215"/>
      <c r="AB76" s="215"/>
      <c r="AC76" s="215"/>
      <c r="AD76" s="215"/>
      <c r="AE76" s="215"/>
      <c r="AF76" s="215"/>
      <c r="AG76" s="215" t="s">
        <v>110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42" t="str">
        <f>C76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76" s="215"/>
      <c r="BC76" s="215"/>
      <c r="BD76" s="215"/>
      <c r="BE76" s="215"/>
      <c r="BF76" s="215"/>
      <c r="BG76" s="215"/>
      <c r="BH76" s="215"/>
    </row>
    <row r="77" spans="1:60" x14ac:dyDescent="0.2">
      <c r="A77" s="228" t="s">
        <v>99</v>
      </c>
      <c r="B77" s="229" t="s">
        <v>63</v>
      </c>
      <c r="C77" s="252" t="s">
        <v>64</v>
      </c>
      <c r="D77" s="230"/>
      <c r="E77" s="231"/>
      <c r="F77" s="232"/>
      <c r="G77" s="232">
        <f>SUMIF(AG78:AG85,"&lt;&gt;NOR",G78:G85)</f>
        <v>0</v>
      </c>
      <c r="H77" s="232"/>
      <c r="I77" s="232">
        <f>SUM(I78:I85)</f>
        <v>0</v>
      </c>
      <c r="J77" s="232"/>
      <c r="K77" s="232">
        <f>SUM(K78:K85)</f>
        <v>0</v>
      </c>
      <c r="L77" s="232"/>
      <c r="M77" s="232">
        <f>SUM(M78:M85)</f>
        <v>0</v>
      </c>
      <c r="N77" s="232"/>
      <c r="O77" s="232">
        <f>SUM(O78:O85)</f>
        <v>22.67</v>
      </c>
      <c r="P77" s="232"/>
      <c r="Q77" s="232">
        <f>SUM(Q78:Q85)</f>
        <v>0</v>
      </c>
      <c r="R77" s="232"/>
      <c r="S77" s="232"/>
      <c r="T77" s="233"/>
      <c r="U77" s="227"/>
      <c r="V77" s="227">
        <f>SUM(V78:V85)</f>
        <v>24.9</v>
      </c>
      <c r="W77" s="227"/>
      <c r="X77" s="227"/>
      <c r="AG77" t="s">
        <v>100</v>
      </c>
    </row>
    <row r="78" spans="1:60" ht="22.5" outlineLevel="1" x14ac:dyDescent="0.2">
      <c r="A78" s="234">
        <v>26</v>
      </c>
      <c r="B78" s="235" t="s">
        <v>208</v>
      </c>
      <c r="C78" s="253" t="s">
        <v>209</v>
      </c>
      <c r="D78" s="236" t="s">
        <v>103</v>
      </c>
      <c r="E78" s="237">
        <v>4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7.6000000000000004E-4</v>
      </c>
      <c r="O78" s="239">
        <f>ROUND(E78*N78,2)</f>
        <v>0</v>
      </c>
      <c r="P78" s="239">
        <v>0</v>
      </c>
      <c r="Q78" s="239">
        <f>ROUND(E78*P78,2)</f>
        <v>0</v>
      </c>
      <c r="R78" s="239" t="s">
        <v>104</v>
      </c>
      <c r="S78" s="239" t="s">
        <v>105</v>
      </c>
      <c r="T78" s="240" t="s">
        <v>106</v>
      </c>
      <c r="U78" s="224">
        <v>0.311</v>
      </c>
      <c r="V78" s="224">
        <f>ROUND(E78*U78,2)</f>
        <v>1.24</v>
      </c>
      <c r="W78" s="224"/>
      <c r="X78" s="224" t="s">
        <v>107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108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55" t="s">
        <v>210</v>
      </c>
      <c r="D79" s="225"/>
      <c r="E79" s="226">
        <v>4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112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ht="33.75" outlineLevel="1" x14ac:dyDescent="0.2">
      <c r="A80" s="234">
        <v>27</v>
      </c>
      <c r="B80" s="235" t="s">
        <v>211</v>
      </c>
      <c r="C80" s="253" t="s">
        <v>212</v>
      </c>
      <c r="D80" s="236" t="s">
        <v>117</v>
      </c>
      <c r="E80" s="237">
        <v>5.5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0.13206000000000001</v>
      </c>
      <c r="O80" s="239">
        <f>ROUND(E80*N80,2)</f>
        <v>0.73</v>
      </c>
      <c r="P80" s="239">
        <v>0</v>
      </c>
      <c r="Q80" s="239">
        <f>ROUND(E80*P80,2)</f>
        <v>0</v>
      </c>
      <c r="R80" s="239" t="s">
        <v>104</v>
      </c>
      <c r="S80" s="239" t="s">
        <v>105</v>
      </c>
      <c r="T80" s="240" t="s">
        <v>106</v>
      </c>
      <c r="U80" s="224">
        <v>0.28095999999999999</v>
      </c>
      <c r="V80" s="224">
        <f>ROUND(E80*U80,2)</f>
        <v>1.55</v>
      </c>
      <c r="W80" s="224"/>
      <c r="X80" s="224" t="s">
        <v>107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108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54" t="s">
        <v>213</v>
      </c>
      <c r="D81" s="241"/>
      <c r="E81" s="241"/>
      <c r="F81" s="241"/>
      <c r="G81" s="241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5"/>
      <c r="Z81" s="215"/>
      <c r="AA81" s="215"/>
      <c r="AB81" s="215"/>
      <c r="AC81" s="215"/>
      <c r="AD81" s="215"/>
      <c r="AE81" s="215"/>
      <c r="AF81" s="215"/>
      <c r="AG81" s="215" t="s">
        <v>110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22"/>
      <c r="B82" s="223"/>
      <c r="C82" s="255" t="s">
        <v>214</v>
      </c>
      <c r="D82" s="225"/>
      <c r="E82" s="226">
        <v>5.5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112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ht="45" outlineLevel="1" x14ac:dyDescent="0.2">
      <c r="A83" s="234">
        <v>28</v>
      </c>
      <c r="B83" s="235" t="s">
        <v>215</v>
      </c>
      <c r="C83" s="253" t="s">
        <v>216</v>
      </c>
      <c r="D83" s="236" t="s">
        <v>117</v>
      </c>
      <c r="E83" s="237">
        <v>81.3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0.26980999999999999</v>
      </c>
      <c r="O83" s="239">
        <f>ROUND(E83*N83,2)</f>
        <v>21.94</v>
      </c>
      <c r="P83" s="239">
        <v>0</v>
      </c>
      <c r="Q83" s="239">
        <f>ROUND(E83*P83,2)</f>
        <v>0</v>
      </c>
      <c r="R83" s="239" t="s">
        <v>104</v>
      </c>
      <c r="S83" s="239" t="s">
        <v>105</v>
      </c>
      <c r="T83" s="240" t="s">
        <v>106</v>
      </c>
      <c r="U83" s="224">
        <v>0.27200000000000002</v>
      </c>
      <c r="V83" s="224">
        <f>ROUND(E83*U83,2)</f>
        <v>22.11</v>
      </c>
      <c r="W83" s="224"/>
      <c r="X83" s="224" t="s">
        <v>107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108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22"/>
      <c r="B84" s="223"/>
      <c r="C84" s="254" t="s">
        <v>213</v>
      </c>
      <c r="D84" s="241"/>
      <c r="E84" s="241"/>
      <c r="F84" s="241"/>
      <c r="G84" s="241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5"/>
      <c r="Z84" s="215"/>
      <c r="AA84" s="215"/>
      <c r="AB84" s="215"/>
      <c r="AC84" s="215"/>
      <c r="AD84" s="215"/>
      <c r="AE84" s="215"/>
      <c r="AF84" s="215"/>
      <c r="AG84" s="215" t="s">
        <v>110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22"/>
      <c r="B85" s="223"/>
      <c r="C85" s="255" t="s">
        <v>217</v>
      </c>
      <c r="D85" s="225"/>
      <c r="E85" s="226">
        <v>81.3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5"/>
      <c r="Z85" s="215"/>
      <c r="AA85" s="215"/>
      <c r="AB85" s="215"/>
      <c r="AC85" s="215"/>
      <c r="AD85" s="215"/>
      <c r="AE85" s="215"/>
      <c r="AF85" s="215"/>
      <c r="AG85" s="215" t="s">
        <v>112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x14ac:dyDescent="0.2">
      <c r="A86" s="228" t="s">
        <v>99</v>
      </c>
      <c r="B86" s="229" t="s">
        <v>65</v>
      </c>
      <c r="C86" s="252" t="s">
        <v>66</v>
      </c>
      <c r="D86" s="230"/>
      <c r="E86" s="231"/>
      <c r="F86" s="232"/>
      <c r="G86" s="232">
        <f>SUMIF(AG87:AG88,"&lt;&gt;NOR",G87:G88)</f>
        <v>0</v>
      </c>
      <c r="H86" s="232"/>
      <c r="I86" s="232">
        <f>SUM(I87:I88)</f>
        <v>0</v>
      </c>
      <c r="J86" s="232"/>
      <c r="K86" s="232">
        <f>SUM(K87:K88)</f>
        <v>0</v>
      </c>
      <c r="L86" s="232"/>
      <c r="M86" s="232">
        <f>SUM(M87:M88)</f>
        <v>0</v>
      </c>
      <c r="N86" s="232"/>
      <c r="O86" s="232">
        <f>SUM(O87:O88)</f>
        <v>0</v>
      </c>
      <c r="P86" s="232"/>
      <c r="Q86" s="232">
        <f>SUM(Q87:Q88)</f>
        <v>0</v>
      </c>
      <c r="R86" s="232"/>
      <c r="S86" s="232"/>
      <c r="T86" s="233"/>
      <c r="U86" s="227"/>
      <c r="V86" s="227">
        <f>SUM(V87:V88)</f>
        <v>4.41</v>
      </c>
      <c r="W86" s="227"/>
      <c r="X86" s="227"/>
      <c r="AG86" t="s">
        <v>100</v>
      </c>
    </row>
    <row r="87" spans="1:60" outlineLevel="1" x14ac:dyDescent="0.2">
      <c r="A87" s="234">
        <v>29</v>
      </c>
      <c r="B87" s="235" t="s">
        <v>218</v>
      </c>
      <c r="C87" s="253" t="s">
        <v>219</v>
      </c>
      <c r="D87" s="236" t="s">
        <v>167</v>
      </c>
      <c r="E87" s="237">
        <v>220.56985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9">
        <v>0</v>
      </c>
      <c r="O87" s="239">
        <f>ROUND(E87*N87,2)</f>
        <v>0</v>
      </c>
      <c r="P87" s="239">
        <v>0</v>
      </c>
      <c r="Q87" s="239">
        <f>ROUND(E87*P87,2)</f>
        <v>0</v>
      </c>
      <c r="R87" s="239" t="s">
        <v>104</v>
      </c>
      <c r="S87" s="239" t="s">
        <v>105</v>
      </c>
      <c r="T87" s="240" t="s">
        <v>106</v>
      </c>
      <c r="U87" s="224">
        <v>0.02</v>
      </c>
      <c r="V87" s="224">
        <f>ROUND(E87*U87,2)</f>
        <v>4.41</v>
      </c>
      <c r="W87" s="224"/>
      <c r="X87" s="224" t="s">
        <v>220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221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22"/>
      <c r="B88" s="223"/>
      <c r="C88" s="254" t="s">
        <v>222</v>
      </c>
      <c r="D88" s="241"/>
      <c r="E88" s="241"/>
      <c r="F88" s="241"/>
      <c r="G88" s="241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5"/>
      <c r="Z88" s="215"/>
      <c r="AA88" s="215"/>
      <c r="AB88" s="215"/>
      <c r="AC88" s="215"/>
      <c r="AD88" s="215"/>
      <c r="AE88" s="215"/>
      <c r="AF88" s="215"/>
      <c r="AG88" s="215" t="s">
        <v>110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x14ac:dyDescent="0.2">
      <c r="A89" s="228" t="s">
        <v>99</v>
      </c>
      <c r="B89" s="229" t="s">
        <v>67</v>
      </c>
      <c r="C89" s="252" t="s">
        <v>67</v>
      </c>
      <c r="D89" s="230"/>
      <c r="E89" s="231"/>
      <c r="F89" s="232"/>
      <c r="G89" s="232">
        <f>SUMIF(AG90:AG94,"&lt;&gt;NOR",G90:G94)</f>
        <v>0</v>
      </c>
      <c r="H89" s="232"/>
      <c r="I89" s="232">
        <f>SUM(I90:I94)</f>
        <v>0</v>
      </c>
      <c r="J89" s="232"/>
      <c r="K89" s="232">
        <f>SUM(K90:K94)</f>
        <v>0</v>
      </c>
      <c r="L89" s="232"/>
      <c r="M89" s="232">
        <f>SUM(M90:M94)</f>
        <v>0</v>
      </c>
      <c r="N89" s="232"/>
      <c r="O89" s="232">
        <f>SUM(O90:O94)</f>
        <v>0</v>
      </c>
      <c r="P89" s="232"/>
      <c r="Q89" s="232">
        <f>SUM(Q90:Q94)</f>
        <v>0</v>
      </c>
      <c r="R89" s="232"/>
      <c r="S89" s="232"/>
      <c r="T89" s="233"/>
      <c r="U89" s="227"/>
      <c r="V89" s="227">
        <f>SUM(V90:V94)</f>
        <v>0</v>
      </c>
      <c r="W89" s="227"/>
      <c r="X89" s="227"/>
      <c r="AG89" t="s">
        <v>100</v>
      </c>
    </row>
    <row r="90" spans="1:60" outlineLevel="1" x14ac:dyDescent="0.2">
      <c r="A90" s="244">
        <v>30</v>
      </c>
      <c r="B90" s="245" t="s">
        <v>223</v>
      </c>
      <c r="C90" s="257" t="s">
        <v>224</v>
      </c>
      <c r="D90" s="246" t="s">
        <v>225</v>
      </c>
      <c r="E90" s="247">
        <v>1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21</v>
      </c>
      <c r="M90" s="249">
        <f>G90*(1+L90/100)</f>
        <v>0</v>
      </c>
      <c r="N90" s="249">
        <v>0</v>
      </c>
      <c r="O90" s="249">
        <f>ROUND(E90*N90,2)</f>
        <v>0</v>
      </c>
      <c r="P90" s="249">
        <v>0</v>
      </c>
      <c r="Q90" s="249">
        <f>ROUND(E90*P90,2)</f>
        <v>0</v>
      </c>
      <c r="R90" s="249"/>
      <c r="S90" s="249" t="s">
        <v>226</v>
      </c>
      <c r="T90" s="250" t="s">
        <v>227</v>
      </c>
      <c r="U90" s="224">
        <v>0</v>
      </c>
      <c r="V90" s="224">
        <f>ROUND(E90*U90,2)</f>
        <v>0</v>
      </c>
      <c r="W90" s="224"/>
      <c r="X90" s="224" t="s">
        <v>107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108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44">
        <v>31</v>
      </c>
      <c r="B91" s="245" t="s">
        <v>228</v>
      </c>
      <c r="C91" s="257" t="s">
        <v>229</v>
      </c>
      <c r="D91" s="246" t="s">
        <v>225</v>
      </c>
      <c r="E91" s="247">
        <v>1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21</v>
      </c>
      <c r="M91" s="249">
        <f>G91*(1+L91/100)</f>
        <v>0</v>
      </c>
      <c r="N91" s="249">
        <v>0</v>
      </c>
      <c r="O91" s="249">
        <f>ROUND(E91*N91,2)</f>
        <v>0</v>
      </c>
      <c r="P91" s="249">
        <v>0</v>
      </c>
      <c r="Q91" s="249">
        <f>ROUND(E91*P91,2)</f>
        <v>0</v>
      </c>
      <c r="R91" s="249"/>
      <c r="S91" s="249" t="s">
        <v>226</v>
      </c>
      <c r="T91" s="250" t="s">
        <v>227</v>
      </c>
      <c r="U91" s="224">
        <v>0</v>
      </c>
      <c r="V91" s="224">
        <f>ROUND(E91*U91,2)</f>
        <v>0</v>
      </c>
      <c r="W91" s="224"/>
      <c r="X91" s="224" t="s">
        <v>107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108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44">
        <v>32</v>
      </c>
      <c r="B92" s="245" t="s">
        <v>230</v>
      </c>
      <c r="C92" s="257" t="s">
        <v>231</v>
      </c>
      <c r="D92" s="246" t="s">
        <v>225</v>
      </c>
      <c r="E92" s="247">
        <v>1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21</v>
      </c>
      <c r="M92" s="249">
        <f>G92*(1+L92/100)</f>
        <v>0</v>
      </c>
      <c r="N92" s="249">
        <v>0</v>
      </c>
      <c r="O92" s="249">
        <f>ROUND(E92*N92,2)</f>
        <v>0</v>
      </c>
      <c r="P92" s="249">
        <v>0</v>
      </c>
      <c r="Q92" s="249">
        <f>ROUND(E92*P92,2)</f>
        <v>0</v>
      </c>
      <c r="R92" s="249"/>
      <c r="S92" s="249" t="s">
        <v>226</v>
      </c>
      <c r="T92" s="250" t="s">
        <v>227</v>
      </c>
      <c r="U92" s="224">
        <v>0</v>
      </c>
      <c r="V92" s="224">
        <f>ROUND(E92*U92,2)</f>
        <v>0</v>
      </c>
      <c r="W92" s="224"/>
      <c r="X92" s="224" t="s">
        <v>107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108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44">
        <v>33</v>
      </c>
      <c r="B93" s="245" t="s">
        <v>232</v>
      </c>
      <c r="C93" s="257" t="s">
        <v>233</v>
      </c>
      <c r="D93" s="246" t="s">
        <v>225</v>
      </c>
      <c r="E93" s="247">
        <v>1</v>
      </c>
      <c r="F93" s="248"/>
      <c r="G93" s="249">
        <f>ROUND(E93*F93,2)</f>
        <v>0</v>
      </c>
      <c r="H93" s="248"/>
      <c r="I93" s="249">
        <f>ROUND(E93*H93,2)</f>
        <v>0</v>
      </c>
      <c r="J93" s="248"/>
      <c r="K93" s="249">
        <f>ROUND(E93*J93,2)</f>
        <v>0</v>
      </c>
      <c r="L93" s="249">
        <v>21</v>
      </c>
      <c r="M93" s="249">
        <f>G93*(1+L93/100)</f>
        <v>0</v>
      </c>
      <c r="N93" s="249">
        <v>0</v>
      </c>
      <c r="O93" s="249">
        <f>ROUND(E93*N93,2)</f>
        <v>0</v>
      </c>
      <c r="P93" s="249">
        <v>0</v>
      </c>
      <c r="Q93" s="249">
        <f>ROUND(E93*P93,2)</f>
        <v>0</v>
      </c>
      <c r="R93" s="249"/>
      <c r="S93" s="249" t="s">
        <v>226</v>
      </c>
      <c r="T93" s="250" t="s">
        <v>227</v>
      </c>
      <c r="U93" s="224">
        <v>0</v>
      </c>
      <c r="V93" s="224">
        <f>ROUND(E93*U93,2)</f>
        <v>0</v>
      </c>
      <c r="W93" s="224"/>
      <c r="X93" s="224" t="s">
        <v>107</v>
      </c>
      <c r="Y93" s="215"/>
      <c r="Z93" s="215"/>
      <c r="AA93" s="215"/>
      <c r="AB93" s="215"/>
      <c r="AC93" s="215"/>
      <c r="AD93" s="215"/>
      <c r="AE93" s="215"/>
      <c r="AF93" s="215"/>
      <c r="AG93" s="215" t="s">
        <v>108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44">
        <v>34</v>
      </c>
      <c r="B94" s="245" t="s">
        <v>234</v>
      </c>
      <c r="C94" s="257" t="s">
        <v>235</v>
      </c>
      <c r="D94" s="246" t="s">
        <v>225</v>
      </c>
      <c r="E94" s="247">
        <v>1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21</v>
      </c>
      <c r="M94" s="249">
        <f>G94*(1+L94/100)</f>
        <v>0</v>
      </c>
      <c r="N94" s="249">
        <v>0</v>
      </c>
      <c r="O94" s="249">
        <f>ROUND(E94*N94,2)</f>
        <v>0</v>
      </c>
      <c r="P94" s="249">
        <v>0</v>
      </c>
      <c r="Q94" s="249">
        <f>ROUND(E94*P94,2)</f>
        <v>0</v>
      </c>
      <c r="R94" s="249"/>
      <c r="S94" s="249" t="s">
        <v>226</v>
      </c>
      <c r="T94" s="250" t="s">
        <v>227</v>
      </c>
      <c r="U94" s="224">
        <v>0</v>
      </c>
      <c r="V94" s="224">
        <f>ROUND(E94*U94,2)</f>
        <v>0</v>
      </c>
      <c r="W94" s="224"/>
      <c r="X94" s="224" t="s">
        <v>107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108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x14ac:dyDescent="0.2">
      <c r="A95" s="228" t="s">
        <v>99</v>
      </c>
      <c r="B95" s="229" t="s">
        <v>68</v>
      </c>
      <c r="C95" s="252" t="s">
        <v>69</v>
      </c>
      <c r="D95" s="230"/>
      <c r="E95" s="231"/>
      <c r="F95" s="232"/>
      <c r="G95" s="232">
        <f>SUMIF(AG96:AG102,"&lt;&gt;NOR",G96:G102)</f>
        <v>0</v>
      </c>
      <c r="H95" s="232"/>
      <c r="I95" s="232">
        <f>SUM(I96:I102)</f>
        <v>0</v>
      </c>
      <c r="J95" s="232"/>
      <c r="K95" s="232">
        <f>SUM(K96:K102)</f>
        <v>0</v>
      </c>
      <c r="L95" s="232"/>
      <c r="M95" s="232">
        <f>SUM(M96:M102)</f>
        <v>0</v>
      </c>
      <c r="N95" s="232"/>
      <c r="O95" s="232">
        <f>SUM(O96:O102)</f>
        <v>0</v>
      </c>
      <c r="P95" s="232"/>
      <c r="Q95" s="232">
        <f>SUM(Q96:Q102)</f>
        <v>0</v>
      </c>
      <c r="R95" s="232"/>
      <c r="S95" s="232"/>
      <c r="T95" s="233"/>
      <c r="U95" s="227"/>
      <c r="V95" s="227">
        <f>SUM(V96:V102)</f>
        <v>24.45</v>
      </c>
      <c r="W95" s="227"/>
      <c r="X95" s="227"/>
      <c r="AG95" t="s">
        <v>100</v>
      </c>
    </row>
    <row r="96" spans="1:60" ht="22.5" outlineLevel="1" x14ac:dyDescent="0.2">
      <c r="A96" s="234">
        <v>35</v>
      </c>
      <c r="B96" s="235" t="s">
        <v>236</v>
      </c>
      <c r="C96" s="253" t="s">
        <v>237</v>
      </c>
      <c r="D96" s="236" t="s">
        <v>167</v>
      </c>
      <c r="E96" s="237">
        <v>21.167400000000001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39" t="s">
        <v>238</v>
      </c>
      <c r="S96" s="239" t="s">
        <v>105</v>
      </c>
      <c r="T96" s="240" t="s">
        <v>106</v>
      </c>
      <c r="U96" s="224">
        <v>3.0000000000000001E-3</v>
      </c>
      <c r="V96" s="224">
        <f>ROUND(E96*U96,2)</f>
        <v>0.06</v>
      </c>
      <c r="W96" s="224"/>
      <c r="X96" s="224" t="s">
        <v>239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240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ht="22.5" outlineLevel="1" x14ac:dyDescent="0.2">
      <c r="A97" s="222"/>
      <c r="B97" s="223"/>
      <c r="C97" s="254" t="s">
        <v>241</v>
      </c>
      <c r="D97" s="241"/>
      <c r="E97" s="241"/>
      <c r="F97" s="241"/>
      <c r="G97" s="241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5"/>
      <c r="Z97" s="215"/>
      <c r="AA97" s="215"/>
      <c r="AB97" s="215"/>
      <c r="AC97" s="215"/>
      <c r="AD97" s="215"/>
      <c r="AE97" s="215"/>
      <c r="AF97" s="215"/>
      <c r="AG97" s="215" t="s">
        <v>110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42" t="str">
        <f>C97</f>
        <v>se složením a hrubým urovnáním nebo s přeložením na jiný dopravní prostředek kromě lodi, vč. příplatku za každých dalších i započatých 1000 m přes 1000 m,</v>
      </c>
      <c r="BB97" s="215"/>
      <c r="BC97" s="215"/>
      <c r="BD97" s="215"/>
      <c r="BE97" s="215"/>
      <c r="BF97" s="215"/>
      <c r="BG97" s="215"/>
      <c r="BH97" s="215"/>
    </row>
    <row r="98" spans="1:60" ht="22.5" outlineLevel="1" x14ac:dyDescent="0.2">
      <c r="A98" s="234">
        <v>36</v>
      </c>
      <c r="B98" s="235" t="s">
        <v>242</v>
      </c>
      <c r="C98" s="253" t="s">
        <v>243</v>
      </c>
      <c r="D98" s="236" t="s">
        <v>167</v>
      </c>
      <c r="E98" s="237">
        <v>423.34800000000001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0</v>
      </c>
      <c r="O98" s="239">
        <f>ROUND(E98*N98,2)</f>
        <v>0</v>
      </c>
      <c r="P98" s="239">
        <v>0</v>
      </c>
      <c r="Q98" s="239">
        <f>ROUND(E98*P98,2)</f>
        <v>0</v>
      </c>
      <c r="R98" s="239" t="s">
        <v>238</v>
      </c>
      <c r="S98" s="239" t="s">
        <v>105</v>
      </c>
      <c r="T98" s="240" t="s">
        <v>106</v>
      </c>
      <c r="U98" s="224">
        <v>0</v>
      </c>
      <c r="V98" s="224">
        <f>ROUND(E98*U98,2)</f>
        <v>0</v>
      </c>
      <c r="W98" s="224"/>
      <c r="X98" s="224" t="s">
        <v>239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240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ht="22.5" outlineLevel="1" x14ac:dyDescent="0.2">
      <c r="A99" s="222"/>
      <c r="B99" s="223"/>
      <c r="C99" s="254" t="s">
        <v>241</v>
      </c>
      <c r="D99" s="241"/>
      <c r="E99" s="241"/>
      <c r="F99" s="241"/>
      <c r="G99" s="241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5"/>
      <c r="Z99" s="215"/>
      <c r="AA99" s="215"/>
      <c r="AB99" s="215"/>
      <c r="AC99" s="215"/>
      <c r="AD99" s="215"/>
      <c r="AE99" s="215"/>
      <c r="AF99" s="215"/>
      <c r="AG99" s="215" t="s">
        <v>110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42" t="str">
        <f>C99</f>
        <v>se složením a hrubým urovnáním nebo s přeložením na jiný dopravní prostředek kromě lodi, vč. příplatku za každých dalších i započatých 1000 m přes 1000 m,</v>
      </c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44">
        <v>37</v>
      </c>
      <c r="B100" s="245" t="s">
        <v>244</v>
      </c>
      <c r="C100" s="257" t="s">
        <v>245</v>
      </c>
      <c r="D100" s="246" t="s">
        <v>167</v>
      </c>
      <c r="E100" s="247">
        <v>21.167400000000001</v>
      </c>
      <c r="F100" s="248"/>
      <c r="G100" s="249">
        <f>ROUND(E100*F100,2)</f>
        <v>0</v>
      </c>
      <c r="H100" s="248"/>
      <c r="I100" s="249">
        <f>ROUND(E100*H100,2)</f>
        <v>0</v>
      </c>
      <c r="J100" s="248"/>
      <c r="K100" s="249">
        <f>ROUND(E100*J100,2)</f>
        <v>0</v>
      </c>
      <c r="L100" s="249">
        <v>21</v>
      </c>
      <c r="M100" s="249">
        <f>G100*(1+L100/100)</f>
        <v>0</v>
      </c>
      <c r="N100" s="249">
        <v>0</v>
      </c>
      <c r="O100" s="249">
        <f>ROUND(E100*N100,2)</f>
        <v>0</v>
      </c>
      <c r="P100" s="249">
        <v>0</v>
      </c>
      <c r="Q100" s="249">
        <f>ROUND(E100*P100,2)</f>
        <v>0</v>
      </c>
      <c r="R100" s="249" t="s">
        <v>246</v>
      </c>
      <c r="S100" s="249" t="s">
        <v>105</v>
      </c>
      <c r="T100" s="250" t="s">
        <v>106</v>
      </c>
      <c r="U100" s="224">
        <v>0.94199999999999995</v>
      </c>
      <c r="V100" s="224">
        <f>ROUND(E100*U100,2)</f>
        <v>19.940000000000001</v>
      </c>
      <c r="W100" s="224"/>
      <c r="X100" s="224" t="s">
        <v>239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240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ht="22.5" outlineLevel="1" x14ac:dyDescent="0.2">
      <c r="A101" s="244">
        <v>38</v>
      </c>
      <c r="B101" s="245" t="s">
        <v>247</v>
      </c>
      <c r="C101" s="257" t="s">
        <v>248</v>
      </c>
      <c r="D101" s="246" t="s">
        <v>167</v>
      </c>
      <c r="E101" s="247">
        <v>42.334800000000001</v>
      </c>
      <c r="F101" s="248"/>
      <c r="G101" s="249">
        <f>ROUND(E101*F101,2)</f>
        <v>0</v>
      </c>
      <c r="H101" s="248"/>
      <c r="I101" s="249">
        <f>ROUND(E101*H101,2)</f>
        <v>0</v>
      </c>
      <c r="J101" s="248"/>
      <c r="K101" s="249">
        <f>ROUND(E101*J101,2)</f>
        <v>0</v>
      </c>
      <c r="L101" s="249">
        <v>21</v>
      </c>
      <c r="M101" s="249">
        <f>G101*(1+L101/100)</f>
        <v>0</v>
      </c>
      <c r="N101" s="249">
        <v>0</v>
      </c>
      <c r="O101" s="249">
        <f>ROUND(E101*N101,2)</f>
        <v>0</v>
      </c>
      <c r="P101" s="249">
        <v>0</v>
      </c>
      <c r="Q101" s="249">
        <f>ROUND(E101*P101,2)</f>
        <v>0</v>
      </c>
      <c r="R101" s="249" t="s">
        <v>246</v>
      </c>
      <c r="S101" s="249" t="s">
        <v>105</v>
      </c>
      <c r="T101" s="250" t="s">
        <v>106</v>
      </c>
      <c r="U101" s="224">
        <v>0.105</v>
      </c>
      <c r="V101" s="224">
        <f>ROUND(E101*U101,2)</f>
        <v>4.45</v>
      </c>
      <c r="W101" s="224"/>
      <c r="X101" s="224" t="s">
        <v>239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240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34">
        <v>39</v>
      </c>
      <c r="B102" s="235" t="s">
        <v>249</v>
      </c>
      <c r="C102" s="253" t="s">
        <v>250</v>
      </c>
      <c r="D102" s="236" t="s">
        <v>167</v>
      </c>
      <c r="E102" s="237">
        <v>21.167400000000001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0</v>
      </c>
      <c r="O102" s="239">
        <f>ROUND(E102*N102,2)</f>
        <v>0</v>
      </c>
      <c r="P102" s="239">
        <v>0</v>
      </c>
      <c r="Q102" s="239">
        <f>ROUND(E102*P102,2)</f>
        <v>0</v>
      </c>
      <c r="R102" s="239" t="s">
        <v>246</v>
      </c>
      <c r="S102" s="239" t="s">
        <v>105</v>
      </c>
      <c r="T102" s="240" t="s">
        <v>227</v>
      </c>
      <c r="U102" s="224">
        <v>0</v>
      </c>
      <c r="V102" s="224">
        <f>ROUND(E102*U102,2)</f>
        <v>0</v>
      </c>
      <c r="W102" s="224"/>
      <c r="X102" s="224" t="s">
        <v>239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240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x14ac:dyDescent="0.2">
      <c r="A103" s="3"/>
      <c r="B103" s="4"/>
      <c r="C103" s="258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v>15</v>
      </c>
      <c r="AF103">
        <v>21</v>
      </c>
      <c r="AG103" t="s">
        <v>86</v>
      </c>
    </row>
    <row r="104" spans="1:60" x14ac:dyDescent="0.2">
      <c r="A104" s="218"/>
      <c r="B104" s="219" t="s">
        <v>29</v>
      </c>
      <c r="C104" s="259"/>
      <c r="D104" s="220"/>
      <c r="E104" s="221"/>
      <c r="F104" s="221"/>
      <c r="G104" s="251">
        <f>G8+G57+G74+G77+G86+G89+G95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f>SUMIF(L7:L102,AE103,G7:G102)</f>
        <v>0</v>
      </c>
      <c r="AF104">
        <f>SUMIF(L7:L102,AF103,G7:G102)</f>
        <v>0</v>
      </c>
      <c r="AG104" t="s">
        <v>251</v>
      </c>
    </row>
    <row r="105" spans="1:60" x14ac:dyDescent="0.2">
      <c r="C105" s="260"/>
      <c r="D105" s="10"/>
      <c r="AG105" t="s">
        <v>252</v>
      </c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sC2Dnawnv2/DUWY6JPEZzqxxIELWZQRVF1X3pcw3NXGDLMQNbGeBB9ZTc2YlS6OfHyqH21vTixWGyfoOJecpQ==" saltValue="KCvef2f2RBGE7P836XF14Q==" spinCount="100000" sheet="1"/>
  <mergeCells count="25">
    <mergeCell ref="C99:G99"/>
    <mergeCell ref="C66:G66"/>
    <mergeCell ref="C76:G76"/>
    <mergeCell ref="C81:G81"/>
    <mergeCell ref="C84:G84"/>
    <mergeCell ref="C88:G88"/>
    <mergeCell ref="C97:G97"/>
    <mergeCell ref="C39:G39"/>
    <mergeCell ref="C42:G42"/>
    <mergeCell ref="C44:G44"/>
    <mergeCell ref="C45:G45"/>
    <mergeCell ref="C48:G48"/>
    <mergeCell ref="C62:G62"/>
    <mergeCell ref="C18:G18"/>
    <mergeCell ref="C21:G21"/>
    <mergeCell ref="C24:G24"/>
    <mergeCell ref="C27:G27"/>
    <mergeCell ref="C31:G31"/>
    <mergeCell ref="C36:G36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oadresa</vt:lpstr>
      <vt:lpstr>Stavba!Objednatel</vt:lpstr>
      <vt:lpstr>Stavba!Objekt</vt:lpstr>
      <vt:lpstr>'SO01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2019-07-11T11:51:28Z</dcterms:modified>
</cp:coreProperties>
</file>