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70" windowWidth="20775" windowHeight="9405"/>
  </bookViews>
  <sheets>
    <sheet name="Rekapitulace stavby" sheetId="1" r:id="rId1"/>
    <sheet name="HD12-17_cast_2 - Oprava f..." sheetId="2" r:id="rId2"/>
    <sheet name="Pokyny pro vyplnění" sheetId="3" r:id="rId3"/>
  </sheets>
  <definedNames>
    <definedName name="_xlnm._FilterDatabase" localSheetId="1" hidden="1">'HD12-17_cast_2 - Oprava f...'!$C$94:$K$1600</definedName>
    <definedName name="_xlnm.Print_Titles" localSheetId="1">'HD12-17_cast_2 - Oprava f...'!$94:$94</definedName>
    <definedName name="_xlnm.Print_Titles" localSheetId="0">'Rekapitulace stavby'!$49:$49</definedName>
    <definedName name="_xlnm.Print_Area" localSheetId="1">'HD12-17_cast_2 - Oprava f...'!$C$4:$J$34,'HD12-17_cast_2 - Oprava f...'!$C$40:$J$78,'HD12-17_cast_2 - Oprava f...'!$C$84:$K$1600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4519"/>
</workbook>
</file>

<file path=xl/calcChain.xml><?xml version="1.0" encoding="utf-8"?>
<calcChain xmlns="http://schemas.openxmlformats.org/spreadsheetml/2006/main">
  <c r="AY52" i="1"/>
  <c r="AX52"/>
  <c r="BI1598" i="2"/>
  <c r="BH1598"/>
  <c r="BG1598"/>
  <c r="BF1598"/>
  <c r="T1598"/>
  <c r="T1597" s="1"/>
  <c r="R1598"/>
  <c r="R1597"/>
  <c r="P1598"/>
  <c r="P1597"/>
  <c r="BK1598"/>
  <c r="BK1597" s="1"/>
  <c r="J1597" s="1"/>
  <c r="J77" s="1"/>
  <c r="J1598"/>
  <c r="BE1598"/>
  <c r="BI1594"/>
  <c r="BH1594"/>
  <c r="BG1594"/>
  <c r="BF1594"/>
  <c r="T1594"/>
  <c r="T1593" s="1"/>
  <c r="R1594"/>
  <c r="R1593" s="1"/>
  <c r="P1594"/>
  <c r="P1593" s="1"/>
  <c r="BK1594"/>
  <c r="BK1593" s="1"/>
  <c r="J1593" s="1"/>
  <c r="J76" s="1"/>
  <c r="J1594"/>
  <c r="BE1594"/>
  <c r="BI1590"/>
  <c r="BH1590"/>
  <c r="BG1590"/>
  <c r="BF1590"/>
  <c r="T1590"/>
  <c r="T1589" s="1"/>
  <c r="R1590"/>
  <c r="R1589" s="1"/>
  <c r="P1590"/>
  <c r="P1589" s="1"/>
  <c r="BK1590"/>
  <c r="BK1589" s="1"/>
  <c r="J1589" s="1"/>
  <c r="J75" s="1"/>
  <c r="J1590"/>
  <c r="BE1590"/>
  <c r="BI1586"/>
  <c r="BH1586"/>
  <c r="BG1586"/>
  <c r="BF1586"/>
  <c r="T1586"/>
  <c r="R1586"/>
  <c r="P1586"/>
  <c r="BK1586"/>
  <c r="J1586"/>
  <c r="BE1586" s="1"/>
  <c r="BI1583"/>
  <c r="BH1583"/>
  <c r="BG1583"/>
  <c r="BF1583"/>
  <c r="T1583"/>
  <c r="T1582" s="1"/>
  <c r="R1583"/>
  <c r="R1582" s="1"/>
  <c r="P1583"/>
  <c r="P1582" s="1"/>
  <c r="BK1583"/>
  <c r="BK1582" s="1"/>
  <c r="J1582" s="1"/>
  <c r="J74" s="1"/>
  <c r="J1583"/>
  <c r="BE1583"/>
  <c r="BI1579"/>
  <c r="BH1579"/>
  <c r="BG1579"/>
  <c r="BF1579"/>
  <c r="T1579"/>
  <c r="R1579"/>
  <c r="P1579"/>
  <c r="BK1579"/>
  <c r="J1579"/>
  <c r="BE1579" s="1"/>
  <c r="BI1576"/>
  <c r="BH1576"/>
  <c r="BG1576"/>
  <c r="BF1576"/>
  <c r="T1576"/>
  <c r="R1576"/>
  <c r="P1576"/>
  <c r="BK1576"/>
  <c r="J1576"/>
  <c r="BE1576" s="1"/>
  <c r="BI1573"/>
  <c r="BH1573"/>
  <c r="BG1573"/>
  <c r="BF1573"/>
  <c r="T1573"/>
  <c r="R1573"/>
  <c r="P1573"/>
  <c r="BK1573"/>
  <c r="J1573"/>
  <c r="BE1573" s="1"/>
  <c r="BI1570"/>
  <c r="BH1570"/>
  <c r="BG1570"/>
  <c r="BF1570"/>
  <c r="T1570"/>
  <c r="R1570"/>
  <c r="P1570"/>
  <c r="BK1570"/>
  <c r="J1570"/>
  <c r="BE1570" s="1"/>
  <c r="BI1567"/>
  <c r="BH1567"/>
  <c r="BG1567"/>
  <c r="BF1567"/>
  <c r="T1567"/>
  <c r="R1567"/>
  <c r="P1567"/>
  <c r="BK1567"/>
  <c r="J1567"/>
  <c r="BE1567" s="1"/>
  <c r="BI1564"/>
  <c r="BH1564"/>
  <c r="BG1564"/>
  <c r="BF1564"/>
  <c r="T1564"/>
  <c r="R1564"/>
  <c r="P1564"/>
  <c r="BK1564"/>
  <c r="J1564"/>
  <c r="BE1564" s="1"/>
  <c r="BI1561"/>
  <c r="BH1561"/>
  <c r="BG1561"/>
  <c r="BF1561"/>
  <c r="T1561"/>
  <c r="R1561"/>
  <c r="P1561"/>
  <c r="BK1561"/>
  <c r="J1561"/>
  <c r="BE1561" s="1"/>
  <c r="BI1558"/>
  <c r="BH1558"/>
  <c r="BG1558"/>
  <c r="BF1558"/>
  <c r="T1558"/>
  <c r="T1557" s="1"/>
  <c r="R1558"/>
  <c r="R1557" s="1"/>
  <c r="P1558"/>
  <c r="P1557" s="1"/>
  <c r="BK1558"/>
  <c r="BK1557" s="1"/>
  <c r="J1558"/>
  <c r="BE1558"/>
  <c r="BI1554"/>
  <c r="BH1554"/>
  <c r="BG1554"/>
  <c r="BF1554"/>
  <c r="T1554"/>
  <c r="R1554"/>
  <c r="P1554"/>
  <c r="BK1554"/>
  <c r="J1554"/>
  <c r="BE1554" s="1"/>
  <c r="BI1551"/>
  <c r="BH1551"/>
  <c r="BG1551"/>
  <c r="BF1551"/>
  <c r="T1551"/>
  <c r="R1551"/>
  <c r="P1551"/>
  <c r="BK1551"/>
  <c r="J1551"/>
  <c r="BE1551" s="1"/>
  <c r="BI1548"/>
  <c r="BH1548"/>
  <c r="BG1548"/>
  <c r="BF1548"/>
  <c r="T1548"/>
  <c r="R1548"/>
  <c r="P1548"/>
  <c r="BK1548"/>
  <c r="J1548"/>
  <c r="BE1548" s="1"/>
  <c r="BI1545"/>
  <c r="BH1545"/>
  <c r="BG1545"/>
  <c r="BF1545"/>
  <c r="T1545"/>
  <c r="R1545"/>
  <c r="P1545"/>
  <c r="BK1545"/>
  <c r="J1545"/>
  <c r="BE1545" s="1"/>
  <c r="BI1542"/>
  <c r="BH1542"/>
  <c r="BG1542"/>
  <c r="BF1542"/>
  <c r="T1542"/>
  <c r="R1542"/>
  <c r="P1542"/>
  <c r="BK1542"/>
  <c r="J1542"/>
  <c r="BE1542" s="1"/>
  <c r="BI1539"/>
  <c r="BH1539"/>
  <c r="BG1539"/>
  <c r="BF1539"/>
  <c r="T1539"/>
  <c r="T1538" s="1"/>
  <c r="T1537" s="1"/>
  <c r="R1539"/>
  <c r="R1538"/>
  <c r="R1537" s="1"/>
  <c r="P1539"/>
  <c r="P1538" s="1"/>
  <c r="P1537" s="1"/>
  <c r="BK1539"/>
  <c r="BK1538"/>
  <c r="J1538" s="1"/>
  <c r="J72" s="1"/>
  <c r="J1539"/>
  <c r="BE1539" s="1"/>
  <c r="BI1533"/>
  <c r="BH1533"/>
  <c r="BG1533"/>
  <c r="BF1533"/>
  <c r="T1533"/>
  <c r="R1533"/>
  <c r="P1533"/>
  <c r="BK1533"/>
  <c r="J1533"/>
  <c r="BE1533"/>
  <c r="BI1529"/>
  <c r="BH1529"/>
  <c r="BG1529"/>
  <c r="BF1529"/>
  <c r="T1529"/>
  <c r="R1529"/>
  <c r="P1529"/>
  <c r="BK1529"/>
  <c r="J1529"/>
  <c r="BE1529"/>
  <c r="BI1525"/>
  <c r="BH1525"/>
  <c r="BG1525"/>
  <c r="BF1525"/>
  <c r="T1525"/>
  <c r="R1525"/>
  <c r="P1525"/>
  <c r="BK1525"/>
  <c r="J1525"/>
  <c r="BE1525"/>
  <c r="BI1521"/>
  <c r="BH1521"/>
  <c r="BG1521"/>
  <c r="BF1521"/>
  <c r="T1521"/>
  <c r="R1521"/>
  <c r="P1521"/>
  <c r="BK1521"/>
  <c r="J1521"/>
  <c r="BE1521"/>
  <c r="BI1518"/>
  <c r="BH1518"/>
  <c r="BG1518"/>
  <c r="BF1518"/>
  <c r="T1518"/>
  <c r="R1518"/>
  <c r="P1518"/>
  <c r="BK1518"/>
  <c r="J1518"/>
  <c r="BE1518"/>
  <c r="BI1515"/>
  <c r="BH1515"/>
  <c r="BG1515"/>
  <c r="BF1515"/>
  <c r="T1515"/>
  <c r="R1515"/>
  <c r="P1515"/>
  <c r="BK1515"/>
  <c r="J1515"/>
  <c r="BE1515"/>
  <c r="BI1509"/>
  <c r="BH1509"/>
  <c r="BG1509"/>
  <c r="BF1509"/>
  <c r="T1509"/>
  <c r="T1508"/>
  <c r="T1507" s="1"/>
  <c r="R1509"/>
  <c r="R1508" s="1"/>
  <c r="R1507" s="1"/>
  <c r="P1509"/>
  <c r="P1508"/>
  <c r="P1507" s="1"/>
  <c r="BK1509"/>
  <c r="BK1508" s="1"/>
  <c r="J1509"/>
  <c r="BE1509"/>
  <c r="BI1478"/>
  <c r="BH1478"/>
  <c r="BG1478"/>
  <c r="BF1478"/>
  <c r="T1478"/>
  <c r="R1478"/>
  <c r="P1478"/>
  <c r="BK1478"/>
  <c r="J1478"/>
  <c r="BE1478"/>
  <c r="BI1449"/>
  <c r="BH1449"/>
  <c r="BG1449"/>
  <c r="BF1449"/>
  <c r="T1449"/>
  <c r="R1449"/>
  <c r="P1449"/>
  <c r="BK1449"/>
  <c r="J1449"/>
  <c r="BE1449"/>
  <c r="BI1420"/>
  <c r="BH1420"/>
  <c r="BG1420"/>
  <c r="BF1420"/>
  <c r="T1420"/>
  <c r="R1420"/>
  <c r="P1420"/>
  <c r="BK1420"/>
  <c r="J1420"/>
  <c r="BE1420"/>
  <c r="BI1391"/>
  <c r="BH1391"/>
  <c r="BG1391"/>
  <c r="BF1391"/>
  <c r="T1391"/>
  <c r="R1391"/>
  <c r="P1391"/>
  <c r="BK1391"/>
  <c r="J1391"/>
  <c r="BE1391"/>
  <c r="BI1362"/>
  <c r="BH1362"/>
  <c r="BG1362"/>
  <c r="BF1362"/>
  <c r="T1362"/>
  <c r="R1362"/>
  <c r="P1362"/>
  <c r="BK1362"/>
  <c r="J1362"/>
  <c r="BE1362"/>
  <c r="BI1333"/>
  <c r="BH1333"/>
  <c r="BG1333"/>
  <c r="BF1333"/>
  <c r="T1333"/>
  <c r="R1333"/>
  <c r="P1333"/>
  <c r="BK1333"/>
  <c r="J1333"/>
  <c r="BE1333"/>
  <c r="BI1304"/>
  <c r="BH1304"/>
  <c r="BG1304"/>
  <c r="BF1304"/>
  <c r="T1304"/>
  <c r="R1304"/>
  <c r="P1304"/>
  <c r="BK1304"/>
  <c r="J1304"/>
  <c r="BE1304"/>
  <c r="BI1298"/>
  <c r="BH1298"/>
  <c r="BG1298"/>
  <c r="BF1298"/>
  <c r="T1298"/>
  <c r="R1298"/>
  <c r="P1298"/>
  <c r="BK1298"/>
  <c r="J1298"/>
  <c r="BE1298" s="1"/>
  <c r="BI1292"/>
  <c r="BH1292"/>
  <c r="BG1292"/>
  <c r="BF1292"/>
  <c r="T1292"/>
  <c r="R1292"/>
  <c r="P1292"/>
  <c r="BK1292"/>
  <c r="J1292"/>
  <c r="BE1292" s="1"/>
  <c r="BI1286"/>
  <c r="BH1286"/>
  <c r="BG1286"/>
  <c r="BF1286"/>
  <c r="T1286"/>
  <c r="R1286"/>
  <c r="P1286"/>
  <c r="BK1286"/>
  <c r="J1286"/>
  <c r="BE1286" s="1"/>
  <c r="BI1280"/>
  <c r="BH1280"/>
  <c r="BG1280"/>
  <c r="BF1280"/>
  <c r="T1280"/>
  <c r="T1279" s="1"/>
  <c r="R1280"/>
  <c r="R1279" s="1"/>
  <c r="P1280"/>
  <c r="P1279" s="1"/>
  <c r="BK1280"/>
  <c r="BK1279" s="1"/>
  <c r="J1279" s="1"/>
  <c r="J68" s="1"/>
  <c r="J1280"/>
  <c r="BE1280"/>
  <c r="BI1278"/>
  <c r="BH1278"/>
  <c r="BG1278"/>
  <c r="BF1278"/>
  <c r="T1278"/>
  <c r="R1278"/>
  <c r="P1278"/>
  <c r="BK1278"/>
  <c r="J1278"/>
  <c r="BE1278" s="1"/>
  <c r="BI1274"/>
  <c r="BH1274"/>
  <c r="BG1274"/>
  <c r="BF1274"/>
  <c r="T1274"/>
  <c r="R1274"/>
  <c r="P1274"/>
  <c r="BK1274"/>
  <c r="J1274"/>
  <c r="BE1274" s="1"/>
  <c r="BI1268"/>
  <c r="BH1268"/>
  <c r="BG1268"/>
  <c r="BF1268"/>
  <c r="T1268"/>
  <c r="R1268"/>
  <c r="P1268"/>
  <c r="BK1268"/>
  <c r="J1268"/>
  <c r="BE1268" s="1"/>
  <c r="BI1264"/>
  <c r="BH1264"/>
  <c r="BG1264"/>
  <c r="BF1264"/>
  <c r="T1264"/>
  <c r="R1264"/>
  <c r="P1264"/>
  <c r="BK1264"/>
  <c r="J1264"/>
  <c r="BE1264" s="1"/>
  <c r="BI1260"/>
  <c r="BH1260"/>
  <c r="BG1260"/>
  <c r="BF1260"/>
  <c r="T1260"/>
  <c r="R1260"/>
  <c r="P1260"/>
  <c r="BK1260"/>
  <c r="J1260"/>
  <c r="BE1260"/>
  <c r="BI1256"/>
  <c r="BH1256"/>
  <c r="BG1256"/>
  <c r="BF1256"/>
  <c r="T1256"/>
  <c r="R1256"/>
  <c r="P1256"/>
  <c r="BK1256"/>
  <c r="J1256"/>
  <c r="BE1256"/>
  <c r="BI1252"/>
  <c r="BH1252"/>
  <c r="BG1252"/>
  <c r="BF1252"/>
  <c r="T1252"/>
  <c r="R1252"/>
  <c r="P1252"/>
  <c r="BK1252"/>
  <c r="J1252"/>
  <c r="BE1252"/>
  <c r="BI1248"/>
  <c r="BH1248"/>
  <c r="BG1248"/>
  <c r="BF1248"/>
  <c r="T1248"/>
  <c r="R1248"/>
  <c r="P1248"/>
  <c r="BK1248"/>
  <c r="J1248"/>
  <c r="BE1248"/>
  <c r="BI1244"/>
  <c r="BH1244"/>
  <c r="BG1244"/>
  <c r="BF1244"/>
  <c r="T1244"/>
  <c r="R1244"/>
  <c r="P1244"/>
  <c r="BK1244"/>
  <c r="J1244"/>
  <c r="BE1244"/>
  <c r="BI1240"/>
  <c r="BH1240"/>
  <c r="BG1240"/>
  <c r="BF1240"/>
  <c r="T1240"/>
  <c r="R1240"/>
  <c r="P1240"/>
  <c r="BK1240"/>
  <c r="J1240"/>
  <c r="BE1240"/>
  <c r="BI1236"/>
  <c r="BH1236"/>
  <c r="BG1236"/>
  <c r="BF1236"/>
  <c r="T1236"/>
  <c r="R1236"/>
  <c r="P1236"/>
  <c r="BK1236"/>
  <c r="J1236"/>
  <c r="BE1236"/>
  <c r="BI1232"/>
  <c r="BH1232"/>
  <c r="BG1232"/>
  <c r="BF1232"/>
  <c r="T1232"/>
  <c r="R1232"/>
  <c r="P1232"/>
  <c r="BK1232"/>
  <c r="J1232"/>
  <c r="BE1232"/>
  <c r="BI1228"/>
  <c r="BH1228"/>
  <c r="BG1228"/>
  <c r="BF1228"/>
  <c r="T1228"/>
  <c r="R1228"/>
  <c r="P1228"/>
  <c r="BK1228"/>
  <c r="J1228"/>
  <c r="BE1228"/>
  <c r="BI1224"/>
  <c r="BH1224"/>
  <c r="BG1224"/>
  <c r="BF1224"/>
  <c r="T1224"/>
  <c r="R1224"/>
  <c r="P1224"/>
  <c r="BK1224"/>
  <c r="J1224"/>
  <c r="BE1224"/>
  <c r="BI1220"/>
  <c r="BH1220"/>
  <c r="BG1220"/>
  <c r="BF1220"/>
  <c r="T1220"/>
  <c r="T1219"/>
  <c r="R1220"/>
  <c r="R1219"/>
  <c r="P1220"/>
  <c r="P1219"/>
  <c r="BK1220"/>
  <c r="BK1219"/>
  <c r="J1219" s="1"/>
  <c r="J67" s="1"/>
  <c r="J1220"/>
  <c r="BE1220" s="1"/>
  <c r="BI1218"/>
  <c r="BH1218"/>
  <c r="BG1218"/>
  <c r="BF1218"/>
  <c r="T1218"/>
  <c r="R1218"/>
  <c r="P1218"/>
  <c r="BK1218"/>
  <c r="J1218"/>
  <c r="BE1218"/>
  <c r="BI1214"/>
  <c r="BH1214"/>
  <c r="BG1214"/>
  <c r="BF1214"/>
  <c r="T1214"/>
  <c r="R1214"/>
  <c r="P1214"/>
  <c r="BK1214"/>
  <c r="J1214"/>
  <c r="BE1214"/>
  <c r="BI1210"/>
  <c r="BH1210"/>
  <c r="BG1210"/>
  <c r="BF1210"/>
  <c r="T1210"/>
  <c r="R1210"/>
  <c r="P1210"/>
  <c r="BK1210"/>
  <c r="J1210"/>
  <c r="BE1210"/>
  <c r="BI1206"/>
  <c r="BH1206"/>
  <c r="BG1206"/>
  <c r="BF1206"/>
  <c r="T1206"/>
  <c r="R1206"/>
  <c r="P1206"/>
  <c r="BK1206"/>
  <c r="J1206"/>
  <c r="BE1206"/>
  <c r="BI1203"/>
  <c r="BH1203"/>
  <c r="BG1203"/>
  <c r="BF1203"/>
  <c r="T1203"/>
  <c r="R1203"/>
  <c r="P1203"/>
  <c r="BK1203"/>
  <c r="J1203"/>
  <c r="BE1203"/>
  <c r="BI1200"/>
  <c r="BH1200"/>
  <c r="BG1200"/>
  <c r="BF1200"/>
  <c r="T1200"/>
  <c r="T1199"/>
  <c r="R1200"/>
  <c r="R1199"/>
  <c r="P1200"/>
  <c r="P1199"/>
  <c r="BK1200"/>
  <c r="BK1199"/>
  <c r="J1199" s="1"/>
  <c r="J66" s="1"/>
  <c r="J1200"/>
  <c r="BE1200" s="1"/>
  <c r="BI1198"/>
  <c r="BH1198"/>
  <c r="BG1198"/>
  <c r="BF1198"/>
  <c r="T1198"/>
  <c r="R1198"/>
  <c r="P1198"/>
  <c r="BK1198"/>
  <c r="J1198"/>
  <c r="BE1198"/>
  <c r="BI1191"/>
  <c r="BH1191"/>
  <c r="BG1191"/>
  <c r="BF1191"/>
  <c r="T1191"/>
  <c r="R1191"/>
  <c r="P1191"/>
  <c r="BK1191"/>
  <c r="J1191"/>
  <c r="BE1191"/>
  <c r="BI1187"/>
  <c r="BH1187"/>
  <c r="BG1187"/>
  <c r="BF1187"/>
  <c r="T1187"/>
  <c r="R1187"/>
  <c r="P1187"/>
  <c r="BK1187"/>
  <c r="J1187"/>
  <c r="BE1187"/>
  <c r="BI1182"/>
  <c r="BH1182"/>
  <c r="BG1182"/>
  <c r="BF1182"/>
  <c r="T1182"/>
  <c r="R1182"/>
  <c r="P1182"/>
  <c r="BK1182"/>
  <c r="J1182"/>
  <c r="BE1182"/>
  <c r="BI1166"/>
  <c r="BH1166"/>
  <c r="BG1166"/>
  <c r="BF1166"/>
  <c r="T1166"/>
  <c r="R1166"/>
  <c r="P1166"/>
  <c r="BK1166"/>
  <c r="J1166"/>
  <c r="BE1166"/>
  <c r="BI1157"/>
  <c r="BH1157"/>
  <c r="BG1157"/>
  <c r="BF1157"/>
  <c r="T1157"/>
  <c r="R1157"/>
  <c r="P1157"/>
  <c r="BK1157"/>
  <c r="J1157"/>
  <c r="BE1157"/>
  <c r="BI1139"/>
  <c r="BH1139"/>
  <c r="BG1139"/>
  <c r="BF1139"/>
  <c r="T1139"/>
  <c r="R1139"/>
  <c r="P1139"/>
  <c r="BK1139"/>
  <c r="J1139"/>
  <c r="BE1139"/>
  <c r="BI1112"/>
  <c r="BH1112"/>
  <c r="BG1112"/>
  <c r="BF1112"/>
  <c r="T1112"/>
  <c r="R1112"/>
  <c r="P1112"/>
  <c r="BK1112"/>
  <c r="J1112"/>
  <c r="BE1112"/>
  <c r="BI1104"/>
  <c r="BH1104"/>
  <c r="BG1104"/>
  <c r="BF1104"/>
  <c r="T1104"/>
  <c r="R1104"/>
  <c r="P1104"/>
  <c r="BK1104"/>
  <c r="J1104"/>
  <c r="BE1104"/>
  <c r="BI1098"/>
  <c r="BH1098"/>
  <c r="BG1098"/>
  <c r="BF1098"/>
  <c r="T1098"/>
  <c r="R1098"/>
  <c r="P1098"/>
  <c r="BK1098"/>
  <c r="J1098"/>
  <c r="BE1098"/>
  <c r="BI1081"/>
  <c r="BH1081"/>
  <c r="BG1081"/>
  <c r="BF1081"/>
  <c r="T1081"/>
  <c r="R1081"/>
  <c r="P1081"/>
  <c r="BK1081"/>
  <c r="J1081"/>
  <c r="BE1081"/>
  <c r="BI1053"/>
  <c r="BH1053"/>
  <c r="BG1053"/>
  <c r="BF1053"/>
  <c r="T1053"/>
  <c r="T1052"/>
  <c r="R1053"/>
  <c r="R1052"/>
  <c r="P1053"/>
  <c r="P1052"/>
  <c r="BK1053"/>
  <c r="BK1052"/>
  <c r="J1052" s="1"/>
  <c r="J65" s="1"/>
  <c r="J1053"/>
  <c r="BE1053" s="1"/>
  <c r="BI1051"/>
  <c r="BH1051"/>
  <c r="BG1051"/>
  <c r="BF1051"/>
  <c r="T1051"/>
  <c r="R1051"/>
  <c r="P1051"/>
  <c r="BK1051"/>
  <c r="J1051"/>
  <c r="BE1051"/>
  <c r="BI1048"/>
  <c r="BH1048"/>
  <c r="BG1048"/>
  <c r="BF1048"/>
  <c r="T1048"/>
  <c r="R1048"/>
  <c r="P1048"/>
  <c r="BK1048"/>
  <c r="J1048"/>
  <c r="BE1048"/>
  <c r="BI1045"/>
  <c r="BH1045"/>
  <c r="BG1045"/>
  <c r="BF1045"/>
  <c r="T1045"/>
  <c r="R1045"/>
  <c r="P1045"/>
  <c r="BK1045"/>
  <c r="J1045"/>
  <c r="BE1045"/>
  <c r="BI1042"/>
  <c r="BH1042"/>
  <c r="BG1042"/>
  <c r="BF1042"/>
  <c r="T1042"/>
  <c r="T1041"/>
  <c r="R1042"/>
  <c r="R1041"/>
  <c r="P1042"/>
  <c r="P1041"/>
  <c r="BK1042"/>
  <c r="BK1041"/>
  <c r="J1041" s="1"/>
  <c r="J64" s="1"/>
  <c r="J1042"/>
  <c r="BE1042" s="1"/>
  <c r="BI1040"/>
  <c r="BH1040"/>
  <c r="BG1040"/>
  <c r="BF1040"/>
  <c r="T1040"/>
  <c r="R1040"/>
  <c r="P1040"/>
  <c r="BK1040"/>
  <c r="J1040"/>
  <c r="BE1040"/>
  <c r="BI1036"/>
  <c r="BH1036"/>
  <c r="BG1036"/>
  <c r="BF1036"/>
  <c r="T1036"/>
  <c r="R1036"/>
  <c r="P1036"/>
  <c r="BK1036"/>
  <c r="J1036"/>
  <c r="BE1036"/>
  <c r="BI1029"/>
  <c r="BH1029"/>
  <c r="BG1029"/>
  <c r="BF1029"/>
  <c r="T1029"/>
  <c r="R1029"/>
  <c r="P1029"/>
  <c r="BK1029"/>
  <c r="J1029"/>
  <c r="BE1029"/>
  <c r="BI1026"/>
  <c r="BH1026"/>
  <c r="BG1026"/>
  <c r="BF1026"/>
  <c r="T1026"/>
  <c r="R1026"/>
  <c r="P1026"/>
  <c r="BK1026"/>
  <c r="J1026"/>
  <c r="BE1026"/>
  <c r="BI1023"/>
  <c r="BH1023"/>
  <c r="BG1023"/>
  <c r="BF1023"/>
  <c r="T1023"/>
  <c r="R1023"/>
  <c r="P1023"/>
  <c r="BK1023"/>
  <c r="J1023"/>
  <c r="BE1023"/>
  <c r="BI1020"/>
  <c r="BH1020"/>
  <c r="BG1020"/>
  <c r="BF1020"/>
  <c r="T1020"/>
  <c r="R1020"/>
  <c r="P1020"/>
  <c r="BK1020"/>
  <c r="J1020"/>
  <c r="BE1020"/>
  <c r="BI1017"/>
  <c r="BH1017"/>
  <c r="BG1017"/>
  <c r="BF1017"/>
  <c r="T1017"/>
  <c r="T1016"/>
  <c r="T1015" s="1"/>
  <c r="R1017"/>
  <c r="R1016" s="1"/>
  <c r="R1015" s="1"/>
  <c r="P1017"/>
  <c r="P1016"/>
  <c r="P1015" s="1"/>
  <c r="BK1017"/>
  <c r="BK1016" s="1"/>
  <c r="J1017"/>
  <c r="BE1017"/>
  <c r="BI1014"/>
  <c r="BH1014"/>
  <c r="BG1014"/>
  <c r="BF1014"/>
  <c r="T1014"/>
  <c r="T1013"/>
  <c r="R1014"/>
  <c r="R1013"/>
  <c r="P1014"/>
  <c r="P1013"/>
  <c r="BK1014"/>
  <c r="BK1013"/>
  <c r="J1013" s="1"/>
  <c r="J61" s="1"/>
  <c r="J1014"/>
  <c r="BE1014" s="1"/>
  <c r="BI1012"/>
  <c r="BH1012"/>
  <c r="BG1012"/>
  <c r="BF1012"/>
  <c r="T1012"/>
  <c r="R1012"/>
  <c r="P1012"/>
  <c r="BK1012"/>
  <c r="J1012"/>
  <c r="BE1012"/>
  <c r="BI1010"/>
  <c r="BH1010"/>
  <c r="BG1010"/>
  <c r="BF1010"/>
  <c r="T1010"/>
  <c r="R1010"/>
  <c r="P1010"/>
  <c r="BK1010"/>
  <c r="J1010"/>
  <c r="BE1010"/>
  <c r="BI1009"/>
  <c r="BH1009"/>
  <c r="BG1009"/>
  <c r="BF1009"/>
  <c r="T1009"/>
  <c r="T1008"/>
  <c r="R1009"/>
  <c r="R1008"/>
  <c r="P1009"/>
  <c r="P1008"/>
  <c r="BK1009"/>
  <c r="BK1008"/>
  <c r="J1008" s="1"/>
  <c r="J60" s="1"/>
  <c r="J1009"/>
  <c r="BE1009" s="1"/>
  <c r="BI1000"/>
  <c r="BH1000"/>
  <c r="BG1000"/>
  <c r="BF1000"/>
  <c r="T1000"/>
  <c r="R1000"/>
  <c r="P1000"/>
  <c r="BK1000"/>
  <c r="J1000"/>
  <c r="BE1000"/>
  <c r="BI996"/>
  <c r="BH996"/>
  <c r="BG996"/>
  <c r="BF996"/>
  <c r="T996"/>
  <c r="R996"/>
  <c r="P996"/>
  <c r="BK996"/>
  <c r="J996"/>
  <c r="BE996"/>
  <c r="BI989"/>
  <c r="BH989"/>
  <c r="BG989"/>
  <c r="BF989"/>
  <c r="T989"/>
  <c r="R989"/>
  <c r="P989"/>
  <c r="BK989"/>
  <c r="J989"/>
  <c r="BE989"/>
  <c r="BI982"/>
  <c r="BH982"/>
  <c r="BG982"/>
  <c r="BF982"/>
  <c r="T982"/>
  <c r="R982"/>
  <c r="P982"/>
  <c r="BK982"/>
  <c r="J982"/>
  <c r="BE982"/>
  <c r="BI975"/>
  <c r="BH975"/>
  <c r="BG975"/>
  <c r="BF975"/>
  <c r="T975"/>
  <c r="R975"/>
  <c r="P975"/>
  <c r="BK975"/>
  <c r="J975"/>
  <c r="BE975"/>
  <c r="BI921"/>
  <c r="BH921"/>
  <c r="BG921"/>
  <c r="BF921"/>
  <c r="T921"/>
  <c r="R921"/>
  <c r="P921"/>
  <c r="BK921"/>
  <c r="J921"/>
  <c r="BE921"/>
  <c r="BI915"/>
  <c r="BH915"/>
  <c r="BG915"/>
  <c r="BF915"/>
  <c r="T915"/>
  <c r="R915"/>
  <c r="P915"/>
  <c r="BK915"/>
  <c r="J915"/>
  <c r="BE915"/>
  <c r="BI912"/>
  <c r="BH912"/>
  <c r="BG912"/>
  <c r="BF912"/>
  <c r="T912"/>
  <c r="R912"/>
  <c r="P912"/>
  <c r="BK912"/>
  <c r="J912"/>
  <c r="BE912"/>
  <c r="BI906"/>
  <c r="BH906"/>
  <c r="BG906"/>
  <c r="BF906"/>
  <c r="T906"/>
  <c r="R906"/>
  <c r="P906"/>
  <c r="BK906"/>
  <c r="J906"/>
  <c r="BE906"/>
  <c r="BI900"/>
  <c r="BH900"/>
  <c r="BG900"/>
  <c r="BF900"/>
  <c r="T900"/>
  <c r="R900"/>
  <c r="P900"/>
  <c r="BK900"/>
  <c r="J900"/>
  <c r="BE900"/>
  <c r="BI894"/>
  <c r="BH894"/>
  <c r="BG894"/>
  <c r="BF894"/>
  <c r="T894"/>
  <c r="T893"/>
  <c r="R894"/>
  <c r="R893"/>
  <c r="P894"/>
  <c r="P893"/>
  <c r="BK894"/>
  <c r="BK893"/>
  <c r="J893" s="1"/>
  <c r="J59" s="1"/>
  <c r="J894"/>
  <c r="BE894" s="1"/>
  <c r="BI890"/>
  <c r="BH890"/>
  <c r="BG890"/>
  <c r="BF890"/>
  <c r="T890"/>
  <c r="R890"/>
  <c r="P890"/>
  <c r="BK890"/>
  <c r="J890"/>
  <c r="BE890"/>
  <c r="BI866"/>
  <c r="BH866"/>
  <c r="BG866"/>
  <c r="BF866"/>
  <c r="T866"/>
  <c r="R866"/>
  <c r="P866"/>
  <c r="BK866"/>
  <c r="J866"/>
  <c r="BE866"/>
  <c r="BI822"/>
  <c r="BH822"/>
  <c r="BG822"/>
  <c r="BF822"/>
  <c r="T822"/>
  <c r="R822"/>
  <c r="P822"/>
  <c r="BK822"/>
  <c r="J822"/>
  <c r="BE822"/>
  <c r="BI795"/>
  <c r="BH795"/>
  <c r="BG795"/>
  <c r="BF795"/>
  <c r="T795"/>
  <c r="R795"/>
  <c r="P795"/>
  <c r="BK795"/>
  <c r="J795"/>
  <c r="BE795"/>
  <c r="BI788"/>
  <c r="BH788"/>
  <c r="BG788"/>
  <c r="BF788"/>
  <c r="T788"/>
  <c r="R788"/>
  <c r="P788"/>
  <c r="BK788"/>
  <c r="J788"/>
  <c r="BE788"/>
  <c r="BI781"/>
  <c r="BH781"/>
  <c r="BG781"/>
  <c r="BF781"/>
  <c r="T781"/>
  <c r="R781"/>
  <c r="P781"/>
  <c r="BK781"/>
  <c r="J781"/>
  <c r="BE781"/>
  <c r="BI749"/>
  <c r="BH749"/>
  <c r="BG749"/>
  <c r="BF749"/>
  <c r="T749"/>
  <c r="R749"/>
  <c r="P749"/>
  <c r="BK749"/>
  <c r="J749"/>
  <c r="BE749"/>
  <c r="BI707"/>
  <c r="BH707"/>
  <c r="BG707"/>
  <c r="BF707"/>
  <c r="T707"/>
  <c r="R707"/>
  <c r="P707"/>
  <c r="BK707"/>
  <c r="J707"/>
  <c r="BE707"/>
  <c r="BI675"/>
  <c r="BH675"/>
  <c r="BG675"/>
  <c r="BF675"/>
  <c r="T675"/>
  <c r="R675"/>
  <c r="P675"/>
  <c r="BK675"/>
  <c r="J675"/>
  <c r="BE675"/>
  <c r="BI668"/>
  <c r="BH668"/>
  <c r="BG668"/>
  <c r="BF668"/>
  <c r="T668"/>
  <c r="R668"/>
  <c r="P668"/>
  <c r="BK668"/>
  <c r="J668"/>
  <c r="BE668"/>
  <c r="BI665"/>
  <c r="BH665"/>
  <c r="BG665"/>
  <c r="BF665"/>
  <c r="T665"/>
  <c r="R665"/>
  <c r="P665"/>
  <c r="BK665"/>
  <c r="J665"/>
  <c r="BE665"/>
  <c r="BI654"/>
  <c r="BH654"/>
  <c r="BG654"/>
  <c r="BF654"/>
  <c r="T654"/>
  <c r="R654"/>
  <c r="P654"/>
  <c r="BK654"/>
  <c r="J654"/>
  <c r="BE654"/>
  <c r="BI641"/>
  <c r="BH641"/>
  <c r="BG641"/>
  <c r="BF641"/>
  <c r="T641"/>
  <c r="R641"/>
  <c r="P641"/>
  <c r="BK641"/>
  <c r="J641"/>
  <c r="BE641"/>
  <c r="BI618"/>
  <c r="BH618"/>
  <c r="BG618"/>
  <c r="BF618"/>
  <c r="T618"/>
  <c r="R618"/>
  <c r="P618"/>
  <c r="BK618"/>
  <c r="J618"/>
  <c r="BE618"/>
  <c r="BI591"/>
  <c r="BH591"/>
  <c r="BG591"/>
  <c r="BF591"/>
  <c r="T591"/>
  <c r="R591"/>
  <c r="P591"/>
  <c r="BK591"/>
  <c r="J591"/>
  <c r="BE591"/>
  <c r="BI560"/>
  <c r="BH560"/>
  <c r="BG560"/>
  <c r="BF560"/>
  <c r="T560"/>
  <c r="R560"/>
  <c r="P560"/>
  <c r="BK560"/>
  <c r="J560"/>
  <c r="BE560"/>
  <c r="BI533"/>
  <c r="BH533"/>
  <c r="BG533"/>
  <c r="BF533"/>
  <c r="T533"/>
  <c r="R533"/>
  <c r="P533"/>
  <c r="BK533"/>
  <c r="J533"/>
  <c r="BE533"/>
  <c r="BI416"/>
  <c r="BH416"/>
  <c r="BG416"/>
  <c r="BF416"/>
  <c r="T416"/>
  <c r="R416"/>
  <c r="P416"/>
  <c r="BK416"/>
  <c r="J416"/>
  <c r="BE416"/>
  <c r="BI409"/>
  <c r="BH409"/>
  <c r="BG409"/>
  <c r="BF409"/>
  <c r="T409"/>
  <c r="R409"/>
  <c r="P409"/>
  <c r="BK409"/>
  <c r="J409"/>
  <c r="BE409"/>
  <c r="BI401"/>
  <c r="BH401"/>
  <c r="BG401"/>
  <c r="BF401"/>
  <c r="T401"/>
  <c r="R401"/>
  <c r="P401"/>
  <c r="BK401"/>
  <c r="J401"/>
  <c r="BE401"/>
  <c r="BI386"/>
  <c r="BH386"/>
  <c r="BG386"/>
  <c r="BF386"/>
  <c r="T386"/>
  <c r="R386"/>
  <c r="P386"/>
  <c r="BK386"/>
  <c r="J386"/>
  <c r="BE386"/>
  <c r="BI378"/>
  <c r="BH378"/>
  <c r="BG378"/>
  <c r="BF378"/>
  <c r="T378"/>
  <c r="R378"/>
  <c r="P378"/>
  <c r="BK378"/>
  <c r="J378"/>
  <c r="BE378"/>
  <c r="BI341"/>
  <c r="BH341"/>
  <c r="BG341"/>
  <c r="BF341"/>
  <c r="T341"/>
  <c r="R341"/>
  <c r="P341"/>
  <c r="BK341"/>
  <c r="J341"/>
  <c r="BE341"/>
  <c r="BI328"/>
  <c r="BH328"/>
  <c r="BG328"/>
  <c r="BF328"/>
  <c r="T328"/>
  <c r="R328"/>
  <c r="P328"/>
  <c r="BK328"/>
  <c r="J328"/>
  <c r="BE328"/>
  <c r="BI306"/>
  <c r="BH306"/>
  <c r="BG306"/>
  <c r="BF306"/>
  <c r="T306"/>
  <c r="R306"/>
  <c r="P306"/>
  <c r="BK306"/>
  <c r="J306"/>
  <c r="BE306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66"/>
  <c r="BH266"/>
  <c r="BG266"/>
  <c r="BF266"/>
  <c r="T266"/>
  <c r="R266"/>
  <c r="P266"/>
  <c r="BK266"/>
  <c r="J266"/>
  <c r="BE266"/>
  <c r="BI262"/>
  <c r="BH262"/>
  <c r="BG262"/>
  <c r="BF262"/>
  <c r="T262"/>
  <c r="R262"/>
  <c r="P262"/>
  <c r="BK262"/>
  <c r="J262"/>
  <c r="BE262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3"/>
  <c r="BH243"/>
  <c r="BG243"/>
  <c r="BF243"/>
  <c r="T243"/>
  <c r="R243"/>
  <c r="P243"/>
  <c r="BK243"/>
  <c r="J243"/>
  <c r="BE243"/>
  <c r="BI236"/>
  <c r="BH236"/>
  <c r="BG236"/>
  <c r="BF236"/>
  <c r="T236"/>
  <c r="R236"/>
  <c r="P236"/>
  <c r="BK236"/>
  <c r="J236"/>
  <c r="BE236"/>
  <c r="BI229"/>
  <c r="BH229"/>
  <c r="BG229"/>
  <c r="BF229"/>
  <c r="T229"/>
  <c r="R229"/>
  <c r="P229"/>
  <c r="BK229"/>
  <c r="J229"/>
  <c r="BE229"/>
  <c r="BI222"/>
  <c r="BH222"/>
  <c r="BG222"/>
  <c r="BF222"/>
  <c r="T222"/>
  <c r="R222"/>
  <c r="P222"/>
  <c r="BK222"/>
  <c r="J222"/>
  <c r="BE222"/>
  <c r="BI192"/>
  <c r="BH192"/>
  <c r="BG192"/>
  <c r="BF192"/>
  <c r="T192"/>
  <c r="R192"/>
  <c r="P192"/>
  <c r="BK192"/>
  <c r="J192"/>
  <c r="BE192"/>
  <c r="BI183"/>
  <c r="BH183"/>
  <c r="BG183"/>
  <c r="BF183"/>
  <c r="T183"/>
  <c r="R183"/>
  <c r="P183"/>
  <c r="BK183"/>
  <c r="J183"/>
  <c r="BE183"/>
  <c r="BI176"/>
  <c r="BH176"/>
  <c r="BG176"/>
  <c r="BF176"/>
  <c r="T176"/>
  <c r="R176"/>
  <c r="P176"/>
  <c r="BK176"/>
  <c r="J176"/>
  <c r="BE176"/>
  <c r="BI173"/>
  <c r="BH173"/>
  <c r="BG173"/>
  <c r="BF173"/>
  <c r="T173"/>
  <c r="T172"/>
  <c r="R173"/>
  <c r="R172"/>
  <c r="P173"/>
  <c r="P172"/>
  <c r="BK173"/>
  <c r="BK172"/>
  <c r="J172" s="1"/>
  <c r="J58" s="1"/>
  <c r="J173"/>
  <c r="BE173" s="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8"/>
  <c r="BH158"/>
  <c r="BG158"/>
  <c r="BF158"/>
  <c r="T158"/>
  <c r="T157"/>
  <c r="R158"/>
  <c r="R157"/>
  <c r="P158"/>
  <c r="P157"/>
  <c r="BK158"/>
  <c r="BK157"/>
  <c r="J157" s="1"/>
  <c r="J57" s="1"/>
  <c r="J158"/>
  <c r="BE158" s="1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T140"/>
  <c r="R141"/>
  <c r="R140"/>
  <c r="P141"/>
  <c r="P140"/>
  <c r="BK141"/>
  <c r="BK140"/>
  <c r="J140" s="1"/>
  <c r="J56" s="1"/>
  <c r="J141"/>
  <c r="BE141" s="1"/>
  <c r="BI137"/>
  <c r="BH137"/>
  <c r="BG137"/>
  <c r="BF137"/>
  <c r="T137"/>
  <c r="R137"/>
  <c r="P137"/>
  <c r="BK137"/>
  <c r="J137"/>
  <c r="BE137"/>
  <c r="BI134"/>
  <c r="BH134"/>
  <c r="BG134"/>
  <c r="BF134"/>
  <c r="T134"/>
  <c r="T133"/>
  <c r="R134"/>
  <c r="R133"/>
  <c r="P134"/>
  <c r="P133"/>
  <c r="BK134"/>
  <c r="BK133"/>
  <c r="J133" s="1"/>
  <c r="J55" s="1"/>
  <c r="J134"/>
  <c r="BE134" s="1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F32"/>
  <c r="BD52" i="1" s="1"/>
  <c r="BD51" s="1"/>
  <c r="W30" s="1"/>
  <c r="BH98" i="2"/>
  <c r="F31" s="1"/>
  <c r="BC52" i="1" s="1"/>
  <c r="BC51" s="1"/>
  <c r="BG98" i="2"/>
  <c r="F30"/>
  <c r="BB52" i="1" s="1"/>
  <c r="BB51" s="1"/>
  <c r="BF98" i="2"/>
  <c r="J29" s="1"/>
  <c r="AW52" i="1" s="1"/>
  <c r="T98" i="2"/>
  <c r="T97"/>
  <c r="T96" s="1"/>
  <c r="T95" s="1"/>
  <c r="R98"/>
  <c r="R97"/>
  <c r="R96" s="1"/>
  <c r="R95" s="1"/>
  <c r="P98"/>
  <c r="P97"/>
  <c r="P96" s="1"/>
  <c r="P95" s="1"/>
  <c r="AU52" i="1" s="1"/>
  <c r="AU51" s="1"/>
  <c r="BK98" i="2"/>
  <c r="BK97" s="1"/>
  <c r="J98"/>
  <c r="BE98" s="1"/>
  <c r="J91"/>
  <c r="F91"/>
  <c r="F89"/>
  <c r="E87"/>
  <c r="J47"/>
  <c r="F47"/>
  <c r="F45"/>
  <c r="E43"/>
  <c r="J16"/>
  <c r="E16"/>
  <c r="F92" s="1"/>
  <c r="F48"/>
  <c r="J15"/>
  <c r="J10"/>
  <c r="J89"/>
  <c r="J45"/>
  <c r="AS51" i="1"/>
  <c r="L47"/>
  <c r="AM46"/>
  <c r="L46"/>
  <c r="AM44"/>
  <c r="L44"/>
  <c r="L42"/>
  <c r="L41"/>
  <c r="J97" i="2" l="1"/>
  <c r="J54" s="1"/>
  <c r="BK96"/>
  <c r="W28" i="1"/>
  <c r="AX51"/>
  <c r="W29"/>
  <c r="AY51"/>
  <c r="J1016" i="2"/>
  <c r="J63" s="1"/>
  <c r="BK1015"/>
  <c r="J1015" s="1"/>
  <c r="J62" s="1"/>
  <c r="J28"/>
  <c r="AV52" i="1" s="1"/>
  <c r="AT52" s="1"/>
  <c r="F28" i="2"/>
  <c r="AZ52" i="1" s="1"/>
  <c r="AZ51" s="1"/>
  <c r="J1508" i="2"/>
  <c r="J70" s="1"/>
  <c r="BK1507"/>
  <c r="J1507" s="1"/>
  <c r="J69" s="1"/>
  <c r="J1557"/>
  <c r="J73" s="1"/>
  <c r="BK1537"/>
  <c r="J1537" s="1"/>
  <c r="J71" s="1"/>
  <c r="F29"/>
  <c r="BA52" i="1" s="1"/>
  <c r="BA51" s="1"/>
  <c r="W27" l="1"/>
  <c r="AW51"/>
  <c r="AK27" s="1"/>
  <c r="W26"/>
  <c r="AV51"/>
  <c r="J96" i="2"/>
  <c r="J53" s="1"/>
  <c r="BK95"/>
  <c r="J95" s="1"/>
  <c r="J25" l="1"/>
  <c r="J52"/>
  <c r="AK26" i="1"/>
  <c r="AT51"/>
  <c r="J34" i="2" l="1"/>
  <c r="AG52" i="1"/>
  <c r="AG51" l="1"/>
  <c r="AN52"/>
  <c r="AN51" l="1"/>
  <c r="AK23"/>
  <c r="AK32" s="1"/>
</calcChain>
</file>

<file path=xl/sharedStrings.xml><?xml version="1.0" encoding="utf-8"?>
<sst xmlns="http://schemas.openxmlformats.org/spreadsheetml/2006/main" count="15602" uniqueCount="1412">
  <si>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</si>
  <si>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</si>
  <si>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</si>
  <si>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</si>
  <si>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</si>
  <si>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</si>
  <si>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</si>
  <si>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{5ebab31d-9da8-446c-b2ef-9547c3ac4ef0}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</si>
  <si>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</si>
  <si>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</si>
  <si>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</si>
  <si>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</si>
  <si>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</si>
  <si>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</si>
  <si>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</si>
  <si>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</si>
  <si>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HD12-17_cast_2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</si>
  <si>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</si>
  <si>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</si>
  <si>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fasády MŠ Slunečnice, Albrechtická 1702-85</t>
  </si>
  <si>
    <t>KSO:</t>
  </si>
  <si>
    <t/>
  </si>
  <si>
    <t>CC-CZ:</t>
  </si>
  <si>
    <t>Místo:</t>
  </si>
  <si>
    <t>Albrechtická 1702/85; Krnov</t>
  </si>
  <si>
    <t>Datum:</t>
  </si>
  <si>
    <t>17. 4. 2019</t>
  </si>
  <si>
    <t>Zadavatel:</t>
  </si>
  <si>
    <t>IČ:</t>
  </si>
  <si>
    <t>00296139</t>
  </si>
  <si>
    <t>Město Krnov</t>
  </si>
  <si>
    <t>DIČ:</t>
  </si>
  <si>
    <t>CZ00296139</t>
  </si>
  <si>
    <t>Uchazeč:</t>
  </si>
  <si>
    <t>Vyplň údaj</t>
  </si>
  <si>
    <t>Projektant:</t>
  </si>
  <si>
    <t>12673641</t>
  </si>
  <si>
    <t>Ing. Daneš Herel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</si>
  <si>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</si>
  <si>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</si>
  <si>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</si>
  <si>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</si>
  <si>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</si>
  <si>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</si>
  <si>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</si>
  <si>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</si>
  <si>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</si>
  <si>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</si>
  <si>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</si>
  <si>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</si>
  <si>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</si>
  <si>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</si>
  <si>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</si>
  <si>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</si>
  <si>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</si>
  <si>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</si>
  <si>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</si>
  <si>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</si>
  <si>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</si>
  <si>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</si>
  <si>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</si>
  <si>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</si>
  <si>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</si>
  <si>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</si>
  <si>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</si>
  <si>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</si>
  <si>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</si>
  <si>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</si>
  <si>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</si>
  <si>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</si>
  <si>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</si>
  <si>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</si>
  <si>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</si>
  <si>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</si>
  <si>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</si>
  <si>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</si>
  <si>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</si>
  <si>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</si>
  <si>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</si>
  <si>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</si>
  <si>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</si>
  <si>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</si>
  <si>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</si>
  <si>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</si>
  <si>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</si>
  <si>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</si>
  <si>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</si>
  <si>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</si>
  <si>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</si>
  <si>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</si>
  <si>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</si>
  <si>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</si>
  <si>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</si>
  <si>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</si>
  <si>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</si>
  <si>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</si>
  <si>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</si>
  <si>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</si>
  <si>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</si>
  <si>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</si>
  <si>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</si>
  <si>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</si>
  <si>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</si>
  <si>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</si>
  <si>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</si>
  <si>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</si>
  <si>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</si>
  <si>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</si>
  <si>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</si>
  <si>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</si>
  <si>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</si>
  <si>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</si>
  <si>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 xml:space="preserve">    VRN 3 -  Zařízení staveniště</t>
  </si>
  <si>
    <t xml:space="preserve">    VRN 4 -  Inženýrská činnost</t>
  </si>
  <si>
    <t xml:space="preserve">    VRN 7 -  Provozní vlivy</t>
  </si>
  <si>
    <t xml:space="preserve">    VRN1 -  Průzkumné, geodetické a projektové práce</t>
  </si>
  <si>
    <t xml:space="preserve">    VRN2 -  Příprava staveniště</t>
  </si>
  <si>
    <t xml:space="preserve">    VRN5 -  Finanční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</si>
  <si>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</si>
  <si>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</si>
  <si>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</si>
  <si>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</si>
  <si>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</si>
  <si>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</si>
  <si>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</si>
  <si>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</si>
  <si>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</si>
  <si>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</si>
  <si>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</si>
  <si>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</si>
  <si>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</si>
  <si>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</si>
  <si>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</si>
  <si>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</si>
  <si>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</si>
  <si>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</si>
  <si>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</si>
  <si>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132212201</t>
  </si>
  <si>
    <t>Hloubení zapažených i nezapažených rýh šířky přes 600 do 2 000 mm ručním nebo pneumatickým nářadím  s urovnáním dna do předepsaného profilu a spádu v horninách tř. 3 soudržných</t>
  </si>
  <si>
    <t>m3</t>
  </si>
  <si>
    <t>CS ÚRS 2018 01</t>
  </si>
  <si>
    <t>4</t>
  </si>
  <si>
    <t>1300098122</t>
  </si>
  <si>
    <t>VV</t>
  </si>
  <si>
    <t>1,4*1,1*1,0</t>
  </si>
  <si>
    <t>Součet</t>
  </si>
  <si>
    <t>-752556740</t>
  </si>
  <si>
    <t>3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</si>
  <si>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</si>
  <si>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</si>
  <si>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-337150247</t>
  </si>
  <si>
    <t>1,4*1,1*0,3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</si>
  <si>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</si>
  <si>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</si>
  <si>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-1440215771</t>
  </si>
  <si>
    <t>(1,4*1,1*0,3)*14</t>
  </si>
  <si>
    <t>5</t>
  </si>
  <si>
    <t>171201201</t>
  </si>
  <si>
    <t>Uložení sypaniny  na skládky</t>
  </si>
  <si>
    <t>-1588925395</t>
  </si>
  <si>
    <t>6</t>
  </si>
  <si>
    <t>171201211</t>
  </si>
  <si>
    <t>Poplatek za uložení stavebního odpadu na skládce (skládkovné) zeminy a kameniva zatříděného do Katalogu odpadů pod kódem 170 504</t>
  </si>
  <si>
    <t>t</t>
  </si>
  <si>
    <t>-1258457161</t>
  </si>
  <si>
    <t>(1,4*1,1*0,3)*1,6</t>
  </si>
  <si>
    <t>7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</si>
  <si>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</si>
  <si>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</si>
  <si>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-1479230269</t>
  </si>
  <si>
    <t>1,54-0,462</t>
  </si>
  <si>
    <t>8</t>
  </si>
  <si>
    <t>175101209</t>
  </si>
  <si>
    <t>Obsypání objektů nad přilehlým původním terénem sypaninou z vhodných hornin 1 až 4 nebo materiálem uloženým ve vzdálenosti do 3 m od vnějšího kraje objektu pro jakoukoliv míru zhutnění Příplatek k ceně za prohození sypaniny sítem</t>
  </si>
  <si>
    <t>-699873495</t>
  </si>
  <si>
    <t>Zakládání</t>
  </si>
  <si>
    <t>9</t>
  </si>
  <si>
    <t>279113134</t>
  </si>
  <si>
    <t>Základové zdi z tvárnic ztraceného bednění včetně výplně z betonu  bez zvláštních nároků na vliv prostředí třídy C 16/20, tloušťky zdiva přes 250 do 300 mm</t>
  </si>
  <si>
    <t>m2</t>
  </si>
  <si>
    <t>-1290217245</t>
  </si>
  <si>
    <t>0,5*1,1</t>
  </si>
  <si>
    <t>10</t>
  </si>
  <si>
    <t>279361821</t>
  </si>
  <si>
    <t>Výztuž základových zdí nosných  svislých nebo odkloněných od svislice, rovinných nebo oblých, deskových nebo žebrových, včetně výztuže jejich žeber z betonářské oceli 10 505 (R) nebo BSt 500</t>
  </si>
  <si>
    <t>-1641889291</t>
  </si>
  <si>
    <t>((((0,5*1,1*0,2))*90)/1000)*1,1</t>
  </si>
  <si>
    <t>Svislé a kompletní konstrukce</t>
  </si>
  <si>
    <t>11</t>
  </si>
  <si>
    <t>310001.R1</t>
  </si>
  <si>
    <t>Úprava schodiště dle PD a technické zprávy</t>
  </si>
  <si>
    <t>kpl</t>
  </si>
  <si>
    <t>769237146</t>
  </si>
  <si>
    <t>12</t>
  </si>
  <si>
    <t>311113132</t>
  </si>
  <si>
    <t>Nadzákladové zdi z tvárnic ztraceného bednění  hladkých, včetně výplně z betonu třídy C 16/20, tloušťky zdiva přes 150 do 200 mm</t>
  </si>
  <si>
    <t>-1409416043</t>
  </si>
  <si>
    <t>1,3*1,1</t>
  </si>
  <si>
    <t>13</t>
  </si>
  <si>
    <t>311213911.R1</t>
  </si>
  <si>
    <t>Zdivo nadzákladové na maltu Příplatek k cenám za lícování zdiva jednostranné</t>
  </si>
  <si>
    <t>616803657</t>
  </si>
  <si>
    <t>0,5*1,1*0,3</t>
  </si>
  <si>
    <t>1,3*1,1*0,2</t>
  </si>
  <si>
    <t>14</t>
  </si>
  <si>
    <t>311361821</t>
  </si>
  <si>
    <t>Výztuž nadzákladových zdí nosných svislých nebo odkloněných od svislice, rovných nebo oblých z betonářské oceli 10 505 (R) nebo BSt 500</t>
  </si>
  <si>
    <t>2094018164</t>
  </si>
  <si>
    <t>((((1,3*1,1*0,3))*90)/1000)*1,1</t>
  </si>
  <si>
    <t>348262424</t>
  </si>
  <si>
    <t>Ploty z betonových bloků - systém suchého zdění ukončení plotového sloupku zákrytovou deskou lepenou mrazuvzdorným lepidlem, velikosti 500x500x70 mm přírodní (šedou)</t>
  </si>
  <si>
    <t>kus</t>
  </si>
  <si>
    <t>1080878501</t>
  </si>
  <si>
    <t>Komunikace pozemní</t>
  </si>
  <si>
    <t>16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</si>
  <si>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</si>
  <si>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</si>
  <si>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788365618</t>
  </si>
  <si>
    <t>7*(1,0*1,0)</t>
  </si>
  <si>
    <t>1*(1,5*1,5)</t>
  </si>
  <si>
    <t>17</t>
  </si>
  <si>
    <t>566901121</t>
  </si>
  <si>
    <t>Vyspravení podkladu po překopech inženýrských sítí plochy do 15 m2 s rozprostřením a zhutněním štěrkopískem tl. 100 mm</t>
  </si>
  <si>
    <t>-380636378</t>
  </si>
  <si>
    <t>18</t>
  </si>
  <si>
    <t>566901132</t>
  </si>
  <si>
    <t>Vyspravení podkladu po překopech inženýrských sítí plochy do 15 m2 s rozprostřením a zhutněním štěrkodrtí tl. 150 mm</t>
  </si>
  <si>
    <t>1100735981</t>
  </si>
  <si>
    <t>19</t>
  </si>
  <si>
    <t>596211120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</si>
  <si>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</si>
  <si>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-57478707</t>
  </si>
  <si>
    <t xml:space="preserve"> Úpravy povrchů, podlahy a osazování výplní</t>
  </si>
  <si>
    <t>20</t>
  </si>
  <si>
    <t>621001.R</t>
  </si>
  <si>
    <t>Omítka vnějších stěn u schodiště dle technické zprávy a PD</t>
  </si>
  <si>
    <t>-272204197</t>
  </si>
  <si>
    <t>621142001</t>
  </si>
  <si>
    <t>Potažení vnějších ploch pletivem  v ploše nebo pruzích, na plném podkladu sklovláknitým vtlačením do tmelu podhledů</t>
  </si>
  <si>
    <t>-1204579845</t>
  </si>
  <si>
    <t>potažení omítnutých přesahů střechy</t>
  </si>
  <si>
    <t>(0,3+0,2)*(1,0+0,23+0,23+4,7+0,23+0,23+1,0)</t>
  </si>
  <si>
    <t>(0,3+0,2)*(0,59+1,5+0,23+0,23+2,43+0,23+0,23+1,5)</t>
  </si>
  <si>
    <t>(0,3+0,2)*(1,44+1,48+1,98+1,43+1,44)</t>
  </si>
  <si>
    <t>(0,3+0,2)*(0,36+1,07+0,23+0,23+5,76+0,23+0,23+1,07+0,36)</t>
  </si>
  <si>
    <t>22</t>
  </si>
  <si>
    <t>622131121</t>
  </si>
  <si>
    <t>Podkladní a spojovací vrstva vnějších omítaných ploch  penetrace akrylát-silikonová nanášená ručně stěn</t>
  </si>
  <si>
    <t>1654177469</t>
  </si>
  <si>
    <t>disperzní hloubková penetrace dle typu zvolené reprofilační malty</t>
  </si>
  <si>
    <t>dvě vrstvy</t>
  </si>
  <si>
    <t>sokl</t>
  </si>
  <si>
    <t>2*((1,0+11,52+1,43)*0,3)</t>
  </si>
  <si>
    <t>2*((1,4+6,73+0,9+1,15+1,67)*(0,44+0,18))</t>
  </si>
  <si>
    <t>2*((1,18+0,9+8,4+1,5+2,15)*(0,44+0,18))</t>
  </si>
  <si>
    <t>2*((5,13+1,0+4,42+2,45)*((0,44+0,3)/2))</t>
  </si>
  <si>
    <t>23</t>
  </si>
  <si>
    <t>622135002</t>
  </si>
  <si>
    <t>Vyrovnání nerovností podkladu vnějších omítaných ploch  maltou, tloušťky do 10 mm cementovou stěn</t>
  </si>
  <si>
    <t>1856307708</t>
  </si>
  <si>
    <t xml:space="preserve">po demontáží lišt kolem oken se </t>
  </si>
  <si>
    <t>provede vyrovnání plochy kolem oken</t>
  </si>
  <si>
    <t>pozice 1, 1s</t>
  </si>
  <si>
    <t>((1,46+1,65+1,46+1,65)*14)*0,35</t>
  </si>
  <si>
    <t>pozice 2</t>
  </si>
  <si>
    <t>((1,56+1,65+1,56+1,65)*1)*0,35</t>
  </si>
  <si>
    <t>pozice 3</t>
  </si>
  <si>
    <t>((1,3+1,65+1,3+1,65)*1)*0,35</t>
  </si>
  <si>
    <t>pozice 4</t>
  </si>
  <si>
    <t>((1,46+1,07+1,46+1,07)*1)*0,35</t>
  </si>
  <si>
    <t>pozice 5</t>
  </si>
  <si>
    <t>((1,46+1,23+1,46+1,23)*2)*0,35</t>
  </si>
  <si>
    <t>pozice 6, 6z</t>
  </si>
  <si>
    <t>((1,46+0,75+1,46+1,05)*4)*0,35</t>
  </si>
  <si>
    <t>pozice 7</t>
  </si>
  <si>
    <t>((1,21+1,02+1,21+1,02)*2)*0,35</t>
  </si>
  <si>
    <t>pozice 8</t>
  </si>
  <si>
    <t>((1,2+0,9+1,2+0,9)*2)*0,35</t>
  </si>
  <si>
    <t>pozice 9s</t>
  </si>
  <si>
    <t>((1,01+0,85+1,01+0,85)*3)*0,35</t>
  </si>
  <si>
    <t>pozice 10</t>
  </si>
  <si>
    <t>((0,5+0,5+1,0)*2)*0,35</t>
  </si>
  <si>
    <t>pozice 11</t>
  </si>
  <si>
    <t>((3,12+1,5+3,12)*1)*0,35</t>
  </si>
  <si>
    <t>pozice 12</t>
  </si>
  <si>
    <t>((2,1+1,55+2,1)*1)*0,35</t>
  </si>
  <si>
    <t>po zazdívce otvorů ve 2.NP - z venku</t>
  </si>
  <si>
    <t>(1+1+1)*(1,38*1,0)</t>
  </si>
  <si>
    <t>24</t>
  </si>
  <si>
    <t>622142001</t>
  </si>
  <si>
    <t>Potažení vnějších ploch pletivem  v ploše nebo pruzích, na plném podkladu sklovláknitým vtlačením do tmelu stěn</t>
  </si>
  <si>
    <t>691992749</t>
  </si>
  <si>
    <t>"překrytí soklu a minerální izolace 0,1+0,1m"</t>
  </si>
  <si>
    <t>(1,0+11,52+1,43)*0,2</t>
  </si>
  <si>
    <t>(1,4+6,73+0,9+1,15+1,67)*0,2</t>
  </si>
  <si>
    <t>(1,18+0,9+8,4+1,5+2,15)*0,2</t>
  </si>
  <si>
    <t>(5,13+1,0+4,42+2,45)*0,2</t>
  </si>
  <si>
    <t>25</t>
  </si>
  <si>
    <t>622211011</t>
  </si>
  <si>
    <t>Montáž kontaktního zateplení  z polystyrenových desek nebo z kombinovaných desek na vnější stěny, tloušťky desek přes 40 do 80 mm</t>
  </si>
  <si>
    <t>-1608262088</t>
  </si>
  <si>
    <t>(1,0+11,52+1,43)*0,3</t>
  </si>
  <si>
    <t>(1,4+6,73+0,9+1,15+1,67)*(0,44+0,18)</t>
  </si>
  <si>
    <t>(1,18+0,9+8,4+1,5+2,15)*(0,44+0,18)</t>
  </si>
  <si>
    <t>(5,13+1,0+4,42+2,45)*((0,44+0,3)/2)</t>
  </si>
  <si>
    <t>26</t>
  </si>
  <si>
    <t>M</t>
  </si>
  <si>
    <t>28376016.R</t>
  </si>
  <si>
    <t>deska fasádní polystyrénová soklová  tl 70mm</t>
  </si>
  <si>
    <t>-1981681113</t>
  </si>
  <si>
    <t>((1,0+11,52+1,43)*0,3)*1,15</t>
  </si>
  <si>
    <t>((1,4+6,73+0,9+1,15+1,67)*(0,44+0,18))*1,15</t>
  </si>
  <si>
    <t>((1,18+0,9+8,4+1,5+2,15)*(0,44+0,18))*1,15</t>
  </si>
  <si>
    <t>((5,13+1,0+4,42+2,45)*((0,44+0,3)/2))*1,15</t>
  </si>
  <si>
    <t>27</t>
  </si>
  <si>
    <t>28376013</t>
  </si>
  <si>
    <t>deska fasádní polystyrénová soklová  tl 50mm</t>
  </si>
  <si>
    <t>1471004589</t>
  </si>
  <si>
    <t>((1,0+11,52+1,43)*0,18)*1,15</t>
  </si>
  <si>
    <t>((1,4+6,73+0,9+1,15+1,67)*0,18)*1,15</t>
  </si>
  <si>
    <t>((1,18+0,9+8,4+1,5+2,15)*0,18)*1,15</t>
  </si>
  <si>
    <t>((5,13+1,0+4,42+2,45)*0,18)*1,15</t>
  </si>
  <si>
    <t>28</t>
  </si>
  <si>
    <t>622212001</t>
  </si>
  <si>
    <t>Montáž kontaktního zateplení vnějšího ostění hl. špalety do 200 mm z polystyrenu tl do 40 mm</t>
  </si>
  <si>
    <t>m</t>
  </si>
  <si>
    <t>-947598362</t>
  </si>
  <si>
    <t>špaleta dveří pozice 12</t>
  </si>
  <si>
    <t>(2,09+2,09)</t>
  </si>
  <si>
    <t>29</t>
  </si>
  <si>
    <t>28376012</t>
  </si>
  <si>
    <t>deska fasádní polystyrénová soklová  tl 40mm</t>
  </si>
  <si>
    <t>15770683</t>
  </si>
  <si>
    <t>((2,09+2,09)*0,2)*1,5</t>
  </si>
  <si>
    <t>30</t>
  </si>
  <si>
    <t>622212051</t>
  </si>
  <si>
    <t>Montáž kontaktního zateplení vnějšího ostění hl. špalety do 400 mm z polystyrenu tl do 40 mm</t>
  </si>
  <si>
    <t>-1307079461</t>
  </si>
  <si>
    <t>špaleta dveří pozice 11</t>
  </si>
  <si>
    <t>(3,12+3,12)</t>
  </si>
  <si>
    <t>31</t>
  </si>
  <si>
    <t>-1762376735</t>
  </si>
  <si>
    <t>((3,12+3,12)*0,4)*1,5</t>
  </si>
  <si>
    <t>32</t>
  </si>
  <si>
    <t>622221021</t>
  </si>
  <si>
    <t>Montáž kontaktního zateplení  z desek z minerální vlny s podélnou orientací vláken na vnější stěny, tloušťky desek přes 80 do 120 mm</t>
  </si>
  <si>
    <t>1660876852</t>
  </si>
  <si>
    <t>((1,0+11,8+1,43)*(2,18+4,11))</t>
  </si>
  <si>
    <t>((1,4+1,3)*(2,18+4,11))</t>
  </si>
  <si>
    <t>(5,7*(2,18+4,11+2,67))</t>
  </si>
  <si>
    <t>((0,9+1,26+1,76+1,29+0,9)*(2,18+1,46+1,4+0,31+0,5))</t>
  </si>
  <si>
    <t>((2,0*1,0)/2)+((2,0*1,0)/2)</t>
  </si>
  <si>
    <t>(8,12*(2,18+4,11))</t>
  </si>
  <si>
    <t>(2,8*2,5)+((2,0*2,0)/2)+((2,0*2,0)/2)</t>
  </si>
  <si>
    <t>((1,5+2,43+1,5)*(2,18+1,64+1,15+0,4+0,5))</t>
  </si>
  <si>
    <t>(5,13-1,5+1,0+4,7+2,45)*(2,18+4,11)</t>
  </si>
  <si>
    <t>Mezisoučet</t>
  </si>
  <si>
    <t>odpočet výplní otvorů</t>
  </si>
  <si>
    <t>-33,202</t>
  </si>
  <si>
    <t>-29,006</t>
  </si>
  <si>
    <t>33</t>
  </si>
  <si>
    <t>63151529</t>
  </si>
  <si>
    <t>deska izolační minerální kontaktních fasád podélné vlákno λ=0,036 tl 120mm</t>
  </si>
  <si>
    <t>-520323028</t>
  </si>
  <si>
    <t>301,143*1,15</t>
  </si>
  <si>
    <t>34</t>
  </si>
  <si>
    <t>622222001</t>
  </si>
  <si>
    <t>Montáž kontaktního zateplení vnějšího ostění hl. špalety do 200 mm z minerální vlny tl do 40 mm</t>
  </si>
  <si>
    <t>2051878555</t>
  </si>
  <si>
    <t>((1,46+1,65+1,46)*14)</t>
  </si>
  <si>
    <t>((1,56+1,65+1,56)*1)</t>
  </si>
  <si>
    <t>((1,3+1,65+1,3)*1)</t>
  </si>
  <si>
    <t>((1,46+1,07+1,46)*1)</t>
  </si>
  <si>
    <t>((1,46+1,23+1,46)*2)</t>
  </si>
  <si>
    <t>((1,46+0,75+1,46)*4)</t>
  </si>
  <si>
    <t>((1,21+1,02+1,21)*2)</t>
  </si>
  <si>
    <t>((1,2+0,9+1,2)*2)</t>
  </si>
  <si>
    <t>((1,01+0,85+1,01)*3)</t>
  </si>
  <si>
    <t>((0,5+0,5+1,0)*2)</t>
  </si>
  <si>
    <t>35</t>
  </si>
  <si>
    <t>63151518</t>
  </si>
  <si>
    <t>deska izolační minerální kontaktních fasád podélné vlákno λ=0,036 tl 40mm</t>
  </si>
  <si>
    <t>1710811241</t>
  </si>
  <si>
    <t>(((1,46+1,65+1,46)*14)*0,2)*1,5</t>
  </si>
  <si>
    <t>(((1,56+1,65+1,56)*1)*0,2)*1,5</t>
  </si>
  <si>
    <t>(((1,3+1,65+1,3)*1)*0,2)*1,5</t>
  </si>
  <si>
    <t>(((1,46+1,07+1,46)*1)*0,2)*1,5</t>
  </si>
  <si>
    <t>(((1,46+1,23+1,46)*2)*0,2)*1,5</t>
  </si>
  <si>
    <t>(((1,46+0,75+1,46)*4)*0,2)*1,5</t>
  </si>
  <si>
    <t>(((1,21+1,02+1,21)*2)*0,2)*1,5</t>
  </si>
  <si>
    <t>(((1,2+0,9+1,2+0,9)*2)*0,2)*1,5</t>
  </si>
  <si>
    <t>(((1,01+0,85+1,01)*3)*0,2)*1,5</t>
  </si>
  <si>
    <t>(((0,5+0,5+1,0)*2)*0,2*1,5)</t>
  </si>
  <si>
    <t>36</t>
  </si>
  <si>
    <t>622251101</t>
  </si>
  <si>
    <t>Příplatek k cenám kontaktního zateplení stěn za použití tepelněizolačních zátek z polystyrenu</t>
  </si>
  <si>
    <t>1563256004</t>
  </si>
  <si>
    <t>((3,12+3,12)*0,4)</t>
  </si>
  <si>
    <t>((2,09+2,09)*0,2)</t>
  </si>
  <si>
    <t>37</t>
  </si>
  <si>
    <t>622251105</t>
  </si>
  <si>
    <t>Příplatek k cenám kontaktního zateplení stěn za použití tepelněizolačních zátek z minerální vlny</t>
  </si>
  <si>
    <t>1940887490</t>
  </si>
  <si>
    <t>plocha fasády bez soklu</t>
  </si>
  <si>
    <t>-68,069</t>
  </si>
  <si>
    <t>plocha ostění</t>
  </si>
  <si>
    <t>(((1,46+1,65+1,46)*14)*0,2)</t>
  </si>
  <si>
    <t>(((1,56+1,65+1,56)*1)*0,2)</t>
  </si>
  <si>
    <t>(((1,3+1,65+1,3)*1)*0,2)</t>
  </si>
  <si>
    <t>(((1,46+1,07+1,46)*1)*0,2)</t>
  </si>
  <si>
    <t>(((1,46+1,23+1,46)*2)*0,2)</t>
  </si>
  <si>
    <t>(((1,46+0,75+1,46)*4)*0,2)</t>
  </si>
  <si>
    <t>(((1,21+1,02+1,21)*2)*0,2)</t>
  </si>
  <si>
    <t>(((1,2+0,9+1,2+0,9)*2)*0,2)</t>
  </si>
  <si>
    <t>(((1,01+0,85+1,01)*3)*0,2)</t>
  </si>
  <si>
    <t>(((0,5+0,5+1,0)*2)*0,2)</t>
  </si>
  <si>
    <t>38</t>
  </si>
  <si>
    <t>622251201.R</t>
  </si>
  <si>
    <t>Flexibilní jednosložková silikátově-disperzní těsnící krycí stěrka tl. 2mm</t>
  </si>
  <si>
    <t>-832279941</t>
  </si>
  <si>
    <t>dle typu zvolené reprofilační malty</t>
  </si>
  <si>
    <t>39</t>
  </si>
  <si>
    <t>622252001</t>
  </si>
  <si>
    <t>Montáž zakládacích soklových lišt kontaktního zateplení</t>
  </si>
  <si>
    <t>-1501402886</t>
  </si>
  <si>
    <t>(1,0+11,52+1,43)</t>
  </si>
  <si>
    <t>(1,4+6,73+0,9+1,15+1,67)</t>
  </si>
  <si>
    <t>(1,18+0,9+8,4+1,5+2,15)</t>
  </si>
  <si>
    <t>(5,13+1,0+4,42+2,45)</t>
  </si>
  <si>
    <t>stěny u střech</t>
  </si>
  <si>
    <t>1,2+1,35+1,2+1,35</t>
  </si>
  <si>
    <t>2,9+2,9</t>
  </si>
  <si>
    <t>(0,9+1,26+1,79+1,29+0,9)</t>
  </si>
  <si>
    <t>(1,5+2,43+1,5)</t>
  </si>
  <si>
    <t>(1,0+1,7+1,0)</t>
  </si>
  <si>
    <t>40</t>
  </si>
  <si>
    <t>59051649</t>
  </si>
  <si>
    <t>lišta soklová Al s okapničkou zakládací U 12cm 0,95/200cm</t>
  </si>
  <si>
    <t>-1368683136</t>
  </si>
  <si>
    <t>(0,9+1,26+1,79+1,29+0,9)*1,1</t>
  </si>
  <si>
    <t>(1,5+2,43+1,5)*1,1</t>
  </si>
  <si>
    <t>(1,0+1,7+1,0)*1,1</t>
  </si>
  <si>
    <t>41</t>
  </si>
  <si>
    <t>59051645.R</t>
  </si>
  <si>
    <t>lišta soklová Al s okapničkou zakládací U 07cm 0,7/200cm</t>
  </si>
  <si>
    <t>1283041469</t>
  </si>
  <si>
    <t>(1,0+11,52+1,43)*1,1</t>
  </si>
  <si>
    <t>(1,4+6,73+0,9+1,15+1,67)*1,1</t>
  </si>
  <si>
    <t>(1,18+0,9+8,4+1,5+2,15)*1,1</t>
  </si>
  <si>
    <t>(5,13+1,0+4,42+2,45)*1,1</t>
  </si>
  <si>
    <t>42</t>
  </si>
  <si>
    <t>622252002</t>
  </si>
  <si>
    <t>Montáž ostatních lišt kontaktního zateplení</t>
  </si>
  <si>
    <t>-1836633718</t>
  </si>
  <si>
    <t>okenní profil</t>
  </si>
  <si>
    <t>((1,2+0,9+1,2+0,9)*2)</t>
  </si>
  <si>
    <t>((3,12+1,5+3,12)*1)</t>
  </si>
  <si>
    <t>((2,1+1,55+2,1)*1)</t>
  </si>
  <si>
    <t>rohová lišta</t>
  </si>
  <si>
    <t>((0,18+6,47)*5)</t>
  </si>
  <si>
    <t>((0,42+5,37)*4)</t>
  </si>
  <si>
    <t>((0,44+0,18+0,78+1,4+1,46+1,4+0,31)*4)</t>
  </si>
  <si>
    <t>(2,0*4)</t>
  </si>
  <si>
    <t>okenní profil s okapnicí</t>
  </si>
  <si>
    <t>((1,65)*14)</t>
  </si>
  <si>
    <t>((1,65)*1)</t>
  </si>
  <si>
    <t>((1,07)*1)</t>
  </si>
  <si>
    <t>((1,23)*2)</t>
  </si>
  <si>
    <t>((0,75)*4)</t>
  </si>
  <si>
    <t>((1,02)*2)</t>
  </si>
  <si>
    <t>((0,9)*2)</t>
  </si>
  <si>
    <t>((0,85)*3)</t>
  </si>
  <si>
    <t>((0,5)*2)</t>
  </si>
  <si>
    <t>((1,5)*1)</t>
  </si>
  <si>
    <t>((1,55)*1)</t>
  </si>
  <si>
    <t>profil parapetní</t>
  </si>
  <si>
    <t>ukončovací lišta</t>
  </si>
  <si>
    <t>(1,2+1,35+1,2+1,35)</t>
  </si>
  <si>
    <t>(2,9+2,9)</t>
  </si>
  <si>
    <t>43</t>
  </si>
  <si>
    <t>59051476</t>
  </si>
  <si>
    <t>profil okenní začišťovací se sklovláknitou armovací tkaninou 9 mm/2,4 m</t>
  </si>
  <si>
    <t>-493025399</t>
  </si>
  <si>
    <t>((1,46+1,65+1,46)*14)*1,15</t>
  </si>
  <si>
    <t>((1,56+1,65+1,56)*1)*1,15</t>
  </si>
  <si>
    <t>((1,3+1,65+1,3)*1)*1,15</t>
  </si>
  <si>
    <t>((1,46+1,07+1,46)*1)*1,15</t>
  </si>
  <si>
    <t>((1,46+1,23+1,46)*2)*1,15</t>
  </si>
  <si>
    <t>((1,46+0,75+1,46)*4)*1,15</t>
  </si>
  <si>
    <t>((1,21+1,02+1,21)*2)*1,15</t>
  </si>
  <si>
    <t>((1,2+0,9+1,2+0,9)*2)*1,15</t>
  </si>
  <si>
    <t>((1,01+0,85+1,01)*3)*1,15</t>
  </si>
  <si>
    <t>((0,5+0,5+1,0)*2)*1,15</t>
  </si>
  <si>
    <t>((3,12+1,5+3,12)*1)*1,15</t>
  </si>
  <si>
    <t>((2,1+1,55+2,1)*1)*1,15</t>
  </si>
  <si>
    <t>44</t>
  </si>
  <si>
    <t>59051486</t>
  </si>
  <si>
    <t>lišta rohová PVC 10/15cm s tkaninou</t>
  </si>
  <si>
    <t>901792178</t>
  </si>
  <si>
    <t>((0,18+6,47)*5)*1,15</t>
  </si>
  <si>
    <t>((0,42+5,37)*4)*1,15</t>
  </si>
  <si>
    <t>((0,44+0,18+0,78+1,4+1,46+1,4+0,31)*4)*1,15</t>
  </si>
  <si>
    <t>(2,0*4)*1,15</t>
  </si>
  <si>
    <t>45</t>
  </si>
  <si>
    <t>59051510</t>
  </si>
  <si>
    <t>profil okenní s nepřiznanou podomítkovou okapnicí PVC 2,0 m</t>
  </si>
  <si>
    <t>-846910222</t>
  </si>
  <si>
    <t>((1,65)*14)*1,15</t>
  </si>
  <si>
    <t>((1,65)*1)*1,15</t>
  </si>
  <si>
    <t>((1,07)*1)*1,15</t>
  </si>
  <si>
    <t>((1,23)*2)*1,15</t>
  </si>
  <si>
    <t>((0,75)*4)*1,15</t>
  </si>
  <si>
    <t>((1,02)*2)*1,15</t>
  </si>
  <si>
    <t>((0,9)*2)*1,15</t>
  </si>
  <si>
    <t>((0,85)*3)*1,15</t>
  </si>
  <si>
    <t>((0,5)*2)*1,15</t>
  </si>
  <si>
    <t>((1,5)*1)*1,15</t>
  </si>
  <si>
    <t>((1,55)*1)*1,15</t>
  </si>
  <si>
    <t>46</t>
  </si>
  <si>
    <t>59051512</t>
  </si>
  <si>
    <t>profil parapetní se sklovláknitou armovací tkaninou PVC 2 m</t>
  </si>
  <si>
    <t>1402380949</t>
  </si>
  <si>
    <t>47</t>
  </si>
  <si>
    <t>59051516</t>
  </si>
  <si>
    <t>profil ukončovací 14mm PVC hrana</t>
  </si>
  <si>
    <t>1661307734</t>
  </si>
  <si>
    <t>(1,0+11,52+1,43)*1,15</t>
  </si>
  <si>
    <t>(1,4+6,73+0,9+1,15+1,67)*1,15</t>
  </si>
  <si>
    <t>(1,18+0,9+8,4+1,5+2,15)*1,15</t>
  </si>
  <si>
    <t>(5,13+1,0+4,42+2,45)*1,15</t>
  </si>
  <si>
    <t>(1,2+1,35+1,2+1,35)*1,15</t>
  </si>
  <si>
    <t>(2,9+2,9)*1,15</t>
  </si>
  <si>
    <t>(0,9+1,26+1,79+1,29+0,9)*1,15</t>
  </si>
  <si>
    <t>(1,5+2,43+1,5)*1,15</t>
  </si>
  <si>
    <t>(1,0+1,7+1,0)*1,15</t>
  </si>
  <si>
    <t>48</t>
  </si>
  <si>
    <t>622325301</t>
  </si>
  <si>
    <t>Oprava vápenné omítky vnějších ploch stupně členitosti 2 štukové, v rozsahu opravované plochy do 10%</t>
  </si>
  <si>
    <t>1720663105</t>
  </si>
  <si>
    <t>od úrovně horního nadpraží 1.NP až po 3.NP/střechu</t>
  </si>
  <si>
    <t>(1,0+11,52+1,43)*4,11</t>
  </si>
  <si>
    <t>(1,4*6,29)+(6,73*6,78)</t>
  </si>
  <si>
    <t>(0,9+1,15+1,67)*3,17</t>
  </si>
  <si>
    <t>((1,18+0,9)*3,17)+((1,8*1,8)/2)</t>
  </si>
  <si>
    <t>((8,4*2,18)*4,11)+(2,5*2,5)</t>
  </si>
  <si>
    <t>(1,5+2,15)*3,28</t>
  </si>
  <si>
    <t>(2,0*3,28)+((1,8*1,8)/2)</t>
  </si>
  <si>
    <t>(3,13+1,0+4,42+2,45)*4,11</t>
  </si>
  <si>
    <t>49</t>
  </si>
  <si>
    <t>622525105.R</t>
  </si>
  <si>
    <t>Vápenocementová vnější omítka malých ploch do 4,0m2 na stěnách</t>
  </si>
  <si>
    <t>2136046934</t>
  </si>
  <si>
    <t>50</t>
  </si>
  <si>
    <t>622541031.R</t>
  </si>
  <si>
    <t>Tenkovrstvá zrnitá probarvená omítka tl. 3,0 mm včetně penetrace vnějších stěn, na bázi inovovaného organického pojiva, minerálních plniv a výztužných vláken, s odolností proti řasám a plísním</t>
  </si>
  <si>
    <t>507519315</t>
  </si>
  <si>
    <t>sokl - omítka "šedá"</t>
  </si>
  <si>
    <t>51</t>
  </si>
  <si>
    <t>622541021.R1</t>
  </si>
  <si>
    <t>Omítka tenkovrstvá silikonsilikátová vnějších ploch  hydrofobní, se samočistícím účinkem probarvená, včetně penetrace podkladu zrnitá, tloušťky 2,0 mm stěn, zrno 1,5</t>
  </si>
  <si>
    <t>321209878</t>
  </si>
  <si>
    <t>plocha fasády - bez soklu, od horního nadpraží 1.NP po střechu, barva hnědožlutá světlá</t>
  </si>
  <si>
    <t>faktor difuzního odporu max. 40</t>
  </si>
  <si>
    <t>((1,0+11,8+1,43)*4,11)</t>
  </si>
  <si>
    <t>((1,4+1,3)*4,11)</t>
  </si>
  <si>
    <t>(5,7*(4,11+2,67))</t>
  </si>
  <si>
    <t>((0,9+1,26+1,76+1,29+0,9)*(1,46+1,4+0,31+0,5))</t>
  </si>
  <si>
    <t>(8,12*4,11)</t>
  </si>
  <si>
    <t>((1,5+2,43+1,5)*(1,64+1,15+0,4+0,5))</t>
  </si>
  <si>
    <t>(5,13-1,5+1,0+4,7+2,45)*4,11</t>
  </si>
  <si>
    <t>-((1,46*1,65)*9)</t>
  </si>
  <si>
    <t>-((1,3*1,65)*1)</t>
  </si>
  <si>
    <t>-((1,46*1,23)*1)</t>
  </si>
  <si>
    <t>-((1,46*0,75)*2)</t>
  </si>
  <si>
    <t>-((1,21*1,02)*1)</t>
  </si>
  <si>
    <t>-((1,2*0,9)*1)</t>
  </si>
  <si>
    <t>-((1,01*0,85)*3)</t>
  </si>
  <si>
    <t>-((0,5*1,0)/2)*2</t>
  </si>
  <si>
    <t>52</t>
  </si>
  <si>
    <t>622541021.R2</t>
  </si>
  <si>
    <t>Omítka tenkovrstvá silikonsilikátová vnějších ploch  hydrofobní, se samočistícím účinkem probarvená, včetně penetrace podkladu zrnitá, tloušťky 2,0 mm stěn, zrno 1,0</t>
  </si>
  <si>
    <t>383228589</t>
  </si>
  <si>
    <t>barva fasády bílá</t>
  </si>
  <si>
    <t>ostění výplní</t>
  </si>
  <si>
    <t>((1,46+1,65+1,46)*14)*0,2</t>
  </si>
  <si>
    <t>((1,56+1,65+1,56)*1)*0,2</t>
  </si>
  <si>
    <t>((1,3+1,65+1,3)*1)*0,2</t>
  </si>
  <si>
    <t>((1,46+1,07+1,46)*1)*0,2</t>
  </si>
  <si>
    <t>((1,46+1,23+1,46)*2)*0,2</t>
  </si>
  <si>
    <t>((1,46+0,75+1,46)*4)*0,2</t>
  </si>
  <si>
    <t>((1,21+1,02+1,21)*2)*0,2</t>
  </si>
  <si>
    <t>((1,2+0,9+1,2+0,9)*2)*0,2</t>
  </si>
  <si>
    <t>((1,01+0,85+1,01)*3)*0,2</t>
  </si>
  <si>
    <t>((0,5+0,5+1,0)*2)*0,2</t>
  </si>
  <si>
    <t>((3,12+1,5+3,12)*1)*0,4</t>
  </si>
  <si>
    <t>((2,1+1,55+2,1)*1)*0,2</t>
  </si>
  <si>
    <t>barevně malované šambrány kolem oken</t>
  </si>
  <si>
    <t>(0,2*(1,66+1,85+1,66))*13</t>
  </si>
  <si>
    <t>(0,2*(1,76+1,85+1,76))*1</t>
  </si>
  <si>
    <t>(0,2*(1,66+1,27+1,66))*1</t>
  </si>
  <si>
    <t>(0,2*(1,66+0,95+1,66))*2</t>
  </si>
  <si>
    <t>53</t>
  </si>
  <si>
    <t>622541051.R</t>
  </si>
  <si>
    <t>Omítka tenkovrstvá silikonsilikátová vnějších ploch  hydrofobní, se samočistícím účinkem probarvená, včetně penetrace podkladu rýhovaná, tloušťky 3,0 mm stěn, zrno 3,0</t>
  </si>
  <si>
    <t>851561345</t>
  </si>
  <si>
    <t>plocha fasády bez soklu po horní nadpraží 1.NP, barva hnědožlutá tmavá</t>
  </si>
  <si>
    <t>((1,0+11,8+1,43)*(2,18))</t>
  </si>
  <si>
    <t>((1,4+1,3)*(2,18))</t>
  </si>
  <si>
    <t>(5,7*(2,18))</t>
  </si>
  <si>
    <t>((0,9+1,26+1,76+1,29+0,9)*(2,18))</t>
  </si>
  <si>
    <t>(8,12*(2,18))</t>
  </si>
  <si>
    <t>((1,5+2,43+1,5)*(2,18))</t>
  </si>
  <si>
    <t>(5,13-1,5+1,0+4,7+2,45)*(2,18)</t>
  </si>
  <si>
    <t>-((1,46*1,65)*5)</t>
  </si>
  <si>
    <t>-((1,56*1,65)*1)</t>
  </si>
  <si>
    <t>-((1,46*1,07)*1)</t>
  </si>
  <si>
    <t>pozice 11 - část</t>
  </si>
  <si>
    <t>-((2,18*1,5)*1)</t>
  </si>
  <si>
    <t>-((2,1*1,55)*1)</t>
  </si>
  <si>
    <t>54</t>
  </si>
  <si>
    <t>622821001</t>
  </si>
  <si>
    <t>Sanační omítka vnějších ploch  stěn pro vlhké zdivo, prováděná včetně sanačního postřiku tl. do 5 mm, tl. jádrové omítky do 20 mm ručně zatřená</t>
  </si>
  <si>
    <t>1312701636</t>
  </si>
  <si>
    <t>1.NP po úroveň horního nadpraží</t>
  </si>
  <si>
    <t>(1,0+11,52+1,43)*2,18</t>
  </si>
  <si>
    <t>(1,4+6,73+0,9+1,15+1,67)*2,18</t>
  </si>
  <si>
    <t>(1,18+0,9+8,4+1,5+2,15)*2,18</t>
  </si>
  <si>
    <t>(5,13+1,0+4,42+2,45)*2,18</t>
  </si>
  <si>
    <t>55</t>
  </si>
  <si>
    <t>622821051</t>
  </si>
  <si>
    <t>Sanační omítka vnějších ploch  Příplatek k cenám: za každých dalších 10 mm omítky prováděné ve více vrstvách -1001 a -1002</t>
  </si>
  <si>
    <t>-732340310</t>
  </si>
  <si>
    <t>56</t>
  </si>
  <si>
    <t>629135102.R</t>
  </si>
  <si>
    <t>Vyrovnávací vrstva pod parapety z MC š do 300 mm</t>
  </si>
  <si>
    <t>2005466752</t>
  </si>
  <si>
    <t>3.NP</t>
  </si>
  <si>
    <t>oplechování parapetu okna rš 330 mm</t>
  </si>
  <si>
    <t>1,65*3</t>
  </si>
  <si>
    <t>oplechování parapetu trojúhelníkového okna rš 330 mm</t>
  </si>
  <si>
    <t>1,3*2</t>
  </si>
  <si>
    <t>2.NP</t>
  </si>
  <si>
    <t>1,65*7</t>
  </si>
  <si>
    <t>1,23*1</t>
  </si>
  <si>
    <t>0,75*2</t>
  </si>
  <si>
    <t>0,9*1</t>
  </si>
  <si>
    <t>1,02*1</t>
  </si>
  <si>
    <t>0,85*3</t>
  </si>
  <si>
    <t>3,26*1</t>
  </si>
  <si>
    <t>1.NP</t>
  </si>
  <si>
    <t>1,65*6</t>
  </si>
  <si>
    <t>0,75*1</t>
  </si>
  <si>
    <t>1,07*1</t>
  </si>
  <si>
    <t>57</t>
  </si>
  <si>
    <t>629991011</t>
  </si>
  <si>
    <t>Zakrytí vnějších ploch před znečištěním  včetně pozdějšího odkrytí výplní otvorů a svislých ploch fólií přilepenou lepící páskou</t>
  </si>
  <si>
    <t>-1126676071</t>
  </si>
  <si>
    <t>((1,46*1,65)*14)</t>
  </si>
  <si>
    <t>((1,56*1,65)*1)</t>
  </si>
  <si>
    <t>((1,3*1,65)*1)</t>
  </si>
  <si>
    <t>((1,46*1,07)*1)</t>
  </si>
  <si>
    <t>((1,46*1,23)*2)</t>
  </si>
  <si>
    <t>((1,46*0,75)*4)</t>
  </si>
  <si>
    <t>((1,21*1,02)*2)</t>
  </si>
  <si>
    <t>((1,2*0,9)*2)</t>
  </si>
  <si>
    <t>((1,01*0,85)*3)</t>
  </si>
  <si>
    <t>((0,5*1,0)/2)*2</t>
  </si>
  <si>
    <t>((3,12*1,5)*1)</t>
  </si>
  <si>
    <t>((2,1*1,55)*1)</t>
  </si>
  <si>
    <t>pozice 13</t>
  </si>
  <si>
    <t>2*(3,47*0,83)</t>
  </si>
  <si>
    <t>pozice 21</t>
  </si>
  <si>
    <t>(0,72*1,33)</t>
  </si>
  <si>
    <t>pozice 22</t>
  </si>
  <si>
    <t>(0,35*0,37)</t>
  </si>
  <si>
    <t>pozice 23</t>
  </si>
  <si>
    <t>(1,04*0,87)</t>
  </si>
  <si>
    <t>pozice 24</t>
  </si>
  <si>
    <t>pozice 25</t>
  </si>
  <si>
    <t>(0,45*0,33)</t>
  </si>
  <si>
    <t>pozice 26</t>
  </si>
  <si>
    <t>(0,2*0,2)</t>
  </si>
  <si>
    <t>pozice 27</t>
  </si>
  <si>
    <t>(0,35*0,35)</t>
  </si>
  <si>
    <t>pozice 44</t>
  </si>
  <si>
    <t>(0,25*0,2)</t>
  </si>
  <si>
    <t>58</t>
  </si>
  <si>
    <t>629995101</t>
  </si>
  <si>
    <t>Očištění vnějších ploch tlakovou vodou omytím</t>
  </si>
  <si>
    <t>-268037719</t>
  </si>
  <si>
    <t>59</t>
  </si>
  <si>
    <t>631001.R1</t>
  </si>
  <si>
    <t>Podlahové KCE a úpravy u schodiště dle technické zprávy a PD</t>
  </si>
  <si>
    <t>70230944</t>
  </si>
  <si>
    <t>Ostatní konstrukce a práce, bourání</t>
  </si>
  <si>
    <t>60</t>
  </si>
  <si>
    <t>911001.R</t>
  </si>
  <si>
    <t>Opatrné sejmutí ozdobných prvků z původní fasády, uschování pro pozdější nalepení</t>
  </si>
  <si>
    <t>999957767</t>
  </si>
  <si>
    <t>jihovýchodní</t>
  </si>
  <si>
    <t>severovýchodní</t>
  </si>
  <si>
    <t>61</t>
  </si>
  <si>
    <t>911002.R</t>
  </si>
  <si>
    <t>Nalepení ozdobných prvků na fasádu zpět</t>
  </si>
  <si>
    <t>458747510</t>
  </si>
  <si>
    <t>62</t>
  </si>
  <si>
    <t>941111121</t>
  </si>
  <si>
    <t>Montáž lešení řadového trubkového lehkého pracovního s podlahami  s provozním zatížením tř. 3 do 200 kg/m2 šířky tř. W09 přes 0,9 do 1,2 m, výšky do 10 m</t>
  </si>
  <si>
    <t>185385053</t>
  </si>
  <si>
    <t>(1,5+11,8+1,5)*9,5</t>
  </si>
  <si>
    <t>(1,5+1,4+1,43+6,82+0,9++1,5+1,5+1,79+1,5)*10,5</t>
  </si>
  <si>
    <t>(1,5+1,29+1,5+1,5+0,9+1,5+1,5+8,21+1,5+1,5+1,5+2,43+1,5)*10</t>
  </si>
  <si>
    <t>(1,5+5,13+1,0+1,5+1,5+4,7+2,45+1,5+1,5+1,0+1,5)*9,5</t>
  </si>
  <si>
    <t>63</t>
  </si>
  <si>
    <t>941111221</t>
  </si>
  <si>
    <t>Montáž lešení řadového trubkového lehkého pracovního s podlahami  s provozním zatížením tř. 3 do 200 kg/m2 Příplatek za první a každý další den použití lešení k ceně -1121</t>
  </si>
  <si>
    <t>390770086</t>
  </si>
  <si>
    <t>817,63*45</t>
  </si>
  <si>
    <t>64</t>
  </si>
  <si>
    <t>941111821</t>
  </si>
  <si>
    <t>Demontáž lešení řadového trubkového lehkého pracovního s podlahami  s provozním zatížením tř. 3 do 200 kg/m2 šířky tř. W09 přes 0,9 do 1,2 m, výšky do 10 m</t>
  </si>
  <si>
    <t>-1770851057</t>
  </si>
  <si>
    <t>65</t>
  </si>
  <si>
    <t>9660801.R1</t>
  </si>
  <si>
    <t>Demontáž lišt kontaktního zateplení z výplní otvorů včetně řádného a šetrného očištění rámu - profilu výplně</t>
  </si>
  <si>
    <t>1649662617</t>
  </si>
  <si>
    <t>demontáž lišt z výplní otvorů osazených</t>
  </si>
  <si>
    <t>jako dočasné v 1. etapě</t>
  </si>
  <si>
    <t>při demnotáži postupovat velmi obezřetně</t>
  </si>
  <si>
    <t>nesmí dojít  k poškozeníu žádné části výplní otvorů</t>
  </si>
  <si>
    <t>66</t>
  </si>
  <si>
    <t>978019391</t>
  </si>
  <si>
    <t>Otlučení vápenných nebo vápenocementových omítek vnějších ploch s vyškrabáním spar a s očištěním zdiva stupně členitosti 3 až 5, v rozsahu přes 80 do 100 %</t>
  </si>
  <si>
    <t>1704245133</t>
  </si>
  <si>
    <t>67</t>
  </si>
  <si>
    <t>978023411</t>
  </si>
  <si>
    <t>Vyškrabání cementové malty ze spár zdiva cihelného mimo komínového</t>
  </si>
  <si>
    <t>1686643674</t>
  </si>
  <si>
    <t>68</t>
  </si>
  <si>
    <t>978036191</t>
  </si>
  <si>
    <t>Otlučení cementových omítek vnějších ploch s vyškrabáním spar zdiva a s očištěním povrchu, v rozsahu přes 80 do 100 %</t>
  </si>
  <si>
    <t>-1486134583</t>
  </si>
  <si>
    <t>69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</si>
  <si>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</si>
  <si>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</si>
  <si>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-1071755354</t>
  </si>
  <si>
    <t>70</t>
  </si>
  <si>
    <t>985311112.R</t>
  </si>
  <si>
    <t>Vyrovnávací stěrka - reprofilace stěn cementovými maltami tl 20 mm</t>
  </si>
  <si>
    <t>1468607431</t>
  </si>
  <si>
    <t>předpoklad vrstvy je 20mm</t>
  </si>
  <si>
    <t>997</t>
  </si>
  <si>
    <t>Přesun sutě</t>
  </si>
  <si>
    <t>71</t>
  </si>
  <si>
    <t>997013501</t>
  </si>
  <si>
    <t>Odvoz suti a vybouraných hmot na skládku nebo meziskládku  se složením, na vzdálenost do 1 km</t>
  </si>
  <si>
    <t>358339575</t>
  </si>
  <si>
    <t>72</t>
  </si>
  <si>
    <t>997013509</t>
  </si>
  <si>
    <t>Odvoz suti a vybouraných hmot na skládku nebo meziskládku  se složením, na vzdálenost Příplatek k ceně za každý další i započatý 1 km přes 1 km</t>
  </si>
  <si>
    <t>-1567476697</t>
  </si>
  <si>
    <t>14,937*5 'Přepočtené koeficientem množství</t>
  </si>
  <si>
    <t>73</t>
  </si>
  <si>
    <t>997013831</t>
  </si>
  <si>
    <t>Poplatek za uložení stavebního odpadu na skládce (skládkovné) směsného stavebního a demoličního zatříděného do Katalogu odpadů pod kódem 170 904</t>
  </si>
  <si>
    <t>1817532677</t>
  </si>
  <si>
    <t>998</t>
  </si>
  <si>
    <t>Přesun hmot</t>
  </si>
  <si>
    <t>74</t>
  </si>
  <si>
    <t>998018002</t>
  </si>
  <si>
    <t>Přesun hmot pro budovy občanské výstavby, bydlení, výrobu a služby  ruční - bez užití mechanizace vodorovná dopravní vzdálenost do 100 m pro budovy s jakoukoliv nosnou konstrukcí výšky přes 6 do 12 m</t>
  </si>
  <si>
    <t>1200333164</t>
  </si>
  <si>
    <t>PSV</t>
  </si>
  <si>
    <t>Práce a dodávky PSV</t>
  </si>
  <si>
    <t>711</t>
  </si>
  <si>
    <t>Izolace proti vodě, vlhkosti a plynům</t>
  </si>
  <si>
    <t>75</t>
  </si>
  <si>
    <t>711111002</t>
  </si>
  <si>
    <t>Provedení izolace proti zemní vlhkosti natěradly a tmely za studena  na ploše vodorovné V nátěrem lakem asfaltovým</t>
  </si>
  <si>
    <t>1448235501</t>
  </si>
  <si>
    <t>1,1*0,3</t>
  </si>
  <si>
    <t>76</t>
  </si>
  <si>
    <t>11163152</t>
  </si>
  <si>
    <t>lak asfaltový izolační</t>
  </si>
  <si>
    <t>437644712</t>
  </si>
  <si>
    <t>(1,1*0,3)*0,0035</t>
  </si>
  <si>
    <t>77</t>
  </si>
  <si>
    <t>711141559</t>
  </si>
  <si>
    <t>Provedení izolace proti zemní vlhkosti pásy přitavením  NAIP na ploše vodorovné V</t>
  </si>
  <si>
    <t>-1351447821</t>
  </si>
  <si>
    <t>78</t>
  </si>
  <si>
    <t>62832134</t>
  </si>
  <si>
    <t>pás těžký asfaltovaný V60 S40</t>
  </si>
  <si>
    <t>-341472160</t>
  </si>
  <si>
    <t>(1,1*0,3)*1,2</t>
  </si>
  <si>
    <t>79</t>
  </si>
  <si>
    <t>711192102</t>
  </si>
  <si>
    <t>Provedení izolace proti zemní vlhkosti hydroizolační stěrkou na ploše svislé S jednovrstvá na zdivu</t>
  </si>
  <si>
    <t>-55900786</t>
  </si>
  <si>
    <t>sokl, dvě vrstvy</t>
  </si>
  <si>
    <t>((1,0+11,52+1,43)*0,3)*2</t>
  </si>
  <si>
    <t>((1,4+6,73+0,9+1,15+1,67)*(0,44+0,18))*2</t>
  </si>
  <si>
    <t>((1,18+0,9+8,4+1,5+2,15)*(0,44+0,18))*2</t>
  </si>
  <si>
    <t>((5,13+1,0+4,42+2,45)*((0,44+0,3)/2))*2</t>
  </si>
  <si>
    <t>80</t>
  </si>
  <si>
    <t>585915.R</t>
  </si>
  <si>
    <t>Hydroizolační flexibilní jednosložková silikátově-disperzní stěrka</t>
  </si>
  <si>
    <t>-367955795</t>
  </si>
  <si>
    <t>P</t>
  </si>
  <si>
    <t xml:space="preserve">Poznámka k položce:
Hydroizolační stěrka C........K 1K, 20 kg , spotřeba na m2: 1,5 kg/1 mm </t>
  </si>
  <si>
    <t>((50,205*1,5)/1000)*1,1</t>
  </si>
  <si>
    <t>81</t>
  </si>
  <si>
    <t>998711201</t>
  </si>
  <si>
    <t>Přesun hmot pro izolace proti vodě, vlhkosti a plynům  stanovený procentní sazbou (%) z ceny vodorovná dopravní vzdálenost do 50 m v objektech výšky do 6 m</t>
  </si>
  <si>
    <t>%</t>
  </si>
  <si>
    <t>530692651</t>
  </si>
  <si>
    <t>721</t>
  </si>
  <si>
    <t>Zdravotechnika - vnitřní kanalizace</t>
  </si>
  <si>
    <t>82</t>
  </si>
  <si>
    <t>721242115</t>
  </si>
  <si>
    <t>Lapače střešních splavenin polypropylenové (PP) DN 110</t>
  </si>
  <si>
    <t>2038367731</t>
  </si>
  <si>
    <t>1+1</t>
  </si>
  <si>
    <t>83</t>
  </si>
  <si>
    <t>721242116</t>
  </si>
  <si>
    <t>Lapače střešních splavenin polypropylenové (PP) DN 125</t>
  </si>
  <si>
    <t>752553785</t>
  </si>
  <si>
    <t>84</t>
  </si>
  <si>
    <t>721242804</t>
  </si>
  <si>
    <t>Demontáž lapačů střešních splavenin  DN 125</t>
  </si>
  <si>
    <t>-533629176</t>
  </si>
  <si>
    <t>1+1+1+1</t>
  </si>
  <si>
    <t>85</t>
  </si>
  <si>
    <t>998721202</t>
  </si>
  <si>
    <t>Přesun hmot pro vnitřní kanalizace  stanovený procentní sazbou (%) z ceny vodorovná dopravní vzdálenost do 50 m v objektech výšky přes 6 do 12 m</t>
  </si>
  <si>
    <t>1328243</t>
  </si>
  <si>
    <t>764</t>
  </si>
  <si>
    <t>Konstrukce klempířské</t>
  </si>
  <si>
    <t>86</t>
  </si>
  <si>
    <t>764002851</t>
  </si>
  <si>
    <t>Demontáž klempířských konstrukcí oplechování parapetů do sutii, vč. podpěrné KCE</t>
  </si>
  <si>
    <t>1453139162</t>
  </si>
  <si>
    <t>vč. podpěrné OK KCE</t>
  </si>
  <si>
    <t>oplechování parapetu okna rš 150 mm</t>
  </si>
  <si>
    <t>oplechování parapetu trojúhelníkového okna rš 150 mm</t>
  </si>
  <si>
    <t>87</t>
  </si>
  <si>
    <t>764004801</t>
  </si>
  <si>
    <t>Demontáž klempířských konstrukcí žlabu podokapního do suti</t>
  </si>
  <si>
    <t>-503185502</t>
  </si>
  <si>
    <t>žlab půlkruhový pr 110mm nad arkýřem, rš 250mm</t>
  </si>
  <si>
    <t>7,75</t>
  </si>
  <si>
    <t>žlab pr půlkruhový 110mm nad umývárnou, rš 250mm</t>
  </si>
  <si>
    <t>7,28</t>
  </si>
  <si>
    <t>žlab pr půlkruhový 110mm nad hernou, rš 250mm</t>
  </si>
  <si>
    <t>7,9</t>
  </si>
  <si>
    <t>žlab pr půlkruhový 110mm nad vikýř SV, rš 250mm</t>
  </si>
  <si>
    <t>9,25</t>
  </si>
  <si>
    <t>žlab pr půlkruhový 110mm nad vikýř JV, rš 250mm</t>
  </si>
  <si>
    <t>8,0</t>
  </si>
  <si>
    <t>žlab pr půlkruhový 160mm, rš. 330mm</t>
  </si>
  <si>
    <t>44,17</t>
  </si>
  <si>
    <t>žlab půlkruhový pr 110mm , rš 250mm</t>
  </si>
  <si>
    <t>2,3</t>
  </si>
  <si>
    <t>88</t>
  </si>
  <si>
    <t>764004861</t>
  </si>
  <si>
    <t>Demontáž klempířských konstrukcí svodu do suti</t>
  </si>
  <si>
    <t>748335517</t>
  </si>
  <si>
    <t>svod kruhový pr. 80mm JV, rš 330mm</t>
  </si>
  <si>
    <t>6,3</t>
  </si>
  <si>
    <t>svod kruhový pr. 80mm SZ, rš 330mm</t>
  </si>
  <si>
    <t>4,2</t>
  </si>
  <si>
    <t>89</t>
  </si>
  <si>
    <t>764004863</t>
  </si>
  <si>
    <t>Demontáž klempířských konstrukcí svodu k dalšímu použití</t>
  </si>
  <si>
    <t>1901498090</t>
  </si>
  <si>
    <t>svod kruhový pr. 120mm s odbočkou pr. 80mm - JV, rš 400mm</t>
  </si>
  <si>
    <t>7,5</t>
  </si>
  <si>
    <t>svod kruhový pr. 120mm s odbočkou pr. 80mm - JZ, rš 400mm</t>
  </si>
  <si>
    <t>7,3</t>
  </si>
  <si>
    <t>svod kruhový pr. 120mm  - SZ, rš 400mm</t>
  </si>
  <si>
    <t>90</t>
  </si>
  <si>
    <t>764226444</t>
  </si>
  <si>
    <t>Oplechování parapetů z hliníkového plechu rovných celoplošně lepené, bez rohů rš 330 mm</t>
  </si>
  <si>
    <t>1101069459</t>
  </si>
  <si>
    <t>91</t>
  </si>
  <si>
    <t>764311603</t>
  </si>
  <si>
    <t>Lemování zdí z pozinkovaného plechu s povrchovou úpravou boční nebo horní rovné, střech s krytinou prejzovou nebo vlnitou rš 250 mm</t>
  </si>
  <si>
    <t>1151919940</t>
  </si>
  <si>
    <t>střecha + 3.NP</t>
  </si>
  <si>
    <t>lemování ploché střechy nad arkýřem</t>
  </si>
  <si>
    <t>7,1</t>
  </si>
  <si>
    <t>lemování ploché střechy nad umývárnou</t>
  </si>
  <si>
    <t>4,63</t>
  </si>
  <si>
    <t xml:space="preserve"> lemování ploché střechy nad nad hernou</t>
  </si>
  <si>
    <t>6,46</t>
  </si>
  <si>
    <t xml:space="preserve"> lemování ploché střechy nad vstupem</t>
  </si>
  <si>
    <t>3,3</t>
  </si>
  <si>
    <t>lemování šikmé střechy - vikýř SV</t>
  </si>
  <si>
    <t>4,3</t>
  </si>
  <si>
    <t>lemování šikmé střechy - vikýř JV</t>
  </si>
  <si>
    <t>5,9</t>
  </si>
  <si>
    <t>lemování stříšky nad vstupem</t>
  </si>
  <si>
    <t>3,26</t>
  </si>
  <si>
    <t>92</t>
  </si>
  <si>
    <t>764508131.R</t>
  </si>
  <si>
    <t>Zpětná montáž kruhového svodu vč. materiálu ukotvení</t>
  </si>
  <si>
    <t>1842236879</t>
  </si>
  <si>
    <t>93</t>
  </si>
  <si>
    <t>764541403.R</t>
  </si>
  <si>
    <t>Žlab podokapní z titanzinkového předzvětralého plechu včetně háků, čel půlkruhový rš 250 mm a rohů</t>
  </si>
  <si>
    <t>-523219934</t>
  </si>
  <si>
    <t>94</t>
  </si>
  <si>
    <t>764541405.R</t>
  </si>
  <si>
    <t>Žlab podokapní z titanzinkového předzvětralého plechu včetně háků, čel půlkruhový rš 330 mm a rohů</t>
  </si>
  <si>
    <t>2078003175</t>
  </si>
  <si>
    <t>95</t>
  </si>
  <si>
    <t>764541443</t>
  </si>
  <si>
    <t>Žlab podokapní z titanzinkového předzvětralého plechu včetně háků a čel kotlík oválný (trychtýřový), rš žlabu/průměr svodu 250/80 mm</t>
  </si>
  <si>
    <t>360962710</t>
  </si>
  <si>
    <t>96</t>
  </si>
  <si>
    <t>764548422</t>
  </si>
  <si>
    <t>Svod z titanzinkového předzvětralého plechu včetně objímek, kolen a odskoků kruhový, průměru 80 mm</t>
  </si>
  <si>
    <t>-1505711747</t>
  </si>
  <si>
    <t>97</t>
  </si>
  <si>
    <t>998764202</t>
  </si>
  <si>
    <t>Přesun hmot pro konstrukce klempířské stanovený procentní sazbou (%) z ceny vodorovná dopravní vzdálenost do 50 m v objektech výšky přes 6 do 12 m</t>
  </si>
  <si>
    <t>-899825883</t>
  </si>
  <si>
    <t>766</t>
  </si>
  <si>
    <t>Konstrukce truhlářské</t>
  </si>
  <si>
    <t>98</t>
  </si>
  <si>
    <t>766013.R</t>
  </si>
  <si>
    <t>D+M stěna plastová pozice 13 rozměr 830x3055-3470, dle popisu ve výpisu výrobků vč. příslušenství</t>
  </si>
  <si>
    <t>1808847721</t>
  </si>
  <si>
    <t>99</t>
  </si>
  <si>
    <t>766014.R</t>
  </si>
  <si>
    <t>D+M plastová větrací mřížka pozice 26, rozměr 200x200, dle popisu ve výpisu výrobků vč. příslušenství</t>
  </si>
  <si>
    <t>-1475718258</t>
  </si>
  <si>
    <t>100</t>
  </si>
  <si>
    <t>766015.R</t>
  </si>
  <si>
    <t>1407604957</t>
  </si>
  <si>
    <t>101</t>
  </si>
  <si>
    <t>766016.R</t>
  </si>
  <si>
    <t>D+M plastová cedule pozice 32, rozměr 1000x2400mm, demontáž a zpětná montáž dle popisu ve výpisu výrobků vč. příslušenstv</t>
  </si>
  <si>
    <t>755557406</t>
  </si>
  <si>
    <t>pozice 32</t>
  </si>
  <si>
    <t>102</t>
  </si>
  <si>
    <t>766017.R</t>
  </si>
  <si>
    <t>Demontáž stávající dřevěné konstrukce z latí pozice 36,dle popisu ve výpisu výrobků vč. příslušenství</t>
  </si>
  <si>
    <t>492428960</t>
  </si>
  <si>
    <t>pozice 36</t>
  </si>
  <si>
    <t>103</t>
  </si>
  <si>
    <t>998766202</t>
  </si>
  <si>
    <t>Přesun hmot pro konstrukce truhlářské stanovený procentní sazbou (%) z ceny vodorovná dopravní vzdálenost do 50 m v objektech výšky přes 6 do 12 m</t>
  </si>
  <si>
    <t>-1283788666</t>
  </si>
  <si>
    <t>767</t>
  </si>
  <si>
    <t>Konstrukce zámečnické</t>
  </si>
  <si>
    <t>104</t>
  </si>
  <si>
    <t>767001.R</t>
  </si>
  <si>
    <t>D+M dvířka z PZ nebo AL plechu pozice 21 rozměr 720x1330mm, dle popisu ve výpisu výrobků vč. příslušenství</t>
  </si>
  <si>
    <t>-778683255</t>
  </si>
  <si>
    <t>105</t>
  </si>
  <si>
    <t>767002.R</t>
  </si>
  <si>
    <t>D+M dvířka z PZ nebo AL plechu pozice 22 rozměr 370x320mm, dle popisu ve výpisu výrobků vč. příslušenství</t>
  </si>
  <si>
    <t>-386636446</t>
  </si>
  <si>
    <t>106</t>
  </si>
  <si>
    <t>767003.R</t>
  </si>
  <si>
    <t>D+M dvířka z PZ nebo AL plechu pozice 23 rozměr 870x1040mm, dle popisu ve výpisu výrobků vč. příslušenství</t>
  </si>
  <si>
    <t>-998865031</t>
  </si>
  <si>
    <t>107</t>
  </si>
  <si>
    <t>767004.R</t>
  </si>
  <si>
    <t>D+M dvířka z PZ nebo AL plechu pozice 24 rozměr 820x1040mm, dle popisu ve výpisu výrobků vč. příslušenství</t>
  </si>
  <si>
    <t>-2016733692</t>
  </si>
  <si>
    <t>108</t>
  </si>
  <si>
    <t>767005.R</t>
  </si>
  <si>
    <t>D+M dvířka z PZ nebo AL plechu pozice 25 rozměr 330x450mm, dle popisu ve výpisu výrobků vč. příslušenství</t>
  </si>
  <si>
    <t>202868368</t>
  </si>
  <si>
    <t>109</t>
  </si>
  <si>
    <t>767006.R</t>
  </si>
  <si>
    <t>D+M znak školy probarvený na plechovém štítu ve tvaru elipsy pozice 28, rozměr 470x650mm, dle popisu ve výpisu výrobků vč. příslušenství a demontáže původního znaku</t>
  </si>
  <si>
    <t>-1266604642</t>
  </si>
  <si>
    <t>pozice 28</t>
  </si>
  <si>
    <t>110</t>
  </si>
  <si>
    <t>767007.R</t>
  </si>
  <si>
    <t>Demontáž, očištění, nový nátěr stávajícího držáku vlajky pozice 29, rozměr 300x400mm, dle popisu ve výpisu výrobků vč. příslušenství</t>
  </si>
  <si>
    <t>1397203216</t>
  </si>
  <si>
    <t>pozice 29</t>
  </si>
  <si>
    <t>111</t>
  </si>
  <si>
    <t>767008.R</t>
  </si>
  <si>
    <t xml:space="preserve">Demontáž pozice 30 "pásové železo" kotvené do zdiva bez náhrady </t>
  </si>
  <si>
    <t>-1406608953</t>
  </si>
  <si>
    <t>pozice 30</t>
  </si>
  <si>
    <t>112</t>
  </si>
  <si>
    <t>767009.R</t>
  </si>
  <si>
    <t>Demontáž pozice 39 "stávající zábradlí z jeklů" bez náhrady</t>
  </si>
  <si>
    <t>503964930</t>
  </si>
  <si>
    <t>pozice 39</t>
  </si>
  <si>
    <t>113</t>
  </si>
  <si>
    <t>767010.R</t>
  </si>
  <si>
    <t>D+M pozice 40, sloupky kotvené do stavební konstrukce na nové zídce viz. výkres č. D.20</t>
  </si>
  <si>
    <t>-1406065547</t>
  </si>
  <si>
    <t>pozice 40</t>
  </si>
  <si>
    <t>114</t>
  </si>
  <si>
    <t>767011.R</t>
  </si>
  <si>
    <t>D+M pozice 41, madla u předloženého schodiště, přivařané k ocelovým sloupkům nové zídce viz. výkres č. D.20</t>
  </si>
  <si>
    <t>-188767071</t>
  </si>
  <si>
    <t>pozice 41</t>
  </si>
  <si>
    <t>115</t>
  </si>
  <si>
    <t>767012.R</t>
  </si>
  <si>
    <t>Stávající a nové konstrukce na květinové truhlíky, D+M, demontáž původnách, očištění, nová povrchová úprava, viz. popis ve výpise výrobků pozice 42</t>
  </si>
  <si>
    <t>1139079531</t>
  </si>
  <si>
    <t>pozice 42</t>
  </si>
  <si>
    <t>116</t>
  </si>
  <si>
    <t>767013.R</t>
  </si>
  <si>
    <t>Samozavlažovací  květinové truhlíky, viz samostatná příloha</t>
  </si>
  <si>
    <t>-821028639</t>
  </si>
  <si>
    <t>přibližný rozměr 200x200x500 mm</t>
  </si>
  <si>
    <t>přibližný rozměr 200x200x600 mm</t>
  </si>
  <si>
    <t>17+9</t>
  </si>
  <si>
    <t>117</t>
  </si>
  <si>
    <t>767014.R</t>
  </si>
  <si>
    <t>D+M pozice 44, zakrytí výškového nivelačního bodu dle "Návodu na ochranu nivelační značky při zateplování objektu" poskytnutém katastrálním úřadem</t>
  </si>
  <si>
    <t>623335083</t>
  </si>
  <si>
    <t>118</t>
  </si>
  <si>
    <t>998767202</t>
  </si>
  <si>
    <t>Přesun hmot pro zámečnické konstrukce  stanovený procentní sazbou (%) z ceny vodorovná dopravní vzdálenost do 50 m v objektech výšky přes 6 do 12 m</t>
  </si>
  <si>
    <t>784341070</t>
  </si>
  <si>
    <t>783</t>
  </si>
  <si>
    <t>Dokončovací práce - nátěry</t>
  </si>
  <si>
    <t>119</t>
  </si>
  <si>
    <t>783201201</t>
  </si>
  <si>
    <t>Příprava podkladu tesařských konstrukcí před provedením nátěru broušení</t>
  </si>
  <si>
    <t>-1258678312</t>
  </si>
  <si>
    <t>nový nátěr přesahu střechy s dřevěným obkladem</t>
  </si>
  <si>
    <t>(0,3+0,2)*(0,36+11,8+0,36+0,36+1,4+1,07+0,36)</t>
  </si>
  <si>
    <t>(0,3+0,2)*(1,085+5,48+1,085+0,36+1,43+1,45+0,36)</t>
  </si>
  <si>
    <t>(0,3+0,2)*(0,36+11,8+0,36+0,36+10,78+0,36)</t>
  </si>
  <si>
    <t>120</t>
  </si>
  <si>
    <t>783201401</t>
  </si>
  <si>
    <t>Příprava podkladu tesařských konstrukcí před provedením nátěru ometení</t>
  </si>
  <si>
    <t>1507230604</t>
  </si>
  <si>
    <t>121</t>
  </si>
  <si>
    <t>783201403</t>
  </si>
  <si>
    <t>Příprava podkladu tesařských konstrukcí před provedením nátěru oprášení</t>
  </si>
  <si>
    <t>936247861</t>
  </si>
  <si>
    <t>122</t>
  </si>
  <si>
    <t>783218111</t>
  </si>
  <si>
    <t>Lazurovací nátěr tesařských konstrukcí dvojnásobný syntetický</t>
  </si>
  <si>
    <t>-467260325</t>
  </si>
  <si>
    <t>123</t>
  </si>
  <si>
    <t>783401303</t>
  </si>
  <si>
    <t>Příprava podkladu klempířských konstrukcí před provedením nátěru odrezivěním odrezovačem bezoplachovým</t>
  </si>
  <si>
    <t>-1011837049</t>
  </si>
  <si>
    <t>sněhový zachytávač pozice 31 ve výpisu výrobků</t>
  </si>
  <si>
    <t>37*((0,2*0,2)*2)</t>
  </si>
  <si>
    <t>37*((0,03+0,005+0,03+0,05)*0,5)</t>
  </si>
  <si>
    <t>výrobky dle popisu klempířských prvků</t>
  </si>
  <si>
    <t>sněhový zachytávač</t>
  </si>
  <si>
    <t>33*((0,25*0,1)*2)</t>
  </si>
  <si>
    <t>33*((0,03+0,005+0,03+0,05)*0,5)</t>
  </si>
  <si>
    <t>žlabový hák</t>
  </si>
  <si>
    <t>50*((0,03+0,005+0,03+0,05)*0,5)</t>
  </si>
  <si>
    <t>50*((0,025+0,004+0,025+0,04)*0,485)</t>
  </si>
  <si>
    <t>7,5*3,14*0,08</t>
  </si>
  <si>
    <t>7,3*3,14*0,08</t>
  </si>
  <si>
    <t>7,3*3,14*0,12</t>
  </si>
  <si>
    <t>střecha nad vstupem JZ strana</t>
  </si>
  <si>
    <t>2,66+3,06*0,2</t>
  </si>
  <si>
    <t>střecha nad hernou, lehárnou JZ strana</t>
  </si>
  <si>
    <t>7,07+(6,82+5,82)*0,25</t>
  </si>
  <si>
    <t>střecha nad umývárnou + WC jižní roh</t>
  </si>
  <si>
    <t>5,57+(5,85+4,55)*0,27</t>
  </si>
  <si>
    <t>střecha nad rizalitem - východní roh</t>
  </si>
  <si>
    <t>6,84+(6,34+5,00)*0,29</t>
  </si>
  <si>
    <t xml:space="preserve">střecha nad vikýřem SV strana </t>
  </si>
  <si>
    <t>9,96+(8,25+12,33)*0,25</t>
  </si>
  <si>
    <t>124</t>
  </si>
  <si>
    <t>783401313</t>
  </si>
  <si>
    <t>Příprava podkladu klempířských konstrukcí před provedením nátěru odmaštěním odmašťovačem ředidlovým</t>
  </si>
  <si>
    <t>165289592</t>
  </si>
  <si>
    <t>125</t>
  </si>
  <si>
    <t>783401401</t>
  </si>
  <si>
    <t>Příprava podkladu klempířských konstrukcí před provedením nátěru ometením</t>
  </si>
  <si>
    <t>810417405</t>
  </si>
  <si>
    <t>126</t>
  </si>
  <si>
    <t>783414201</t>
  </si>
  <si>
    <t>Základní antikorozní nátěr klempířských konstrukcí jednonásobný syntetický standardní</t>
  </si>
  <si>
    <t>1589727927</t>
  </si>
  <si>
    <t>127</t>
  </si>
  <si>
    <t>783415101</t>
  </si>
  <si>
    <t>Mezinátěr klempířských konstrukcí jednonásobný syntetický standardní</t>
  </si>
  <si>
    <t>-288669647</t>
  </si>
  <si>
    <t>128</t>
  </si>
  <si>
    <t>783417101</t>
  </si>
  <si>
    <t>Krycí nátěr (email) klempířských konstrukcí jednonásobný syntetický standardní</t>
  </si>
  <si>
    <t>-1552236596</t>
  </si>
  <si>
    <t>129</t>
  </si>
  <si>
    <t>783491021</t>
  </si>
  <si>
    <t>Příplatek k ceně nátěru klempířských konstrukcí za zvýšenou pracnost při provedení plochy malého rozsahu plochy do 2 m2</t>
  </si>
  <si>
    <t>-2141714452</t>
  </si>
  <si>
    <t>Práce a dodávky M</t>
  </si>
  <si>
    <t>21-M</t>
  </si>
  <si>
    <t>Elektromontáže</t>
  </si>
  <si>
    <t>130</t>
  </si>
  <si>
    <t>210-00</t>
  </si>
  <si>
    <t>Demontáž části hromosvodu</t>
  </si>
  <si>
    <t>-98327232</t>
  </si>
  <si>
    <t>svod hromosvodu severozápadní pohled</t>
  </si>
  <si>
    <t>svod hromosvodu jihozápadní pohled</t>
  </si>
  <si>
    <t>131</t>
  </si>
  <si>
    <t>210-01</t>
  </si>
  <si>
    <t>Zpětná kompletní montáž hromosvodu, vč. kontroly</t>
  </si>
  <si>
    <t>-511683329</t>
  </si>
  <si>
    <t>132</t>
  </si>
  <si>
    <t>210-02</t>
  </si>
  <si>
    <t>Revize hromosvodu</t>
  </si>
  <si>
    <t>-1199808603</t>
  </si>
  <si>
    <t>133</t>
  </si>
  <si>
    <t>210-03</t>
  </si>
  <si>
    <t>Demontáž stávajícího venkovního svítidla a čidla, zpětné osazení a zprovoznění na hotové zateplené fasádě pozice 33</t>
  </si>
  <si>
    <t>348375353</t>
  </si>
  <si>
    <t>pozice 33</t>
  </si>
  <si>
    <t>134</t>
  </si>
  <si>
    <t>210-04</t>
  </si>
  <si>
    <t>Demontáž stávajícího venkovního svítidla, zpětné osazení a zprovoznění na hotové zateplené fasádě pozice 34</t>
  </si>
  <si>
    <t>1442883263</t>
  </si>
  <si>
    <t>pozice 34</t>
  </si>
  <si>
    <t>135</t>
  </si>
  <si>
    <t>210-05</t>
  </si>
  <si>
    <t>Demontáž stávající venkovní krabice a čidla, zpětné osazení a zprovoznění na hotové zateplené fasádě pozice 35</t>
  </si>
  <si>
    <t>-455819299</t>
  </si>
  <si>
    <t>pozice 35</t>
  </si>
  <si>
    <t>136</t>
  </si>
  <si>
    <t>210-06</t>
  </si>
  <si>
    <t>Demontáž stávajících zvonků, automatického vrátného a čtečky karet, zpětné osazení a zprovoznění na hotové zateplené fasádě pozice 45</t>
  </si>
  <si>
    <t>-1542765895</t>
  </si>
  <si>
    <t>pozice 45</t>
  </si>
  <si>
    <t>1+1+1</t>
  </si>
  <si>
    <t>VRN</t>
  </si>
  <si>
    <t>Vedlejší rozpočtové náklady</t>
  </si>
  <si>
    <t>VRN 3</t>
  </si>
  <si>
    <t xml:space="preserve"> Zařízení staveniště</t>
  </si>
  <si>
    <t>137</t>
  </si>
  <si>
    <t>032103000</t>
  </si>
  <si>
    <t>Náklady na stavební buňky</t>
  </si>
  <si>
    <t>soubor</t>
  </si>
  <si>
    <t>1350494721</t>
  </si>
  <si>
    <t>138</t>
  </si>
  <si>
    <t>032903000</t>
  </si>
  <si>
    <t>Zařízení staveniště vybavení staveniště náklady na provoz a údržbu vybavení staveniště</t>
  </si>
  <si>
    <t>248607523</t>
  </si>
  <si>
    <t>139</t>
  </si>
  <si>
    <t>033203000</t>
  </si>
  <si>
    <t>Energie pro zařízení staveniště</t>
  </si>
  <si>
    <t>-862078015</t>
  </si>
  <si>
    <t>140</t>
  </si>
  <si>
    <t>039102900</t>
  </si>
  <si>
    <t>Dovoz a montáž zařízení staveniště</t>
  </si>
  <si>
    <t>-447870137</t>
  </si>
  <si>
    <t>141</t>
  </si>
  <si>
    <t>039103000</t>
  </si>
  <si>
    <t>Rozebrání, bourání a odvoz zařízení staveniště</t>
  </si>
  <si>
    <t>2022940007</t>
  </si>
  <si>
    <t>142</t>
  </si>
  <si>
    <t>039203000</t>
  </si>
  <si>
    <t>Úprava terénu po zrušení zařízení staveniště</t>
  </si>
  <si>
    <t>1619568074</t>
  </si>
  <si>
    <t>VRN 4</t>
  </si>
  <si>
    <t xml:space="preserve"> Inženýrská činnost</t>
  </si>
  <si>
    <t>143</t>
  </si>
  <si>
    <t>041103000</t>
  </si>
  <si>
    <t>Autorský dozor projektanta - stavební část vč. statiky</t>
  </si>
  <si>
    <t>1142002603</t>
  </si>
  <si>
    <t>144</t>
  </si>
  <si>
    <t>041105002</t>
  </si>
  <si>
    <t>Geodetické zaměření skutečného stavu</t>
  </si>
  <si>
    <t>371988374</t>
  </si>
  <si>
    <t>145</t>
  </si>
  <si>
    <t>041105003</t>
  </si>
  <si>
    <t>Geometrický plán pro zápis na katastrální úřad</t>
  </si>
  <si>
    <t>-1221708666</t>
  </si>
  <si>
    <t>146</t>
  </si>
  <si>
    <t>041105004</t>
  </si>
  <si>
    <t>Dokumentace skutečného provedení stavby - stavební čáísti</t>
  </si>
  <si>
    <t>609629147</t>
  </si>
  <si>
    <t>147</t>
  </si>
  <si>
    <t>041403000</t>
  </si>
  <si>
    <t>Koordinátor BOZP na staveništi</t>
  </si>
  <si>
    <t>1024</t>
  </si>
  <si>
    <t>1365712142</t>
  </si>
  <si>
    <t>148</t>
  </si>
  <si>
    <t>042503000</t>
  </si>
  <si>
    <t>Plán BOZP na staveništi</t>
  </si>
  <si>
    <t>-1989936524</t>
  </si>
  <si>
    <t>149</t>
  </si>
  <si>
    <t>043002000</t>
  </si>
  <si>
    <t>Zkoušky a ostatní měření</t>
  </si>
  <si>
    <t>-407419596</t>
  </si>
  <si>
    <t>150</t>
  </si>
  <si>
    <t>044002000</t>
  </si>
  <si>
    <t>Revize</t>
  </si>
  <si>
    <t>-1939278681</t>
  </si>
  <si>
    <t>VRN 7</t>
  </si>
  <si>
    <t xml:space="preserve"> Provozní vlivy</t>
  </si>
  <si>
    <t>151</t>
  </si>
  <si>
    <t>072002000</t>
  </si>
  <si>
    <t xml:space="preserve">Silniční provoz -  uklid komunikace </t>
  </si>
  <si>
    <t>-1648171646</t>
  </si>
  <si>
    <t>152</t>
  </si>
  <si>
    <t>HZS1291</t>
  </si>
  <si>
    <t>Hodinová zúčtovací sazba pomocný stavební dělník</t>
  </si>
  <si>
    <t>336584931</t>
  </si>
  <si>
    <t>VRN1</t>
  </si>
  <si>
    <t xml:space="preserve"> Průzkumné, geodetické a projektové práce</t>
  </si>
  <si>
    <t>153</t>
  </si>
  <si>
    <t>012203000</t>
  </si>
  <si>
    <t xml:space="preserve">Geodetické práce při provádění stavby - vytýčení stavby, inženýrských sítí </t>
  </si>
  <si>
    <t>-337638144</t>
  </si>
  <si>
    <t>VRN2</t>
  </si>
  <si>
    <t xml:space="preserve"> Příprava staveniště</t>
  </si>
  <si>
    <t>154</t>
  </si>
  <si>
    <t>024002000</t>
  </si>
  <si>
    <t>Přestěhování stavebních kapacit</t>
  </si>
  <si>
    <t>-1609984432</t>
  </si>
  <si>
    <t>VRN5</t>
  </si>
  <si>
    <t xml:space="preserve"> Finanční náklady</t>
  </si>
  <si>
    <t>155</t>
  </si>
  <si>
    <t>051203000</t>
  </si>
  <si>
    <t>Finanční rozpočtová rezerva na nepředvídatelné náklady</t>
  </si>
  <si>
    <t>-629449198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</si>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</sst>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6" t="s">
        <v>16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9"/>
      <c r="AQ5" s="31"/>
      <c r="BE5" s="337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4" t="s">
        <v>19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9"/>
      <c r="AQ6" s="31"/>
      <c r="BE6" s="338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38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38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38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29</v>
      </c>
      <c r="AO10" s="29"/>
      <c r="AP10" s="29"/>
      <c r="AQ10" s="31"/>
      <c r="BE10" s="338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32</v>
      </c>
      <c r="AO11" s="29"/>
      <c r="AP11" s="29"/>
      <c r="AQ11" s="31"/>
      <c r="BE11" s="338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38"/>
      <c r="BS12" s="24" t="s">
        <v>8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34</v>
      </c>
      <c r="AO13" s="29"/>
      <c r="AP13" s="29"/>
      <c r="AQ13" s="31"/>
      <c r="BE13" s="338"/>
      <c r="BS13" s="24" t="s">
        <v>8</v>
      </c>
    </row>
    <row r="14" spans="1:74">
      <c r="B14" s="28"/>
      <c r="C14" s="29"/>
      <c r="D14" s="29"/>
      <c r="E14" s="368" t="s">
        <v>34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7" t="s">
        <v>31</v>
      </c>
      <c r="AL14" s="29"/>
      <c r="AM14" s="29"/>
      <c r="AN14" s="39" t="s">
        <v>34</v>
      </c>
      <c r="AO14" s="29"/>
      <c r="AP14" s="29"/>
      <c r="AQ14" s="31"/>
      <c r="BE14" s="338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38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36</v>
      </c>
      <c r="AO16" s="29"/>
      <c r="AP16" s="29"/>
      <c r="AQ16" s="31"/>
      <c r="BE16" s="338"/>
      <c r="BS16" s="24" t="s">
        <v>6</v>
      </c>
    </row>
    <row r="17" spans="2:71" ht="18.399999999999999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21</v>
      </c>
      <c r="AO17" s="29"/>
      <c r="AP17" s="29"/>
      <c r="AQ17" s="31"/>
      <c r="BE17" s="338"/>
      <c r="BS17" s="24" t="s">
        <v>38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38"/>
      <c r="BS18" s="24" t="s">
        <v>8</v>
      </c>
    </row>
    <row r="19" spans="2:71" ht="14.45" customHeight="1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38"/>
      <c r="BS19" s="24" t="s">
        <v>8</v>
      </c>
    </row>
    <row r="20" spans="2:71" ht="16.5" customHeight="1">
      <c r="B20" s="28"/>
      <c r="C20" s="29"/>
      <c r="D20" s="29"/>
      <c r="E20" s="370" t="s">
        <v>21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29"/>
      <c r="AP20" s="29"/>
      <c r="AQ20" s="31"/>
      <c r="BE20" s="338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38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38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1">
        <f>ROUND(AG51,2)</f>
        <v>0</v>
      </c>
      <c r="AL23" s="372"/>
      <c r="AM23" s="372"/>
      <c r="AN23" s="372"/>
      <c r="AO23" s="372"/>
      <c r="AP23" s="42"/>
      <c r="AQ23" s="45"/>
      <c r="BE23" s="338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38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3" t="s">
        <v>41</v>
      </c>
      <c r="M25" s="373"/>
      <c r="N25" s="373"/>
      <c r="O25" s="373"/>
      <c r="P25" s="42"/>
      <c r="Q25" s="42"/>
      <c r="R25" s="42"/>
      <c r="S25" s="42"/>
      <c r="T25" s="42"/>
      <c r="U25" s="42"/>
      <c r="V25" s="42"/>
      <c r="W25" s="373" t="s">
        <v>42</v>
      </c>
      <c r="X25" s="373"/>
      <c r="Y25" s="373"/>
      <c r="Z25" s="373"/>
      <c r="AA25" s="373"/>
      <c r="AB25" s="373"/>
      <c r="AC25" s="373"/>
      <c r="AD25" s="373"/>
      <c r="AE25" s="373"/>
      <c r="AF25" s="42"/>
      <c r="AG25" s="42"/>
      <c r="AH25" s="42"/>
      <c r="AI25" s="42"/>
      <c r="AJ25" s="42"/>
      <c r="AK25" s="373" t="s">
        <v>43</v>
      </c>
      <c r="AL25" s="373"/>
      <c r="AM25" s="373"/>
      <c r="AN25" s="373"/>
      <c r="AO25" s="373"/>
      <c r="AP25" s="42"/>
      <c r="AQ25" s="45"/>
      <c r="BE25" s="338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67">
        <v>0.21</v>
      </c>
      <c r="M26" s="340"/>
      <c r="N26" s="340"/>
      <c r="O26" s="340"/>
      <c r="P26" s="48"/>
      <c r="Q26" s="48"/>
      <c r="R26" s="48"/>
      <c r="S26" s="48"/>
      <c r="T26" s="48"/>
      <c r="U26" s="48"/>
      <c r="V26" s="48"/>
      <c r="W26" s="339">
        <f>ROUND(AZ51,2)</f>
        <v>0</v>
      </c>
      <c r="X26" s="340"/>
      <c r="Y26" s="340"/>
      <c r="Z26" s="340"/>
      <c r="AA26" s="340"/>
      <c r="AB26" s="340"/>
      <c r="AC26" s="340"/>
      <c r="AD26" s="340"/>
      <c r="AE26" s="340"/>
      <c r="AF26" s="48"/>
      <c r="AG26" s="48"/>
      <c r="AH26" s="48"/>
      <c r="AI26" s="48"/>
      <c r="AJ26" s="48"/>
      <c r="AK26" s="339">
        <f>ROUND(AV51,2)</f>
        <v>0</v>
      </c>
      <c r="AL26" s="340"/>
      <c r="AM26" s="340"/>
      <c r="AN26" s="340"/>
      <c r="AO26" s="340"/>
      <c r="AP26" s="48"/>
      <c r="AQ26" s="50"/>
      <c r="BE26" s="338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67">
        <v>0.15</v>
      </c>
      <c r="M27" s="340"/>
      <c r="N27" s="340"/>
      <c r="O27" s="340"/>
      <c r="P27" s="48"/>
      <c r="Q27" s="48"/>
      <c r="R27" s="48"/>
      <c r="S27" s="48"/>
      <c r="T27" s="48"/>
      <c r="U27" s="48"/>
      <c r="V27" s="48"/>
      <c r="W27" s="339">
        <f>ROUND(BA51,2)</f>
        <v>0</v>
      </c>
      <c r="X27" s="340"/>
      <c r="Y27" s="340"/>
      <c r="Z27" s="340"/>
      <c r="AA27" s="340"/>
      <c r="AB27" s="340"/>
      <c r="AC27" s="340"/>
      <c r="AD27" s="340"/>
      <c r="AE27" s="340"/>
      <c r="AF27" s="48"/>
      <c r="AG27" s="48"/>
      <c r="AH27" s="48"/>
      <c r="AI27" s="48"/>
      <c r="AJ27" s="48"/>
      <c r="AK27" s="339">
        <f>ROUND(AW51,2)</f>
        <v>0</v>
      </c>
      <c r="AL27" s="340"/>
      <c r="AM27" s="340"/>
      <c r="AN27" s="340"/>
      <c r="AO27" s="340"/>
      <c r="AP27" s="48"/>
      <c r="AQ27" s="50"/>
      <c r="BE27" s="338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67">
        <v>0.21</v>
      </c>
      <c r="M28" s="340"/>
      <c r="N28" s="340"/>
      <c r="O28" s="340"/>
      <c r="P28" s="48"/>
      <c r="Q28" s="48"/>
      <c r="R28" s="48"/>
      <c r="S28" s="48"/>
      <c r="T28" s="48"/>
      <c r="U28" s="48"/>
      <c r="V28" s="48"/>
      <c r="W28" s="339">
        <f>ROUND(BB51,2)</f>
        <v>0</v>
      </c>
      <c r="X28" s="340"/>
      <c r="Y28" s="340"/>
      <c r="Z28" s="340"/>
      <c r="AA28" s="340"/>
      <c r="AB28" s="340"/>
      <c r="AC28" s="340"/>
      <c r="AD28" s="340"/>
      <c r="AE28" s="340"/>
      <c r="AF28" s="48"/>
      <c r="AG28" s="48"/>
      <c r="AH28" s="48"/>
      <c r="AI28" s="48"/>
      <c r="AJ28" s="48"/>
      <c r="AK28" s="339">
        <v>0</v>
      </c>
      <c r="AL28" s="340"/>
      <c r="AM28" s="340"/>
      <c r="AN28" s="340"/>
      <c r="AO28" s="340"/>
      <c r="AP28" s="48"/>
      <c r="AQ28" s="50"/>
      <c r="BE28" s="338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67">
        <v>0.15</v>
      </c>
      <c r="M29" s="340"/>
      <c r="N29" s="340"/>
      <c r="O29" s="340"/>
      <c r="P29" s="48"/>
      <c r="Q29" s="48"/>
      <c r="R29" s="48"/>
      <c r="S29" s="48"/>
      <c r="T29" s="48"/>
      <c r="U29" s="48"/>
      <c r="V29" s="48"/>
      <c r="W29" s="339">
        <f>ROUND(BC51,2)</f>
        <v>0</v>
      </c>
      <c r="X29" s="340"/>
      <c r="Y29" s="340"/>
      <c r="Z29" s="340"/>
      <c r="AA29" s="340"/>
      <c r="AB29" s="340"/>
      <c r="AC29" s="340"/>
      <c r="AD29" s="340"/>
      <c r="AE29" s="340"/>
      <c r="AF29" s="48"/>
      <c r="AG29" s="48"/>
      <c r="AH29" s="48"/>
      <c r="AI29" s="48"/>
      <c r="AJ29" s="48"/>
      <c r="AK29" s="339">
        <v>0</v>
      </c>
      <c r="AL29" s="340"/>
      <c r="AM29" s="340"/>
      <c r="AN29" s="340"/>
      <c r="AO29" s="340"/>
      <c r="AP29" s="48"/>
      <c r="AQ29" s="50"/>
      <c r="BE29" s="338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67">
        <v>0</v>
      </c>
      <c r="M30" s="340"/>
      <c r="N30" s="340"/>
      <c r="O30" s="340"/>
      <c r="P30" s="48"/>
      <c r="Q30" s="48"/>
      <c r="R30" s="48"/>
      <c r="S30" s="48"/>
      <c r="T30" s="48"/>
      <c r="U30" s="48"/>
      <c r="V30" s="48"/>
      <c r="W30" s="339">
        <f>ROUND(BD51,2)</f>
        <v>0</v>
      </c>
      <c r="X30" s="340"/>
      <c r="Y30" s="340"/>
      <c r="Z30" s="340"/>
      <c r="AA30" s="340"/>
      <c r="AB30" s="340"/>
      <c r="AC30" s="340"/>
      <c r="AD30" s="340"/>
      <c r="AE30" s="340"/>
      <c r="AF30" s="48"/>
      <c r="AG30" s="48"/>
      <c r="AH30" s="48"/>
      <c r="AI30" s="48"/>
      <c r="AJ30" s="48"/>
      <c r="AK30" s="339">
        <v>0</v>
      </c>
      <c r="AL30" s="340"/>
      <c r="AM30" s="340"/>
      <c r="AN30" s="340"/>
      <c r="AO30" s="340"/>
      <c r="AP30" s="48"/>
      <c r="AQ30" s="50"/>
      <c r="BE30" s="338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38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41" t="s">
        <v>52</v>
      </c>
      <c r="Y32" s="342"/>
      <c r="Z32" s="342"/>
      <c r="AA32" s="342"/>
      <c r="AB32" s="342"/>
      <c r="AC32" s="53"/>
      <c r="AD32" s="53"/>
      <c r="AE32" s="53"/>
      <c r="AF32" s="53"/>
      <c r="AG32" s="53"/>
      <c r="AH32" s="53"/>
      <c r="AI32" s="53"/>
      <c r="AJ32" s="53"/>
      <c r="AK32" s="343">
        <f>SUM(AK23:AK30)</f>
        <v>0</v>
      </c>
      <c r="AL32" s="342"/>
      <c r="AM32" s="342"/>
      <c r="AN32" s="342"/>
      <c r="AO32" s="344"/>
      <c r="AP32" s="51"/>
      <c r="AQ32" s="55"/>
      <c r="BE32" s="338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HD12-17_cast_2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0" t="str">
        <f>K6</f>
        <v>Oprava fasády MŠ Slunečnice, Albrechtická 1702-85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Albrechtická 1702/85; Krnov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52" t="str">
        <f>IF(AN8= "","",AN8)</f>
        <v>17. 4. 2019</v>
      </c>
      <c r="AN44" s="352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Krnov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53" t="str">
        <f>IF(E17="","",E17)</f>
        <v>Ing. Daneš Herel</v>
      </c>
      <c r="AN46" s="353"/>
      <c r="AO46" s="353"/>
      <c r="AP46" s="353"/>
      <c r="AQ46" s="63"/>
      <c r="AR46" s="61"/>
      <c r="AS46" s="354" t="s">
        <v>54</v>
      </c>
      <c r="AT46" s="355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6"/>
      <c r="AT47" s="357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8"/>
      <c r="AT48" s="359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0" s="1" customFormat="1" ht="29.25" customHeight="1">
      <c r="B49" s="41"/>
      <c r="C49" s="360" t="s">
        <v>55</v>
      </c>
      <c r="D49" s="361"/>
      <c r="E49" s="361"/>
      <c r="F49" s="361"/>
      <c r="G49" s="361"/>
      <c r="H49" s="79"/>
      <c r="I49" s="362" t="s">
        <v>56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3" t="s">
        <v>57</v>
      </c>
      <c r="AH49" s="361"/>
      <c r="AI49" s="361"/>
      <c r="AJ49" s="361"/>
      <c r="AK49" s="361"/>
      <c r="AL49" s="361"/>
      <c r="AM49" s="361"/>
      <c r="AN49" s="362" t="s">
        <v>58</v>
      </c>
      <c r="AO49" s="361"/>
      <c r="AP49" s="361"/>
      <c r="AQ49" s="80" t="s">
        <v>59</v>
      </c>
      <c r="AR49" s="61"/>
      <c r="AS49" s="81" t="s">
        <v>60</v>
      </c>
      <c r="AT49" s="82" t="s">
        <v>61</v>
      </c>
      <c r="AU49" s="82" t="s">
        <v>62</v>
      </c>
      <c r="AV49" s="82" t="s">
        <v>63</v>
      </c>
      <c r="AW49" s="82" t="s">
        <v>64</v>
      </c>
      <c r="AX49" s="82" t="s">
        <v>65</v>
      </c>
      <c r="AY49" s="82" t="s">
        <v>66</v>
      </c>
      <c r="AZ49" s="82" t="s">
        <v>67</v>
      </c>
      <c r="BA49" s="82" t="s">
        <v>68</v>
      </c>
      <c r="BB49" s="82" t="s">
        <v>69</v>
      </c>
      <c r="BC49" s="82" t="s">
        <v>70</v>
      </c>
      <c r="BD49" s="83" t="s">
        <v>71</v>
      </c>
    </row>
    <row r="50" spans="1:90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0" s="4" customFormat="1" ht="32.450000000000003" customHeight="1">
      <c r="B51" s="68"/>
      <c r="C51" s="87" t="s">
        <v>72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5">
        <f>ROUND(AG52,2)</f>
        <v>0</v>
      </c>
      <c r="AH51" s="365"/>
      <c r="AI51" s="365"/>
      <c r="AJ51" s="365"/>
      <c r="AK51" s="365"/>
      <c r="AL51" s="365"/>
      <c r="AM51" s="365"/>
      <c r="AN51" s="366">
        <f>SUM(AG51,AT51)</f>
        <v>0</v>
      </c>
      <c r="AO51" s="366"/>
      <c r="AP51" s="366"/>
      <c r="AQ51" s="89" t="s">
        <v>21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73</v>
      </c>
      <c r="BT51" s="94" t="s">
        <v>74</v>
      </c>
      <c r="BV51" s="94" t="s">
        <v>75</v>
      </c>
      <c r="BW51" s="94" t="s">
        <v>7</v>
      </c>
      <c r="BX51" s="94" t="s">
        <v>76</v>
      </c>
      <c r="CL51" s="94" t="s">
        <v>21</v>
      </c>
    </row>
    <row r="52" spans="1:90" s="5" customFormat="1" ht="47.25" customHeight="1">
      <c r="A52" s="95" t="s">
        <v>77</v>
      </c>
      <c r="B52" s="96"/>
      <c r="C52" s="97"/>
      <c r="D52" s="364" t="s">
        <v>16</v>
      </c>
      <c r="E52" s="364"/>
      <c r="F52" s="364"/>
      <c r="G52" s="364"/>
      <c r="H52" s="364"/>
      <c r="I52" s="98"/>
      <c r="J52" s="364" t="s">
        <v>19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48">
        <f>'HD12-17_cast_2 - Oprava f...'!J25</f>
        <v>0</v>
      </c>
      <c r="AH52" s="349"/>
      <c r="AI52" s="349"/>
      <c r="AJ52" s="349"/>
      <c r="AK52" s="349"/>
      <c r="AL52" s="349"/>
      <c r="AM52" s="349"/>
      <c r="AN52" s="348">
        <f>SUM(AG52,AT52)</f>
        <v>0</v>
      </c>
      <c r="AO52" s="349"/>
      <c r="AP52" s="349"/>
      <c r="AQ52" s="99" t="s">
        <v>78</v>
      </c>
      <c r="AR52" s="100"/>
      <c r="AS52" s="101">
        <v>0</v>
      </c>
      <c r="AT52" s="102">
        <f>ROUND(SUM(AV52:AW52),2)</f>
        <v>0</v>
      </c>
      <c r="AU52" s="103">
        <f>'HD12-17_cast_2 - Oprava f...'!P95</f>
        <v>0</v>
      </c>
      <c r="AV52" s="102">
        <f>'HD12-17_cast_2 - Oprava f...'!J28</f>
        <v>0</v>
      </c>
      <c r="AW52" s="102">
        <f>'HD12-17_cast_2 - Oprava f...'!J29</f>
        <v>0</v>
      </c>
      <c r="AX52" s="102">
        <f>'HD12-17_cast_2 - Oprava f...'!J30</f>
        <v>0</v>
      </c>
      <c r="AY52" s="102">
        <f>'HD12-17_cast_2 - Oprava f...'!J31</f>
        <v>0</v>
      </c>
      <c r="AZ52" s="102">
        <f>'HD12-17_cast_2 - Oprava f...'!F28</f>
        <v>0</v>
      </c>
      <c r="BA52" s="102">
        <f>'HD12-17_cast_2 - Oprava f...'!F29</f>
        <v>0</v>
      </c>
      <c r="BB52" s="102">
        <f>'HD12-17_cast_2 - Oprava f...'!F30</f>
        <v>0</v>
      </c>
      <c r="BC52" s="102">
        <f>'HD12-17_cast_2 - Oprava f...'!F31</f>
        <v>0</v>
      </c>
      <c r="BD52" s="104">
        <f>'HD12-17_cast_2 - Oprava f...'!F32</f>
        <v>0</v>
      </c>
      <c r="BT52" s="105" t="s">
        <v>79</v>
      </c>
      <c r="BU52" s="105" t="s">
        <v>80</v>
      </c>
      <c r="BV52" s="105" t="s">
        <v>75</v>
      </c>
      <c r="BW52" s="105" t="s">
        <v>7</v>
      </c>
      <c r="BX52" s="105" t="s">
        <v>76</v>
      </c>
      <c r="CL52" s="105" t="s">
        <v>21</v>
      </c>
    </row>
    <row r="53" spans="1:90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0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password="CC35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HD12-17_cast_2 - Oprava f...'!C2" display="/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81</v>
      </c>
      <c r="G1" s="379" t="s">
        <v>82</v>
      </c>
      <c r="H1" s="379"/>
      <c r="I1" s="110"/>
      <c r="J1" s="109" t="s">
        <v>83</v>
      </c>
      <c r="K1" s="108" t="s">
        <v>84</v>
      </c>
      <c r="L1" s="109" t="s">
        <v>85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87</v>
      </c>
      <c r="E4" s="29"/>
      <c r="F4" s="29"/>
      <c r="G4" s="29"/>
      <c r="H4" s="29"/>
      <c r="I4" s="112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s="1" customFormat="1">
      <c r="B6" s="41"/>
      <c r="C6" s="42"/>
      <c r="D6" s="37" t="s">
        <v>18</v>
      </c>
      <c r="E6" s="42"/>
      <c r="F6" s="42"/>
      <c r="G6" s="42"/>
      <c r="H6" s="42"/>
      <c r="I6" s="113"/>
      <c r="J6" s="42"/>
      <c r="K6" s="45"/>
    </row>
    <row r="7" spans="1:70" s="1" customFormat="1" ht="36.950000000000003" customHeight="1">
      <c r="B7" s="41"/>
      <c r="C7" s="42"/>
      <c r="D7" s="42"/>
      <c r="E7" s="375" t="s">
        <v>19</v>
      </c>
      <c r="F7" s="376"/>
      <c r="G7" s="376"/>
      <c r="H7" s="376"/>
      <c r="I7" s="113"/>
      <c r="J7" s="42"/>
      <c r="K7" s="45"/>
    </row>
    <row r="8" spans="1:70" s="1" customFormat="1" ht="13.5">
      <c r="B8" s="41"/>
      <c r="C8" s="42"/>
      <c r="D8" s="42"/>
      <c r="E8" s="42"/>
      <c r="F8" s="42"/>
      <c r="G8" s="42"/>
      <c r="H8" s="42"/>
      <c r="I8" s="113"/>
      <c r="J8" s="42"/>
      <c r="K8" s="45"/>
    </row>
    <row r="9" spans="1:70" s="1" customFormat="1" ht="14.45" customHeight="1">
      <c r="B9" s="41"/>
      <c r="C9" s="42"/>
      <c r="D9" s="37" t="s">
        <v>20</v>
      </c>
      <c r="E9" s="42"/>
      <c r="F9" s="35" t="s">
        <v>21</v>
      </c>
      <c r="G9" s="42"/>
      <c r="H9" s="42"/>
      <c r="I9" s="114" t="s">
        <v>22</v>
      </c>
      <c r="J9" s="35" t="s">
        <v>21</v>
      </c>
      <c r="K9" s="45"/>
    </row>
    <row r="10" spans="1:70" s="1" customFormat="1" ht="14.45" customHeight="1">
      <c r="B10" s="41"/>
      <c r="C10" s="42"/>
      <c r="D10" s="37" t="s">
        <v>23</v>
      </c>
      <c r="E10" s="42"/>
      <c r="F10" s="35" t="s">
        <v>24</v>
      </c>
      <c r="G10" s="42"/>
      <c r="H10" s="42"/>
      <c r="I10" s="114" t="s">
        <v>25</v>
      </c>
      <c r="J10" s="115" t="str">
        <f>'Rekapitulace stavby'!AN8</f>
        <v>17. 4. 2019</v>
      </c>
      <c r="K10" s="45"/>
    </row>
    <row r="11" spans="1:70" s="1" customFormat="1" ht="10.9" customHeight="1">
      <c r="B11" s="41"/>
      <c r="C11" s="42"/>
      <c r="D11" s="42"/>
      <c r="E11" s="42"/>
      <c r="F11" s="42"/>
      <c r="G11" s="42"/>
      <c r="H11" s="42"/>
      <c r="I11" s="113"/>
      <c r="J11" s="42"/>
      <c r="K11" s="45"/>
    </row>
    <row r="12" spans="1:70" s="1" customFormat="1" ht="14.45" customHeight="1">
      <c r="B12" s="41"/>
      <c r="C12" s="42"/>
      <c r="D12" s="37" t="s">
        <v>27</v>
      </c>
      <c r="E12" s="42"/>
      <c r="F12" s="42"/>
      <c r="G12" s="42"/>
      <c r="H12" s="42"/>
      <c r="I12" s="114" t="s">
        <v>28</v>
      </c>
      <c r="J12" s="35" t="s">
        <v>29</v>
      </c>
      <c r="K12" s="45"/>
    </row>
    <row r="13" spans="1:70" s="1" customFormat="1" ht="18" customHeight="1">
      <c r="B13" s="41"/>
      <c r="C13" s="42"/>
      <c r="D13" s="42"/>
      <c r="E13" s="35" t="s">
        <v>30</v>
      </c>
      <c r="F13" s="42"/>
      <c r="G13" s="42"/>
      <c r="H13" s="42"/>
      <c r="I13" s="114" t="s">
        <v>31</v>
      </c>
      <c r="J13" s="35" t="s">
        <v>32</v>
      </c>
      <c r="K13" s="45"/>
    </row>
    <row r="14" spans="1:70" s="1" customFormat="1" ht="6.95" customHeight="1">
      <c r="B14" s="41"/>
      <c r="C14" s="42"/>
      <c r="D14" s="42"/>
      <c r="E14" s="42"/>
      <c r="F14" s="42"/>
      <c r="G14" s="42"/>
      <c r="H14" s="42"/>
      <c r="I14" s="113"/>
      <c r="J14" s="42"/>
      <c r="K14" s="45"/>
    </row>
    <row r="15" spans="1:70" s="1" customFormat="1" ht="14.45" customHeight="1">
      <c r="B15" s="41"/>
      <c r="C15" s="42"/>
      <c r="D15" s="37" t="s">
        <v>33</v>
      </c>
      <c r="E15" s="42"/>
      <c r="F15" s="42"/>
      <c r="G15" s="42"/>
      <c r="H15" s="42"/>
      <c r="I15" s="114" t="s">
        <v>28</v>
      </c>
      <c r="J15" s="35" t="str">
        <f>IF('Rekapitulace stavby'!AN13="Vyplň údaj","",IF('Rekapitulace stavby'!AN13="","",'Rekapitulace stavby'!AN13))</f>
        <v/>
      </c>
      <c r="K15" s="45"/>
    </row>
    <row r="16" spans="1:70" s="1" customFormat="1" ht="18" customHeight="1">
      <c r="B16" s="41"/>
      <c r="C16" s="42"/>
      <c r="D16" s="42"/>
      <c r="E16" s="35" t="str">
        <f>IF('Rekapitulace stavby'!E14="Vyplň údaj","",IF('Rekapitulace stavby'!E14="","",'Rekapitulace stavby'!E14))</f>
        <v/>
      </c>
      <c r="F16" s="42"/>
      <c r="G16" s="42"/>
      <c r="H16" s="42"/>
      <c r="I16" s="114" t="s">
        <v>31</v>
      </c>
      <c r="J16" s="35" t="str">
        <f>IF('Rekapitulace stavby'!AN14="Vyplň údaj","",IF('Rekapitulace stavby'!AN14="","",'Rekapitulace stavby'!AN14))</f>
        <v/>
      </c>
      <c r="K16" s="45"/>
    </row>
    <row r="17" spans="2:11" s="1" customFormat="1" ht="6.95" customHeight="1">
      <c r="B17" s="41"/>
      <c r="C17" s="42"/>
      <c r="D17" s="42"/>
      <c r="E17" s="42"/>
      <c r="F17" s="42"/>
      <c r="G17" s="42"/>
      <c r="H17" s="42"/>
      <c r="I17" s="113"/>
      <c r="J17" s="42"/>
      <c r="K17" s="45"/>
    </row>
    <row r="18" spans="2:11" s="1" customFormat="1" ht="14.45" customHeight="1">
      <c r="B18" s="41"/>
      <c r="C18" s="42"/>
      <c r="D18" s="37" t="s">
        <v>35</v>
      </c>
      <c r="E18" s="42"/>
      <c r="F18" s="42"/>
      <c r="G18" s="42"/>
      <c r="H18" s="42"/>
      <c r="I18" s="114" t="s">
        <v>28</v>
      </c>
      <c r="J18" s="35" t="s">
        <v>36</v>
      </c>
      <c r="K18" s="45"/>
    </row>
    <row r="19" spans="2:11" s="1" customFormat="1" ht="18" customHeight="1">
      <c r="B19" s="41"/>
      <c r="C19" s="42"/>
      <c r="D19" s="42"/>
      <c r="E19" s="35" t="s">
        <v>37</v>
      </c>
      <c r="F19" s="42"/>
      <c r="G19" s="42"/>
      <c r="H19" s="42"/>
      <c r="I19" s="114" t="s">
        <v>31</v>
      </c>
      <c r="J19" s="35" t="s">
        <v>21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13"/>
      <c r="J20" s="42"/>
      <c r="K20" s="45"/>
    </row>
    <row r="21" spans="2:11" s="1" customFormat="1" ht="14.45" customHeight="1">
      <c r="B21" s="41"/>
      <c r="C21" s="42"/>
      <c r="D21" s="37" t="s">
        <v>39</v>
      </c>
      <c r="E21" s="42"/>
      <c r="F21" s="42"/>
      <c r="G21" s="42"/>
      <c r="H21" s="42"/>
      <c r="I21" s="113"/>
      <c r="J21" s="42"/>
      <c r="K21" s="45"/>
    </row>
    <row r="22" spans="2:11" s="6" customFormat="1" ht="16.5" customHeight="1">
      <c r="B22" s="116"/>
      <c r="C22" s="117"/>
      <c r="D22" s="117"/>
      <c r="E22" s="370" t="s">
        <v>21</v>
      </c>
      <c r="F22" s="370"/>
      <c r="G22" s="370"/>
      <c r="H22" s="370"/>
      <c r="I22" s="118"/>
      <c r="J22" s="117"/>
      <c r="K22" s="119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13"/>
      <c r="J23" s="42"/>
      <c r="K23" s="45"/>
    </row>
    <row r="24" spans="2:11" s="1" customFormat="1" ht="6.95" customHeight="1">
      <c r="B24" s="41"/>
      <c r="C24" s="42"/>
      <c r="D24" s="85"/>
      <c r="E24" s="85"/>
      <c r="F24" s="85"/>
      <c r="G24" s="85"/>
      <c r="H24" s="85"/>
      <c r="I24" s="120"/>
      <c r="J24" s="85"/>
      <c r="K24" s="121"/>
    </row>
    <row r="25" spans="2:11" s="1" customFormat="1" ht="25.35" customHeight="1">
      <c r="B25" s="41"/>
      <c r="C25" s="42"/>
      <c r="D25" s="122" t="s">
        <v>40</v>
      </c>
      <c r="E25" s="42"/>
      <c r="F25" s="42"/>
      <c r="G25" s="42"/>
      <c r="H25" s="42"/>
      <c r="I25" s="113"/>
      <c r="J25" s="123">
        <f>ROUND(J95,2)</f>
        <v>0</v>
      </c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0"/>
      <c r="J26" s="85"/>
      <c r="K26" s="121"/>
    </row>
    <row r="27" spans="2:11" s="1" customFormat="1" ht="14.45" customHeight="1">
      <c r="B27" s="41"/>
      <c r="C27" s="42"/>
      <c r="D27" s="42"/>
      <c r="E27" s="42"/>
      <c r="F27" s="46" t="s">
        <v>42</v>
      </c>
      <c r="G27" s="42"/>
      <c r="H27" s="42"/>
      <c r="I27" s="124" t="s">
        <v>41</v>
      </c>
      <c r="J27" s="46" t="s">
        <v>43</v>
      </c>
      <c r="K27" s="45"/>
    </row>
    <row r="28" spans="2:11" s="1" customFormat="1" ht="14.45" customHeight="1">
      <c r="B28" s="41"/>
      <c r="C28" s="42"/>
      <c r="D28" s="49" t="s">
        <v>44</v>
      </c>
      <c r="E28" s="49" t="s">
        <v>45</v>
      </c>
      <c r="F28" s="125">
        <f>ROUND(SUM(BE95:BE1600), 2)</f>
        <v>0</v>
      </c>
      <c r="G28" s="42"/>
      <c r="H28" s="42"/>
      <c r="I28" s="126">
        <v>0.21</v>
      </c>
      <c r="J28" s="125">
        <f>ROUND(ROUND((SUM(BE95:BE1600)), 2)*I28, 2)</f>
        <v>0</v>
      </c>
      <c r="K28" s="45"/>
    </row>
    <row r="29" spans="2:11" s="1" customFormat="1" ht="14.45" customHeight="1">
      <c r="B29" s="41"/>
      <c r="C29" s="42"/>
      <c r="D29" s="42"/>
      <c r="E29" s="49" t="s">
        <v>46</v>
      </c>
      <c r="F29" s="125">
        <f>ROUND(SUM(BF95:BF1600), 2)</f>
        <v>0</v>
      </c>
      <c r="G29" s="42"/>
      <c r="H29" s="42"/>
      <c r="I29" s="126">
        <v>0.15</v>
      </c>
      <c r="J29" s="125">
        <f>ROUND(ROUND((SUM(BF95:BF1600)), 2)*I29, 2)</f>
        <v>0</v>
      </c>
      <c r="K29" s="45"/>
    </row>
    <row r="30" spans="2:11" s="1" customFormat="1" ht="14.45" hidden="1" customHeight="1">
      <c r="B30" s="41"/>
      <c r="C30" s="42"/>
      <c r="D30" s="42"/>
      <c r="E30" s="49" t="s">
        <v>47</v>
      </c>
      <c r="F30" s="125">
        <f>ROUND(SUM(BG95:BG1600), 2)</f>
        <v>0</v>
      </c>
      <c r="G30" s="42"/>
      <c r="H30" s="42"/>
      <c r="I30" s="126">
        <v>0.21</v>
      </c>
      <c r="J30" s="125">
        <v>0</v>
      </c>
      <c r="K30" s="45"/>
    </row>
    <row r="31" spans="2:11" s="1" customFormat="1" ht="14.45" hidden="1" customHeight="1">
      <c r="B31" s="41"/>
      <c r="C31" s="42"/>
      <c r="D31" s="42"/>
      <c r="E31" s="49" t="s">
        <v>48</v>
      </c>
      <c r="F31" s="125">
        <f>ROUND(SUM(BH95:BH1600), 2)</f>
        <v>0</v>
      </c>
      <c r="G31" s="42"/>
      <c r="H31" s="42"/>
      <c r="I31" s="126">
        <v>0.15</v>
      </c>
      <c r="J31" s="125"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</v>
      </c>
      <c r="F32" s="125">
        <f>ROUND(SUM(BI95:BI1600), 2)</f>
        <v>0</v>
      </c>
      <c r="G32" s="42"/>
      <c r="H32" s="42"/>
      <c r="I32" s="126">
        <v>0</v>
      </c>
      <c r="J32" s="125">
        <v>0</v>
      </c>
      <c r="K32" s="45"/>
    </row>
    <row r="33" spans="2:11" s="1" customFormat="1" ht="6.95" customHeight="1">
      <c r="B33" s="41"/>
      <c r="C33" s="42"/>
      <c r="D33" s="42"/>
      <c r="E33" s="42"/>
      <c r="F33" s="42"/>
      <c r="G33" s="42"/>
      <c r="H33" s="42"/>
      <c r="I33" s="113"/>
      <c r="J33" s="42"/>
      <c r="K33" s="45"/>
    </row>
    <row r="34" spans="2:11" s="1" customFormat="1" ht="25.35" customHeight="1">
      <c r="B34" s="41"/>
      <c r="C34" s="127"/>
      <c r="D34" s="128" t="s">
        <v>50</v>
      </c>
      <c r="E34" s="79"/>
      <c r="F34" s="79"/>
      <c r="G34" s="129" t="s">
        <v>51</v>
      </c>
      <c r="H34" s="130" t="s">
        <v>52</v>
      </c>
      <c r="I34" s="131"/>
      <c r="J34" s="132">
        <f>SUM(J25:J32)</f>
        <v>0</v>
      </c>
      <c r="K34" s="133"/>
    </row>
    <row r="35" spans="2:11" s="1" customFormat="1" ht="14.45" customHeight="1">
      <c r="B35" s="56"/>
      <c r="C35" s="57"/>
      <c r="D35" s="57"/>
      <c r="E35" s="57"/>
      <c r="F35" s="57"/>
      <c r="G35" s="57"/>
      <c r="H35" s="57"/>
      <c r="I35" s="134"/>
      <c r="J35" s="57"/>
      <c r="K35" s="58"/>
    </row>
    <row r="39" spans="2:11" s="1" customFormat="1" ht="6.95" customHeight="1">
      <c r="B39" s="135"/>
      <c r="C39" s="136"/>
      <c r="D39" s="136"/>
      <c r="E39" s="136"/>
      <c r="F39" s="136"/>
      <c r="G39" s="136"/>
      <c r="H39" s="136"/>
      <c r="I39" s="137"/>
      <c r="J39" s="136"/>
      <c r="K39" s="138"/>
    </row>
    <row r="40" spans="2:11" s="1" customFormat="1" ht="36.950000000000003" customHeight="1">
      <c r="B40" s="41"/>
      <c r="C40" s="30" t="s">
        <v>88</v>
      </c>
      <c r="D40" s="42"/>
      <c r="E40" s="42"/>
      <c r="F40" s="42"/>
      <c r="G40" s="42"/>
      <c r="H40" s="42"/>
      <c r="I40" s="113"/>
      <c r="J40" s="42"/>
      <c r="K40" s="45"/>
    </row>
    <row r="41" spans="2:11" s="1" customFormat="1" ht="6.95" customHeight="1">
      <c r="B41" s="41"/>
      <c r="C41" s="42"/>
      <c r="D41" s="42"/>
      <c r="E41" s="42"/>
      <c r="F41" s="42"/>
      <c r="G41" s="42"/>
      <c r="H41" s="42"/>
      <c r="I41" s="113"/>
      <c r="J41" s="42"/>
      <c r="K41" s="45"/>
    </row>
    <row r="42" spans="2:11" s="1" customFormat="1" ht="14.45" customHeight="1">
      <c r="B42" s="41"/>
      <c r="C42" s="37" t="s">
        <v>18</v>
      </c>
      <c r="D42" s="42"/>
      <c r="E42" s="42"/>
      <c r="F42" s="42"/>
      <c r="G42" s="42"/>
      <c r="H42" s="42"/>
      <c r="I42" s="113"/>
      <c r="J42" s="42"/>
      <c r="K42" s="45"/>
    </row>
    <row r="43" spans="2:11" s="1" customFormat="1" ht="17.25" customHeight="1">
      <c r="B43" s="41"/>
      <c r="C43" s="42"/>
      <c r="D43" s="42"/>
      <c r="E43" s="375" t="str">
        <f>E7</f>
        <v>Oprava fasády MŠ Slunečnice, Albrechtická 1702-85</v>
      </c>
      <c r="F43" s="376"/>
      <c r="G43" s="376"/>
      <c r="H43" s="376"/>
      <c r="I43" s="113"/>
      <c r="J43" s="42"/>
      <c r="K43" s="45"/>
    </row>
    <row r="44" spans="2:11" s="1" customFormat="1" ht="6.95" customHeight="1">
      <c r="B44" s="41"/>
      <c r="C44" s="42"/>
      <c r="D44" s="42"/>
      <c r="E44" s="42"/>
      <c r="F44" s="42"/>
      <c r="G44" s="42"/>
      <c r="H44" s="42"/>
      <c r="I44" s="113"/>
      <c r="J44" s="42"/>
      <c r="K44" s="45"/>
    </row>
    <row r="45" spans="2:11" s="1" customFormat="1" ht="18" customHeight="1">
      <c r="B45" s="41"/>
      <c r="C45" s="37" t="s">
        <v>23</v>
      </c>
      <c r="D45" s="42"/>
      <c r="E45" s="42"/>
      <c r="F45" s="35" t="str">
        <f>F10</f>
        <v>Albrechtická 1702/85; Krnov</v>
      </c>
      <c r="G45" s="42"/>
      <c r="H45" s="42"/>
      <c r="I45" s="114" t="s">
        <v>25</v>
      </c>
      <c r="J45" s="115" t="str">
        <f>IF(J10="","",J10)</f>
        <v>17. 4. 2019</v>
      </c>
      <c r="K45" s="45"/>
    </row>
    <row r="46" spans="2:11" s="1" customFormat="1" ht="6.95" customHeight="1">
      <c r="B46" s="41"/>
      <c r="C46" s="42"/>
      <c r="D46" s="42"/>
      <c r="E46" s="42"/>
      <c r="F46" s="42"/>
      <c r="G46" s="42"/>
      <c r="H46" s="42"/>
      <c r="I46" s="113"/>
      <c r="J46" s="42"/>
      <c r="K46" s="45"/>
    </row>
    <row r="47" spans="2:11" s="1" customFormat="1">
      <c r="B47" s="41"/>
      <c r="C47" s="37" t="s">
        <v>27</v>
      </c>
      <c r="D47" s="42"/>
      <c r="E47" s="42"/>
      <c r="F47" s="35" t="str">
        <f>E13</f>
        <v>Město Krnov</v>
      </c>
      <c r="G47" s="42"/>
      <c r="H47" s="42"/>
      <c r="I47" s="114" t="s">
        <v>35</v>
      </c>
      <c r="J47" s="370" t="str">
        <f>E19</f>
        <v>Ing. Daneš Herel</v>
      </c>
      <c r="K47" s="45"/>
    </row>
    <row r="48" spans="2:11" s="1" customFormat="1" ht="14.45" customHeight="1">
      <c r="B48" s="41"/>
      <c r="C48" s="37" t="s">
        <v>33</v>
      </c>
      <c r="D48" s="42"/>
      <c r="E48" s="42"/>
      <c r="F48" s="35" t="str">
        <f>IF(E16="","",E16)</f>
        <v/>
      </c>
      <c r="G48" s="42"/>
      <c r="H48" s="42"/>
      <c r="I48" s="113"/>
      <c r="J48" s="377"/>
      <c r="K48" s="45"/>
    </row>
    <row r="49" spans="2:47" s="1" customFormat="1" ht="10.35" customHeight="1">
      <c r="B49" s="41"/>
      <c r="C49" s="42"/>
      <c r="D49" s="42"/>
      <c r="E49" s="42"/>
      <c r="F49" s="42"/>
      <c r="G49" s="42"/>
      <c r="H49" s="42"/>
      <c r="I49" s="113"/>
      <c r="J49" s="42"/>
      <c r="K49" s="45"/>
    </row>
    <row r="50" spans="2:47" s="1" customFormat="1" ht="29.25" customHeight="1">
      <c r="B50" s="41"/>
      <c r="C50" s="139" t="s">
        <v>89</v>
      </c>
      <c r="D50" s="127"/>
      <c r="E50" s="127"/>
      <c r="F50" s="127"/>
      <c r="G50" s="127"/>
      <c r="H50" s="127"/>
      <c r="I50" s="140"/>
      <c r="J50" s="141" t="s">
        <v>90</v>
      </c>
      <c r="K50" s="142"/>
    </row>
    <row r="51" spans="2:47" s="1" customFormat="1" ht="10.35" customHeight="1">
      <c r="B51" s="41"/>
      <c r="C51" s="42"/>
      <c r="D51" s="42"/>
      <c r="E51" s="42"/>
      <c r="F51" s="42"/>
      <c r="G51" s="42"/>
      <c r="H51" s="42"/>
      <c r="I51" s="113"/>
      <c r="J51" s="42"/>
      <c r="K51" s="45"/>
    </row>
    <row r="52" spans="2:47" s="1" customFormat="1" ht="29.25" customHeight="1">
      <c r="B52" s="41"/>
      <c r="C52" s="143" t="s">
        <v>91</v>
      </c>
      <c r="D52" s="42"/>
      <c r="E52" s="42"/>
      <c r="F52" s="42"/>
      <c r="G52" s="42"/>
      <c r="H52" s="42"/>
      <c r="I52" s="113"/>
      <c r="J52" s="123">
        <f>J95</f>
        <v>0</v>
      </c>
      <c r="K52" s="45"/>
      <c r="AU52" s="24" t="s">
        <v>92</v>
      </c>
    </row>
    <row r="53" spans="2:47" s="7" customFormat="1" ht="24.95" customHeight="1">
      <c r="B53" s="144"/>
      <c r="C53" s="145"/>
      <c r="D53" s="146" t="s">
        <v>93</v>
      </c>
      <c r="E53" s="147"/>
      <c r="F53" s="147"/>
      <c r="G53" s="147"/>
      <c r="H53" s="147"/>
      <c r="I53" s="148"/>
      <c r="J53" s="149">
        <f>J96</f>
        <v>0</v>
      </c>
      <c r="K53" s="150"/>
    </row>
    <row r="54" spans="2:47" s="8" customFormat="1" ht="19.899999999999999" customHeight="1">
      <c r="B54" s="151"/>
      <c r="C54" s="152"/>
      <c r="D54" s="153" t="s">
        <v>94</v>
      </c>
      <c r="E54" s="154"/>
      <c r="F54" s="154"/>
      <c r="G54" s="154"/>
      <c r="H54" s="154"/>
      <c r="I54" s="155"/>
      <c r="J54" s="156">
        <f>J97</f>
        <v>0</v>
      </c>
      <c r="K54" s="157"/>
    </row>
    <row r="55" spans="2:47" s="8" customFormat="1" ht="19.899999999999999" customHeight="1">
      <c r="B55" s="151"/>
      <c r="C55" s="152"/>
      <c r="D55" s="153" t="s">
        <v>95</v>
      </c>
      <c r="E55" s="154"/>
      <c r="F55" s="154"/>
      <c r="G55" s="154"/>
      <c r="H55" s="154"/>
      <c r="I55" s="155"/>
      <c r="J55" s="156">
        <f>J133</f>
        <v>0</v>
      </c>
      <c r="K55" s="157"/>
    </row>
    <row r="56" spans="2:47" s="8" customFormat="1" ht="19.899999999999999" customHeight="1">
      <c r="B56" s="151"/>
      <c r="C56" s="152"/>
      <c r="D56" s="153" t="s">
        <v>96</v>
      </c>
      <c r="E56" s="154"/>
      <c r="F56" s="154"/>
      <c r="G56" s="154"/>
      <c r="H56" s="154"/>
      <c r="I56" s="155"/>
      <c r="J56" s="156">
        <f>J140</f>
        <v>0</v>
      </c>
      <c r="K56" s="157"/>
    </row>
    <row r="57" spans="2:47" s="8" customFormat="1" ht="19.899999999999999" customHeight="1">
      <c r="B57" s="151"/>
      <c r="C57" s="152"/>
      <c r="D57" s="153" t="s">
        <v>97</v>
      </c>
      <c r="E57" s="154"/>
      <c r="F57" s="154"/>
      <c r="G57" s="154"/>
      <c r="H57" s="154"/>
      <c r="I57" s="155"/>
      <c r="J57" s="156">
        <f>J157</f>
        <v>0</v>
      </c>
      <c r="K57" s="157"/>
    </row>
    <row r="58" spans="2:47" s="8" customFormat="1" ht="19.899999999999999" customHeight="1">
      <c r="B58" s="151"/>
      <c r="C58" s="152"/>
      <c r="D58" s="153" t="s">
        <v>98</v>
      </c>
      <c r="E58" s="154"/>
      <c r="F58" s="154"/>
      <c r="G58" s="154"/>
      <c r="H58" s="154"/>
      <c r="I58" s="155"/>
      <c r="J58" s="156">
        <f>J172</f>
        <v>0</v>
      </c>
      <c r="K58" s="157"/>
    </row>
    <row r="59" spans="2:47" s="8" customFormat="1" ht="19.899999999999999" customHeight="1">
      <c r="B59" s="151"/>
      <c r="C59" s="152"/>
      <c r="D59" s="153" t="s">
        <v>99</v>
      </c>
      <c r="E59" s="154"/>
      <c r="F59" s="154"/>
      <c r="G59" s="154"/>
      <c r="H59" s="154"/>
      <c r="I59" s="155"/>
      <c r="J59" s="156">
        <f>J893</f>
        <v>0</v>
      </c>
      <c r="K59" s="157"/>
    </row>
    <row r="60" spans="2:47" s="8" customFormat="1" ht="19.899999999999999" customHeight="1">
      <c r="B60" s="151"/>
      <c r="C60" s="152"/>
      <c r="D60" s="153" t="s">
        <v>100</v>
      </c>
      <c r="E60" s="154"/>
      <c r="F60" s="154"/>
      <c r="G60" s="154"/>
      <c r="H60" s="154"/>
      <c r="I60" s="155"/>
      <c r="J60" s="156">
        <f>J1008</f>
        <v>0</v>
      </c>
      <c r="K60" s="157"/>
    </row>
    <row r="61" spans="2:47" s="8" customFormat="1" ht="19.899999999999999" customHeight="1">
      <c r="B61" s="151"/>
      <c r="C61" s="152"/>
      <c r="D61" s="153" t="s">
        <v>101</v>
      </c>
      <c r="E61" s="154"/>
      <c r="F61" s="154"/>
      <c r="G61" s="154"/>
      <c r="H61" s="154"/>
      <c r="I61" s="155"/>
      <c r="J61" s="156">
        <f>J1013</f>
        <v>0</v>
      </c>
      <c r="K61" s="157"/>
    </row>
    <row r="62" spans="2:47" s="7" customFormat="1" ht="24.95" customHeight="1">
      <c r="B62" s="144"/>
      <c r="C62" s="145"/>
      <c r="D62" s="146" t="s">
        <v>102</v>
      </c>
      <c r="E62" s="147"/>
      <c r="F62" s="147"/>
      <c r="G62" s="147"/>
      <c r="H62" s="147"/>
      <c r="I62" s="148"/>
      <c r="J62" s="149">
        <f>J1015</f>
        <v>0</v>
      </c>
      <c r="K62" s="150"/>
    </row>
    <row r="63" spans="2:47" s="8" customFormat="1" ht="19.899999999999999" customHeight="1">
      <c r="B63" s="151"/>
      <c r="C63" s="152"/>
      <c r="D63" s="153" t="s">
        <v>103</v>
      </c>
      <c r="E63" s="154"/>
      <c r="F63" s="154"/>
      <c r="G63" s="154"/>
      <c r="H63" s="154"/>
      <c r="I63" s="155"/>
      <c r="J63" s="156">
        <f>J1016</f>
        <v>0</v>
      </c>
      <c r="K63" s="157"/>
    </row>
    <row r="64" spans="2:47" s="8" customFormat="1" ht="19.899999999999999" customHeight="1">
      <c r="B64" s="151"/>
      <c r="C64" s="152"/>
      <c r="D64" s="153" t="s">
        <v>104</v>
      </c>
      <c r="E64" s="154"/>
      <c r="F64" s="154"/>
      <c r="G64" s="154"/>
      <c r="H64" s="154"/>
      <c r="I64" s="155"/>
      <c r="J64" s="156">
        <f>J1041</f>
        <v>0</v>
      </c>
      <c r="K64" s="157"/>
    </row>
    <row r="65" spans="2:11" s="8" customFormat="1" ht="19.899999999999999" customHeight="1">
      <c r="B65" s="151"/>
      <c r="C65" s="152"/>
      <c r="D65" s="153" t="s">
        <v>105</v>
      </c>
      <c r="E65" s="154"/>
      <c r="F65" s="154"/>
      <c r="G65" s="154"/>
      <c r="H65" s="154"/>
      <c r="I65" s="155"/>
      <c r="J65" s="156">
        <f>J1052</f>
        <v>0</v>
      </c>
      <c r="K65" s="157"/>
    </row>
    <row r="66" spans="2:11" s="8" customFormat="1" ht="19.899999999999999" customHeight="1">
      <c r="B66" s="151"/>
      <c r="C66" s="152"/>
      <c r="D66" s="153" t="s">
        <v>106</v>
      </c>
      <c r="E66" s="154"/>
      <c r="F66" s="154"/>
      <c r="G66" s="154"/>
      <c r="H66" s="154"/>
      <c r="I66" s="155"/>
      <c r="J66" s="156">
        <f>J1199</f>
        <v>0</v>
      </c>
      <c r="K66" s="157"/>
    </row>
    <row r="67" spans="2:11" s="8" customFormat="1" ht="19.899999999999999" customHeight="1">
      <c r="B67" s="151"/>
      <c r="C67" s="152"/>
      <c r="D67" s="153" t="s">
        <v>107</v>
      </c>
      <c r="E67" s="154"/>
      <c r="F67" s="154"/>
      <c r="G67" s="154"/>
      <c r="H67" s="154"/>
      <c r="I67" s="155"/>
      <c r="J67" s="156">
        <f>J1219</f>
        <v>0</v>
      </c>
      <c r="K67" s="157"/>
    </row>
    <row r="68" spans="2:11" s="8" customFormat="1" ht="19.899999999999999" customHeight="1">
      <c r="B68" s="151"/>
      <c r="C68" s="152"/>
      <c r="D68" s="153" t="s">
        <v>108</v>
      </c>
      <c r="E68" s="154"/>
      <c r="F68" s="154"/>
      <c r="G68" s="154"/>
      <c r="H68" s="154"/>
      <c r="I68" s="155"/>
      <c r="J68" s="156">
        <f>J1279</f>
        <v>0</v>
      </c>
      <c r="K68" s="157"/>
    </row>
    <row r="69" spans="2:11" s="7" customFormat="1" ht="24.95" customHeight="1">
      <c r="B69" s="144"/>
      <c r="C69" s="145"/>
      <c r="D69" s="146" t="s">
        <v>109</v>
      </c>
      <c r="E69" s="147"/>
      <c r="F69" s="147"/>
      <c r="G69" s="147"/>
      <c r="H69" s="147"/>
      <c r="I69" s="148"/>
      <c r="J69" s="149">
        <f>J1507</f>
        <v>0</v>
      </c>
      <c r="K69" s="150"/>
    </row>
    <row r="70" spans="2:11" s="8" customFormat="1" ht="19.899999999999999" customHeight="1">
      <c r="B70" s="151"/>
      <c r="C70" s="152"/>
      <c r="D70" s="153" t="s">
        <v>110</v>
      </c>
      <c r="E70" s="154"/>
      <c r="F70" s="154"/>
      <c r="G70" s="154"/>
      <c r="H70" s="154"/>
      <c r="I70" s="155"/>
      <c r="J70" s="156">
        <f>J1508</f>
        <v>0</v>
      </c>
      <c r="K70" s="157"/>
    </row>
    <row r="71" spans="2:11" s="7" customFormat="1" ht="24.95" customHeight="1">
      <c r="B71" s="144"/>
      <c r="C71" s="145"/>
      <c r="D71" s="146" t="s">
        <v>111</v>
      </c>
      <c r="E71" s="147"/>
      <c r="F71" s="147"/>
      <c r="G71" s="147"/>
      <c r="H71" s="147"/>
      <c r="I71" s="148"/>
      <c r="J71" s="149">
        <f>J1537</f>
        <v>0</v>
      </c>
      <c r="K71" s="150"/>
    </row>
    <row r="72" spans="2:11" s="8" customFormat="1" ht="19.899999999999999" customHeight="1">
      <c r="B72" s="151"/>
      <c r="C72" s="152"/>
      <c r="D72" s="153" t="s">
        <v>112</v>
      </c>
      <c r="E72" s="154"/>
      <c r="F72" s="154"/>
      <c r="G72" s="154"/>
      <c r="H72" s="154"/>
      <c r="I72" s="155"/>
      <c r="J72" s="156">
        <f>J1538</f>
        <v>0</v>
      </c>
      <c r="K72" s="157"/>
    </row>
    <row r="73" spans="2:11" s="8" customFormat="1" ht="19.899999999999999" customHeight="1">
      <c r="B73" s="151"/>
      <c r="C73" s="152"/>
      <c r="D73" s="153" t="s">
        <v>113</v>
      </c>
      <c r="E73" s="154"/>
      <c r="F73" s="154"/>
      <c r="G73" s="154"/>
      <c r="H73" s="154"/>
      <c r="I73" s="155"/>
      <c r="J73" s="156">
        <f>J1557</f>
        <v>0</v>
      </c>
      <c r="K73" s="157"/>
    </row>
    <row r="74" spans="2:11" s="8" customFormat="1" ht="19.899999999999999" customHeight="1">
      <c r="B74" s="151"/>
      <c r="C74" s="152"/>
      <c r="D74" s="153" t="s">
        <v>114</v>
      </c>
      <c r="E74" s="154"/>
      <c r="F74" s="154"/>
      <c r="G74" s="154"/>
      <c r="H74" s="154"/>
      <c r="I74" s="155"/>
      <c r="J74" s="156">
        <f>J1582</f>
        <v>0</v>
      </c>
      <c r="K74" s="157"/>
    </row>
    <row r="75" spans="2:11" s="8" customFormat="1" ht="19.899999999999999" customHeight="1">
      <c r="B75" s="151"/>
      <c r="C75" s="152"/>
      <c r="D75" s="153" t="s">
        <v>115</v>
      </c>
      <c r="E75" s="154"/>
      <c r="F75" s="154"/>
      <c r="G75" s="154"/>
      <c r="H75" s="154"/>
      <c r="I75" s="155"/>
      <c r="J75" s="156">
        <f>J1589</f>
        <v>0</v>
      </c>
      <c r="K75" s="157"/>
    </row>
    <row r="76" spans="2:11" s="8" customFormat="1" ht="19.899999999999999" customHeight="1">
      <c r="B76" s="151"/>
      <c r="C76" s="152"/>
      <c r="D76" s="153" t="s">
        <v>116</v>
      </c>
      <c r="E76" s="154"/>
      <c r="F76" s="154"/>
      <c r="G76" s="154"/>
      <c r="H76" s="154"/>
      <c r="I76" s="155"/>
      <c r="J76" s="156">
        <f>J1593</f>
        <v>0</v>
      </c>
      <c r="K76" s="157"/>
    </row>
    <row r="77" spans="2:11" s="8" customFormat="1" ht="19.899999999999999" customHeight="1">
      <c r="B77" s="151"/>
      <c r="C77" s="152"/>
      <c r="D77" s="153" t="s">
        <v>117</v>
      </c>
      <c r="E77" s="154"/>
      <c r="F77" s="154"/>
      <c r="G77" s="154"/>
      <c r="H77" s="154"/>
      <c r="I77" s="155"/>
      <c r="J77" s="156">
        <f>J1597</f>
        <v>0</v>
      </c>
      <c r="K77" s="157"/>
    </row>
    <row r="78" spans="2:11" s="1" customFormat="1" ht="21.75" customHeight="1">
      <c r="B78" s="41"/>
      <c r="C78" s="42"/>
      <c r="D78" s="42"/>
      <c r="E78" s="42"/>
      <c r="F78" s="42"/>
      <c r="G78" s="42"/>
      <c r="H78" s="42"/>
      <c r="I78" s="113"/>
      <c r="J78" s="42"/>
      <c r="K78" s="45"/>
    </row>
    <row r="79" spans="2:11" s="1" customFormat="1" ht="6.95" customHeight="1">
      <c r="B79" s="56"/>
      <c r="C79" s="57"/>
      <c r="D79" s="57"/>
      <c r="E79" s="57"/>
      <c r="F79" s="57"/>
      <c r="G79" s="57"/>
      <c r="H79" s="57"/>
      <c r="I79" s="134"/>
      <c r="J79" s="57"/>
      <c r="K79" s="58"/>
    </row>
    <row r="83" spans="2:63" s="1" customFormat="1" ht="6.95" customHeight="1">
      <c r="B83" s="59"/>
      <c r="C83" s="60"/>
      <c r="D83" s="60"/>
      <c r="E83" s="60"/>
      <c r="F83" s="60"/>
      <c r="G83" s="60"/>
      <c r="H83" s="60"/>
      <c r="I83" s="137"/>
      <c r="J83" s="60"/>
      <c r="K83" s="60"/>
      <c r="L83" s="61"/>
    </row>
    <row r="84" spans="2:63" s="1" customFormat="1" ht="36.950000000000003" customHeight="1">
      <c r="B84" s="41"/>
      <c r="C84" s="62" t="s">
        <v>118</v>
      </c>
      <c r="D84" s="63"/>
      <c r="E84" s="63"/>
      <c r="F84" s="63"/>
      <c r="G84" s="63"/>
      <c r="H84" s="63"/>
      <c r="I84" s="158"/>
      <c r="J84" s="63"/>
      <c r="K84" s="63"/>
      <c r="L84" s="61"/>
    </row>
    <row r="85" spans="2:63" s="1" customFormat="1" ht="6.95" customHeight="1">
      <c r="B85" s="41"/>
      <c r="C85" s="63"/>
      <c r="D85" s="63"/>
      <c r="E85" s="63"/>
      <c r="F85" s="63"/>
      <c r="G85" s="63"/>
      <c r="H85" s="63"/>
      <c r="I85" s="158"/>
      <c r="J85" s="63"/>
      <c r="K85" s="63"/>
      <c r="L85" s="61"/>
    </row>
    <row r="86" spans="2:63" s="1" customFormat="1" ht="14.45" customHeight="1">
      <c r="B86" s="41"/>
      <c r="C86" s="65" t="s">
        <v>18</v>
      </c>
      <c r="D86" s="63"/>
      <c r="E86" s="63"/>
      <c r="F86" s="63"/>
      <c r="G86" s="63"/>
      <c r="H86" s="63"/>
      <c r="I86" s="158"/>
      <c r="J86" s="63"/>
      <c r="K86" s="63"/>
      <c r="L86" s="61"/>
    </row>
    <row r="87" spans="2:63" s="1" customFormat="1" ht="17.25" customHeight="1">
      <c r="B87" s="41"/>
      <c r="C87" s="63"/>
      <c r="D87" s="63"/>
      <c r="E87" s="350" t="str">
        <f>E7</f>
        <v>Oprava fasády MŠ Slunečnice, Albrechtická 1702-85</v>
      </c>
      <c r="F87" s="378"/>
      <c r="G87" s="378"/>
      <c r="H87" s="378"/>
      <c r="I87" s="158"/>
      <c r="J87" s="63"/>
      <c r="K87" s="63"/>
      <c r="L87" s="61"/>
    </row>
    <row r="88" spans="2:63" s="1" customFormat="1" ht="6.95" customHeight="1">
      <c r="B88" s="41"/>
      <c r="C88" s="63"/>
      <c r="D88" s="63"/>
      <c r="E88" s="63"/>
      <c r="F88" s="63"/>
      <c r="G88" s="63"/>
      <c r="H88" s="63"/>
      <c r="I88" s="158"/>
      <c r="J88" s="63"/>
      <c r="K88" s="63"/>
      <c r="L88" s="61"/>
    </row>
    <row r="89" spans="2:63" s="1" customFormat="1" ht="18" customHeight="1">
      <c r="B89" s="41"/>
      <c r="C89" s="65" t="s">
        <v>23</v>
      </c>
      <c r="D89" s="63"/>
      <c r="E89" s="63"/>
      <c r="F89" s="159" t="str">
        <f>F10</f>
        <v>Albrechtická 1702/85; Krnov</v>
      </c>
      <c r="G89" s="63"/>
      <c r="H89" s="63"/>
      <c r="I89" s="160" t="s">
        <v>25</v>
      </c>
      <c r="J89" s="73" t="str">
        <f>IF(J10="","",J10)</f>
        <v>17. 4. 2019</v>
      </c>
      <c r="K89" s="63"/>
      <c r="L89" s="61"/>
    </row>
    <row r="90" spans="2:63" s="1" customFormat="1" ht="6.95" customHeight="1">
      <c r="B90" s="41"/>
      <c r="C90" s="63"/>
      <c r="D90" s="63"/>
      <c r="E90" s="63"/>
      <c r="F90" s="63"/>
      <c r="G90" s="63"/>
      <c r="H90" s="63"/>
      <c r="I90" s="158"/>
      <c r="J90" s="63"/>
      <c r="K90" s="63"/>
      <c r="L90" s="61"/>
    </row>
    <row r="91" spans="2:63" s="1" customFormat="1">
      <c r="B91" s="41"/>
      <c r="C91" s="65" t="s">
        <v>27</v>
      </c>
      <c r="D91" s="63"/>
      <c r="E91" s="63"/>
      <c r="F91" s="159" t="str">
        <f>E13</f>
        <v>Město Krnov</v>
      </c>
      <c r="G91" s="63"/>
      <c r="H91" s="63"/>
      <c r="I91" s="160" t="s">
        <v>35</v>
      </c>
      <c r="J91" s="159" t="str">
        <f>E19</f>
        <v>Ing. Daneš Herel</v>
      </c>
      <c r="K91" s="63"/>
      <c r="L91" s="61"/>
    </row>
    <row r="92" spans="2:63" s="1" customFormat="1" ht="14.45" customHeight="1">
      <c r="B92" s="41"/>
      <c r="C92" s="65" t="s">
        <v>33</v>
      </c>
      <c r="D92" s="63"/>
      <c r="E92" s="63"/>
      <c r="F92" s="159" t="str">
        <f>IF(E16="","",E16)</f>
        <v/>
      </c>
      <c r="G92" s="63"/>
      <c r="H92" s="63"/>
      <c r="I92" s="158"/>
      <c r="J92" s="63"/>
      <c r="K92" s="63"/>
      <c r="L92" s="61"/>
    </row>
    <row r="93" spans="2:63" s="1" customFormat="1" ht="10.35" customHeight="1">
      <c r="B93" s="41"/>
      <c r="C93" s="63"/>
      <c r="D93" s="63"/>
      <c r="E93" s="63"/>
      <c r="F93" s="63"/>
      <c r="G93" s="63"/>
      <c r="H93" s="63"/>
      <c r="I93" s="158"/>
      <c r="J93" s="63"/>
      <c r="K93" s="63"/>
      <c r="L93" s="61"/>
    </row>
    <row r="94" spans="2:63" s="9" customFormat="1" ht="29.25" customHeight="1">
      <c r="B94" s="161"/>
      <c r="C94" s="162" t="s">
        <v>119</v>
      </c>
      <c r="D94" s="163" t="s">
        <v>59</v>
      </c>
      <c r="E94" s="163" t="s">
        <v>55</v>
      </c>
      <c r="F94" s="163" t="s">
        <v>120</v>
      </c>
      <c r="G94" s="163" t="s">
        <v>121</v>
      </c>
      <c r="H94" s="163" t="s">
        <v>122</v>
      </c>
      <c r="I94" s="164" t="s">
        <v>123</v>
      </c>
      <c r="J94" s="163" t="s">
        <v>90</v>
      </c>
      <c r="K94" s="165" t="s">
        <v>124</v>
      </c>
      <c r="L94" s="166"/>
      <c r="M94" s="81" t="s">
        <v>125</v>
      </c>
      <c r="N94" s="82" t="s">
        <v>44</v>
      </c>
      <c r="O94" s="82" t="s">
        <v>126</v>
      </c>
      <c r="P94" s="82" t="s">
        <v>127</v>
      </c>
      <c r="Q94" s="82" t="s">
        <v>128</v>
      </c>
      <c r="R94" s="82" t="s">
        <v>129</v>
      </c>
      <c r="S94" s="82" t="s">
        <v>130</v>
      </c>
      <c r="T94" s="83" t="s">
        <v>131</v>
      </c>
    </row>
    <row r="95" spans="2:63" s="1" customFormat="1" ht="29.25" customHeight="1">
      <c r="B95" s="41"/>
      <c r="C95" s="87" t="s">
        <v>91</v>
      </c>
      <c r="D95" s="63"/>
      <c r="E95" s="63"/>
      <c r="F95" s="63"/>
      <c r="G95" s="63"/>
      <c r="H95" s="63"/>
      <c r="I95" s="158"/>
      <c r="J95" s="167">
        <f>BK95</f>
        <v>0</v>
      </c>
      <c r="K95" s="63"/>
      <c r="L95" s="61"/>
      <c r="M95" s="84"/>
      <c r="N95" s="85"/>
      <c r="O95" s="85"/>
      <c r="P95" s="168">
        <f>P96+P1015+P1507+P1537</f>
        <v>0</v>
      </c>
      <c r="Q95" s="85"/>
      <c r="R95" s="168">
        <f>R96+R1015+R1507+R1537</f>
        <v>26.112963165699995</v>
      </c>
      <c r="S95" s="85"/>
      <c r="T95" s="169">
        <f>T96+T1015+T1507+T1537</f>
        <v>14.937273099999999</v>
      </c>
      <c r="AT95" s="24" t="s">
        <v>73</v>
      </c>
      <c r="AU95" s="24" t="s">
        <v>92</v>
      </c>
      <c r="BK95" s="170">
        <f>BK96+BK1015+BK1507+BK1537</f>
        <v>0</v>
      </c>
    </row>
    <row r="96" spans="2:63" s="10" customFormat="1" ht="37.35" customHeight="1">
      <c r="B96" s="171"/>
      <c r="C96" s="172"/>
      <c r="D96" s="173" t="s">
        <v>73</v>
      </c>
      <c r="E96" s="174" t="s">
        <v>132</v>
      </c>
      <c r="F96" s="174" t="s">
        <v>133</v>
      </c>
      <c r="G96" s="172"/>
      <c r="H96" s="172"/>
      <c r="I96" s="175"/>
      <c r="J96" s="176">
        <f>BK96</f>
        <v>0</v>
      </c>
      <c r="K96" s="172"/>
      <c r="L96" s="177"/>
      <c r="M96" s="178"/>
      <c r="N96" s="179"/>
      <c r="O96" s="179"/>
      <c r="P96" s="180">
        <f>P97+P133+P140+P157+P172+P893+P1008+P1013</f>
        <v>0</v>
      </c>
      <c r="Q96" s="179"/>
      <c r="R96" s="180">
        <f>R97+R133+R140+R157+R172+R893+R1008+R1013</f>
        <v>25.581219689999994</v>
      </c>
      <c r="S96" s="179"/>
      <c r="T96" s="181">
        <f>T97+T133+T140+T157+T172+T893+T1008+T1013</f>
        <v>14.408660999999999</v>
      </c>
      <c r="AR96" s="182" t="s">
        <v>79</v>
      </c>
      <c r="AT96" s="183" t="s">
        <v>73</v>
      </c>
      <c r="AU96" s="183" t="s">
        <v>74</v>
      </c>
      <c r="AY96" s="182" t="s">
        <v>134</v>
      </c>
      <c r="BK96" s="184">
        <f>BK97+BK133+BK140+BK157+BK172+BK893+BK1008+BK1013</f>
        <v>0</v>
      </c>
    </row>
    <row r="97" spans="2:65" s="10" customFormat="1" ht="19.899999999999999" customHeight="1">
      <c r="B97" s="171"/>
      <c r="C97" s="172"/>
      <c r="D97" s="173" t="s">
        <v>73</v>
      </c>
      <c r="E97" s="185" t="s">
        <v>79</v>
      </c>
      <c r="F97" s="185" t="s">
        <v>135</v>
      </c>
      <c r="G97" s="172"/>
      <c r="H97" s="172"/>
      <c r="I97" s="175"/>
      <c r="J97" s="186">
        <f>BK97</f>
        <v>0</v>
      </c>
      <c r="K97" s="172"/>
      <c r="L97" s="177"/>
      <c r="M97" s="178"/>
      <c r="N97" s="179"/>
      <c r="O97" s="179"/>
      <c r="P97" s="180">
        <f>SUM(P98:P132)</f>
        <v>0</v>
      </c>
      <c r="Q97" s="179"/>
      <c r="R97" s="180">
        <f>SUM(R98:R132)</f>
        <v>0</v>
      </c>
      <c r="S97" s="179"/>
      <c r="T97" s="181">
        <f>SUM(T98:T132)</f>
        <v>0</v>
      </c>
      <c r="AR97" s="182" t="s">
        <v>79</v>
      </c>
      <c r="AT97" s="183" t="s">
        <v>73</v>
      </c>
      <c r="AU97" s="183" t="s">
        <v>79</v>
      </c>
      <c r="AY97" s="182" t="s">
        <v>134</v>
      </c>
      <c r="BK97" s="184">
        <f>SUM(BK98:BK132)</f>
        <v>0</v>
      </c>
    </row>
    <row r="98" spans="2:65" s="1" customFormat="1" ht="38.25" customHeight="1">
      <c r="B98" s="41"/>
      <c r="C98" s="187" t="s">
        <v>79</v>
      </c>
      <c r="D98" s="187" t="s">
        <v>136</v>
      </c>
      <c r="E98" s="188" t="s">
        <v>137</v>
      </c>
      <c r="F98" s="189" t="s">
        <v>138</v>
      </c>
      <c r="G98" s="190" t="s">
        <v>139</v>
      </c>
      <c r="H98" s="191">
        <v>1.54</v>
      </c>
      <c r="I98" s="192"/>
      <c r="J98" s="193">
        <f>ROUND(I98*H98,2)</f>
        <v>0</v>
      </c>
      <c r="K98" s="189" t="s">
        <v>140</v>
      </c>
      <c r="L98" s="61"/>
      <c r="M98" s="194" t="s">
        <v>21</v>
      </c>
      <c r="N98" s="195" t="s">
        <v>45</v>
      </c>
      <c r="O98" s="42"/>
      <c r="P98" s="196">
        <f>O98*H98</f>
        <v>0</v>
      </c>
      <c r="Q98" s="196">
        <v>0</v>
      </c>
      <c r="R98" s="196">
        <f>Q98*H98</f>
        <v>0</v>
      </c>
      <c r="S98" s="196">
        <v>0</v>
      </c>
      <c r="T98" s="197">
        <f>S98*H98</f>
        <v>0</v>
      </c>
      <c r="AR98" s="24" t="s">
        <v>141</v>
      </c>
      <c r="AT98" s="24" t="s">
        <v>136</v>
      </c>
      <c r="AU98" s="24" t="s">
        <v>86</v>
      </c>
      <c r="AY98" s="24" t="s">
        <v>134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24" t="s">
        <v>79</v>
      </c>
      <c r="BK98" s="198">
        <f>ROUND(I98*H98,2)</f>
        <v>0</v>
      </c>
      <c r="BL98" s="24" t="s">
        <v>141</v>
      </c>
      <c r="BM98" s="24" t="s">
        <v>142</v>
      </c>
    </row>
    <row r="99" spans="2:65" s="11" customFormat="1" ht="13.5">
      <c r="B99" s="199"/>
      <c r="C99" s="200"/>
      <c r="D99" s="201" t="s">
        <v>143</v>
      </c>
      <c r="E99" s="202" t="s">
        <v>21</v>
      </c>
      <c r="F99" s="203" t="s">
        <v>144</v>
      </c>
      <c r="G99" s="200"/>
      <c r="H99" s="204">
        <v>1.54</v>
      </c>
      <c r="I99" s="205"/>
      <c r="J99" s="200"/>
      <c r="K99" s="200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143</v>
      </c>
      <c r="AU99" s="210" t="s">
        <v>86</v>
      </c>
      <c r="AV99" s="11" t="s">
        <v>86</v>
      </c>
      <c r="AW99" s="11" t="s">
        <v>38</v>
      </c>
      <c r="AX99" s="11" t="s">
        <v>74</v>
      </c>
      <c r="AY99" s="210" t="s">
        <v>134</v>
      </c>
    </row>
    <row r="100" spans="2:65" s="12" customFormat="1" ht="13.5">
      <c r="B100" s="211"/>
      <c r="C100" s="212"/>
      <c r="D100" s="201" t="s">
        <v>143</v>
      </c>
      <c r="E100" s="213" t="s">
        <v>21</v>
      </c>
      <c r="F100" s="214" t="s">
        <v>145</v>
      </c>
      <c r="G100" s="212"/>
      <c r="H100" s="215">
        <v>1.54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143</v>
      </c>
      <c r="AU100" s="221" t="s">
        <v>86</v>
      </c>
      <c r="AV100" s="12" t="s">
        <v>141</v>
      </c>
      <c r="AW100" s="12" t="s">
        <v>38</v>
      </c>
      <c r="AX100" s="12" t="s">
        <v>79</v>
      </c>
      <c r="AY100" s="221" t="s">
        <v>134</v>
      </c>
    </row>
    <row r="101" spans="2:65" s="1" customFormat="1" ht="38.25" customHeight="1">
      <c r="B101" s="41"/>
      <c r="C101" s="187" t="s">
        <v>86</v>
      </c>
      <c r="D101" s="187" t="s">
        <v>136</v>
      </c>
      <c r="E101" s="188" t="s">
        <v>137</v>
      </c>
      <c r="F101" s="189" t="s">
        <v>138</v>
      </c>
      <c r="G101" s="190" t="s">
        <v>139</v>
      </c>
      <c r="H101" s="191">
        <v>1.54</v>
      </c>
      <c r="I101" s="192"/>
      <c r="J101" s="193">
        <f>ROUND(I101*H101,2)</f>
        <v>0</v>
      </c>
      <c r="K101" s="189" t="s">
        <v>140</v>
      </c>
      <c r="L101" s="61"/>
      <c r="M101" s="194" t="s">
        <v>21</v>
      </c>
      <c r="N101" s="195" t="s">
        <v>45</v>
      </c>
      <c r="O101" s="42"/>
      <c r="P101" s="196">
        <f>O101*H101</f>
        <v>0</v>
      </c>
      <c r="Q101" s="196">
        <v>0</v>
      </c>
      <c r="R101" s="196">
        <f>Q101*H101</f>
        <v>0</v>
      </c>
      <c r="S101" s="196">
        <v>0</v>
      </c>
      <c r="T101" s="197">
        <f>S101*H101</f>
        <v>0</v>
      </c>
      <c r="AR101" s="24" t="s">
        <v>141</v>
      </c>
      <c r="AT101" s="24" t="s">
        <v>136</v>
      </c>
      <c r="AU101" s="24" t="s">
        <v>86</v>
      </c>
      <c r="AY101" s="24" t="s">
        <v>134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24" t="s">
        <v>79</v>
      </c>
      <c r="BK101" s="198">
        <f>ROUND(I101*H101,2)</f>
        <v>0</v>
      </c>
      <c r="BL101" s="24" t="s">
        <v>141</v>
      </c>
      <c r="BM101" s="24" t="s">
        <v>146</v>
      </c>
    </row>
    <row r="102" spans="2:65" s="11" customFormat="1" ht="13.5">
      <c r="B102" s="199"/>
      <c r="C102" s="200"/>
      <c r="D102" s="201" t="s">
        <v>143</v>
      </c>
      <c r="E102" s="202" t="s">
        <v>21</v>
      </c>
      <c r="F102" s="203" t="s">
        <v>144</v>
      </c>
      <c r="G102" s="200"/>
      <c r="H102" s="204">
        <v>1.54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143</v>
      </c>
      <c r="AU102" s="210" t="s">
        <v>86</v>
      </c>
      <c r="AV102" s="11" t="s">
        <v>86</v>
      </c>
      <c r="AW102" s="11" t="s">
        <v>38</v>
      </c>
      <c r="AX102" s="11" t="s">
        <v>74</v>
      </c>
      <c r="AY102" s="210" t="s">
        <v>134</v>
      </c>
    </row>
    <row r="103" spans="2:65" s="12" customFormat="1" ht="13.5">
      <c r="B103" s="211"/>
      <c r="C103" s="212"/>
      <c r="D103" s="201" t="s">
        <v>143</v>
      </c>
      <c r="E103" s="213" t="s">
        <v>21</v>
      </c>
      <c r="F103" s="214" t="s">
        <v>145</v>
      </c>
      <c r="G103" s="212"/>
      <c r="H103" s="215">
        <v>1.54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143</v>
      </c>
      <c r="AU103" s="221" t="s">
        <v>86</v>
      </c>
      <c r="AV103" s="12" t="s">
        <v>141</v>
      </c>
      <c r="AW103" s="12" t="s">
        <v>38</v>
      </c>
      <c r="AX103" s="12" t="s">
        <v>79</v>
      </c>
      <c r="AY103" s="221" t="s">
        <v>134</v>
      </c>
    </row>
    <row r="104" spans="2:65" s="1" customFormat="1" ht="38.25" customHeight="1">
      <c r="B104" s="41"/>
      <c r="C104" s="187" t="s">
        <v>147</v>
      </c>
      <c r="D104" s="187" t="s">
        <v>136</v>
      </c>
      <c r="E104" s="188" t="s">
        <v>148</v>
      </c>
      <c r="F104" s="189" t="s">
        <v>149</v>
      </c>
      <c r="G104" s="190" t="s">
        <v>139</v>
      </c>
      <c r="H104" s="191">
        <v>0.46200000000000002</v>
      </c>
      <c r="I104" s="192"/>
      <c r="J104" s="193">
        <f>ROUND(I104*H104,2)</f>
        <v>0</v>
      </c>
      <c r="K104" s="189" t="s">
        <v>140</v>
      </c>
      <c r="L104" s="61"/>
      <c r="M104" s="194" t="s">
        <v>21</v>
      </c>
      <c r="N104" s="195" t="s">
        <v>45</v>
      </c>
      <c r="O104" s="42"/>
      <c r="P104" s="196">
        <f>O104*H104</f>
        <v>0</v>
      </c>
      <c r="Q104" s="196">
        <v>0</v>
      </c>
      <c r="R104" s="196">
        <f>Q104*H104</f>
        <v>0</v>
      </c>
      <c r="S104" s="196">
        <v>0</v>
      </c>
      <c r="T104" s="197">
        <f>S104*H104</f>
        <v>0</v>
      </c>
      <c r="AR104" s="24" t="s">
        <v>141</v>
      </c>
      <c r="AT104" s="24" t="s">
        <v>136</v>
      </c>
      <c r="AU104" s="24" t="s">
        <v>86</v>
      </c>
      <c r="AY104" s="24" t="s">
        <v>134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24" t="s">
        <v>79</v>
      </c>
      <c r="BK104" s="198">
        <f>ROUND(I104*H104,2)</f>
        <v>0</v>
      </c>
      <c r="BL104" s="24" t="s">
        <v>141</v>
      </c>
      <c r="BM104" s="24" t="s">
        <v>150</v>
      </c>
    </row>
    <row r="105" spans="2:65" s="11" customFormat="1" ht="13.5">
      <c r="B105" s="199"/>
      <c r="C105" s="200"/>
      <c r="D105" s="201" t="s">
        <v>143</v>
      </c>
      <c r="E105" s="202" t="s">
        <v>21</v>
      </c>
      <c r="F105" s="203" t="s">
        <v>151</v>
      </c>
      <c r="G105" s="200"/>
      <c r="H105" s="204">
        <v>0.46200000000000002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143</v>
      </c>
      <c r="AU105" s="210" t="s">
        <v>86</v>
      </c>
      <c r="AV105" s="11" t="s">
        <v>86</v>
      </c>
      <c r="AW105" s="11" t="s">
        <v>38</v>
      </c>
      <c r="AX105" s="11" t="s">
        <v>74</v>
      </c>
      <c r="AY105" s="210" t="s">
        <v>134</v>
      </c>
    </row>
    <row r="106" spans="2:65" s="12" customFormat="1" ht="13.5">
      <c r="B106" s="211"/>
      <c r="C106" s="212"/>
      <c r="D106" s="201" t="s">
        <v>143</v>
      </c>
      <c r="E106" s="213" t="s">
        <v>21</v>
      </c>
      <c r="F106" s="214" t="s">
        <v>145</v>
      </c>
      <c r="G106" s="212"/>
      <c r="H106" s="215">
        <v>0.46200000000000002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143</v>
      </c>
      <c r="AU106" s="221" t="s">
        <v>86</v>
      </c>
      <c r="AV106" s="12" t="s">
        <v>141</v>
      </c>
      <c r="AW106" s="12" t="s">
        <v>38</v>
      </c>
      <c r="AX106" s="12" t="s">
        <v>79</v>
      </c>
      <c r="AY106" s="221" t="s">
        <v>134</v>
      </c>
    </row>
    <row r="107" spans="2:65" s="1" customFormat="1" ht="51" customHeight="1">
      <c r="B107" s="41"/>
      <c r="C107" s="187" t="s">
        <v>141</v>
      </c>
      <c r="D107" s="187" t="s">
        <v>136</v>
      </c>
      <c r="E107" s="188" t="s">
        <v>152</v>
      </c>
      <c r="F107" s="189" t="s">
        <v>153</v>
      </c>
      <c r="G107" s="190" t="s">
        <v>139</v>
      </c>
      <c r="H107" s="191">
        <v>6.468</v>
      </c>
      <c r="I107" s="192"/>
      <c r="J107" s="193">
        <f>ROUND(I107*H107,2)</f>
        <v>0</v>
      </c>
      <c r="K107" s="189" t="s">
        <v>140</v>
      </c>
      <c r="L107" s="61"/>
      <c r="M107" s="194" t="s">
        <v>21</v>
      </c>
      <c r="N107" s="195" t="s">
        <v>45</v>
      </c>
      <c r="O107" s="42"/>
      <c r="P107" s="196">
        <f>O107*H107</f>
        <v>0</v>
      </c>
      <c r="Q107" s="196">
        <v>0</v>
      </c>
      <c r="R107" s="196">
        <f>Q107*H107</f>
        <v>0</v>
      </c>
      <c r="S107" s="196">
        <v>0</v>
      </c>
      <c r="T107" s="197">
        <f>S107*H107</f>
        <v>0</v>
      </c>
      <c r="AR107" s="24" t="s">
        <v>141</v>
      </c>
      <c r="AT107" s="24" t="s">
        <v>136</v>
      </c>
      <c r="AU107" s="24" t="s">
        <v>86</v>
      </c>
      <c r="AY107" s="24" t="s">
        <v>134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24" t="s">
        <v>79</v>
      </c>
      <c r="BK107" s="198">
        <f>ROUND(I107*H107,2)</f>
        <v>0</v>
      </c>
      <c r="BL107" s="24" t="s">
        <v>141</v>
      </c>
      <c r="BM107" s="24" t="s">
        <v>154</v>
      </c>
    </row>
    <row r="108" spans="2:65" s="11" customFormat="1" ht="13.5">
      <c r="B108" s="199"/>
      <c r="C108" s="200"/>
      <c r="D108" s="201" t="s">
        <v>143</v>
      </c>
      <c r="E108" s="202" t="s">
        <v>21</v>
      </c>
      <c r="F108" s="203" t="s">
        <v>155</v>
      </c>
      <c r="G108" s="200"/>
      <c r="H108" s="204">
        <v>6.468</v>
      </c>
      <c r="I108" s="205"/>
      <c r="J108" s="200"/>
      <c r="K108" s="200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143</v>
      </c>
      <c r="AU108" s="210" t="s">
        <v>86</v>
      </c>
      <c r="AV108" s="11" t="s">
        <v>86</v>
      </c>
      <c r="AW108" s="11" t="s">
        <v>38</v>
      </c>
      <c r="AX108" s="11" t="s">
        <v>74</v>
      </c>
      <c r="AY108" s="210" t="s">
        <v>134</v>
      </c>
    </row>
    <row r="109" spans="2:65" s="12" customFormat="1" ht="13.5">
      <c r="B109" s="211"/>
      <c r="C109" s="212"/>
      <c r="D109" s="201" t="s">
        <v>143</v>
      </c>
      <c r="E109" s="213" t="s">
        <v>21</v>
      </c>
      <c r="F109" s="214" t="s">
        <v>145</v>
      </c>
      <c r="G109" s="212"/>
      <c r="H109" s="215">
        <v>6.468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143</v>
      </c>
      <c r="AU109" s="221" t="s">
        <v>86</v>
      </c>
      <c r="AV109" s="12" t="s">
        <v>141</v>
      </c>
      <c r="AW109" s="12" t="s">
        <v>38</v>
      </c>
      <c r="AX109" s="12" t="s">
        <v>79</v>
      </c>
      <c r="AY109" s="221" t="s">
        <v>134</v>
      </c>
    </row>
    <row r="110" spans="2:65" s="1" customFormat="1" ht="16.5" customHeight="1">
      <c r="B110" s="41"/>
      <c r="C110" s="187" t="s">
        <v>156</v>
      </c>
      <c r="D110" s="187" t="s">
        <v>136</v>
      </c>
      <c r="E110" s="188" t="s">
        <v>157</v>
      </c>
      <c r="F110" s="189" t="s">
        <v>158</v>
      </c>
      <c r="G110" s="190" t="s">
        <v>139</v>
      </c>
      <c r="H110" s="191">
        <v>0.46200000000000002</v>
      </c>
      <c r="I110" s="192"/>
      <c r="J110" s="193">
        <f>ROUND(I110*H110,2)</f>
        <v>0</v>
      </c>
      <c r="K110" s="189" t="s">
        <v>140</v>
      </c>
      <c r="L110" s="61"/>
      <c r="M110" s="194" t="s">
        <v>21</v>
      </c>
      <c r="N110" s="195" t="s">
        <v>45</v>
      </c>
      <c r="O110" s="42"/>
      <c r="P110" s="196">
        <f>O110*H110</f>
        <v>0</v>
      </c>
      <c r="Q110" s="196">
        <v>0</v>
      </c>
      <c r="R110" s="196">
        <f>Q110*H110</f>
        <v>0</v>
      </c>
      <c r="S110" s="196">
        <v>0</v>
      </c>
      <c r="T110" s="197">
        <f>S110*H110</f>
        <v>0</v>
      </c>
      <c r="AR110" s="24" t="s">
        <v>141</v>
      </c>
      <c r="AT110" s="24" t="s">
        <v>136</v>
      </c>
      <c r="AU110" s="24" t="s">
        <v>86</v>
      </c>
      <c r="AY110" s="24" t="s">
        <v>134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24" t="s">
        <v>79</v>
      </c>
      <c r="BK110" s="198">
        <f>ROUND(I110*H110,2)</f>
        <v>0</v>
      </c>
      <c r="BL110" s="24" t="s">
        <v>141</v>
      </c>
      <c r="BM110" s="24" t="s">
        <v>159</v>
      </c>
    </row>
    <row r="111" spans="2:65" s="11" customFormat="1" ht="13.5">
      <c r="B111" s="199"/>
      <c r="C111" s="200"/>
      <c r="D111" s="201" t="s">
        <v>143</v>
      </c>
      <c r="E111" s="202" t="s">
        <v>21</v>
      </c>
      <c r="F111" s="203" t="s">
        <v>21</v>
      </c>
      <c r="G111" s="200"/>
      <c r="H111" s="204">
        <v>0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143</v>
      </c>
      <c r="AU111" s="210" t="s">
        <v>86</v>
      </c>
      <c r="AV111" s="11" t="s">
        <v>86</v>
      </c>
      <c r="AW111" s="11" t="s">
        <v>38</v>
      </c>
      <c r="AX111" s="11" t="s">
        <v>74</v>
      </c>
      <c r="AY111" s="210" t="s">
        <v>134</v>
      </c>
    </row>
    <row r="112" spans="2:65" s="11" customFormat="1" ht="13.5">
      <c r="B112" s="199"/>
      <c r="C112" s="200"/>
      <c r="D112" s="201" t="s">
        <v>143</v>
      </c>
      <c r="E112" s="202" t="s">
        <v>21</v>
      </c>
      <c r="F112" s="203" t="s">
        <v>21</v>
      </c>
      <c r="G112" s="200"/>
      <c r="H112" s="204">
        <v>0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143</v>
      </c>
      <c r="AU112" s="210" t="s">
        <v>86</v>
      </c>
      <c r="AV112" s="11" t="s">
        <v>86</v>
      </c>
      <c r="AW112" s="11" t="s">
        <v>38</v>
      </c>
      <c r="AX112" s="11" t="s">
        <v>74</v>
      </c>
      <c r="AY112" s="210" t="s">
        <v>134</v>
      </c>
    </row>
    <row r="113" spans="2:65" s="11" customFormat="1" ht="13.5">
      <c r="B113" s="199"/>
      <c r="C113" s="200"/>
      <c r="D113" s="201" t="s">
        <v>143</v>
      </c>
      <c r="E113" s="202" t="s">
        <v>21</v>
      </c>
      <c r="F113" s="203" t="s">
        <v>21</v>
      </c>
      <c r="G113" s="200"/>
      <c r="H113" s="204">
        <v>0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143</v>
      </c>
      <c r="AU113" s="210" t="s">
        <v>86</v>
      </c>
      <c r="AV113" s="11" t="s">
        <v>86</v>
      </c>
      <c r="AW113" s="11" t="s">
        <v>38</v>
      </c>
      <c r="AX113" s="11" t="s">
        <v>74</v>
      </c>
      <c r="AY113" s="210" t="s">
        <v>134</v>
      </c>
    </row>
    <row r="114" spans="2:65" s="11" customFormat="1" ht="13.5">
      <c r="B114" s="199"/>
      <c r="C114" s="200"/>
      <c r="D114" s="201" t="s">
        <v>143</v>
      </c>
      <c r="E114" s="202" t="s">
        <v>21</v>
      </c>
      <c r="F114" s="203" t="s">
        <v>21</v>
      </c>
      <c r="G114" s="200"/>
      <c r="H114" s="204">
        <v>0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143</v>
      </c>
      <c r="AU114" s="210" t="s">
        <v>86</v>
      </c>
      <c r="AV114" s="11" t="s">
        <v>86</v>
      </c>
      <c r="AW114" s="11" t="s">
        <v>38</v>
      </c>
      <c r="AX114" s="11" t="s">
        <v>74</v>
      </c>
      <c r="AY114" s="210" t="s">
        <v>134</v>
      </c>
    </row>
    <row r="115" spans="2:65" s="11" customFormat="1" ht="13.5">
      <c r="B115" s="199"/>
      <c r="C115" s="200"/>
      <c r="D115" s="201" t="s">
        <v>143</v>
      </c>
      <c r="E115" s="202" t="s">
        <v>21</v>
      </c>
      <c r="F115" s="203" t="s">
        <v>21</v>
      </c>
      <c r="G115" s="200"/>
      <c r="H115" s="204">
        <v>0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143</v>
      </c>
      <c r="AU115" s="210" t="s">
        <v>86</v>
      </c>
      <c r="AV115" s="11" t="s">
        <v>86</v>
      </c>
      <c r="AW115" s="11" t="s">
        <v>38</v>
      </c>
      <c r="AX115" s="11" t="s">
        <v>74</v>
      </c>
      <c r="AY115" s="210" t="s">
        <v>134</v>
      </c>
    </row>
    <row r="116" spans="2:65" s="11" customFormat="1" ht="13.5">
      <c r="B116" s="199"/>
      <c r="C116" s="200"/>
      <c r="D116" s="201" t="s">
        <v>143</v>
      </c>
      <c r="E116" s="202" t="s">
        <v>21</v>
      </c>
      <c r="F116" s="203" t="s">
        <v>21</v>
      </c>
      <c r="G116" s="200"/>
      <c r="H116" s="204">
        <v>0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143</v>
      </c>
      <c r="AU116" s="210" t="s">
        <v>86</v>
      </c>
      <c r="AV116" s="11" t="s">
        <v>86</v>
      </c>
      <c r="AW116" s="11" t="s">
        <v>38</v>
      </c>
      <c r="AX116" s="11" t="s">
        <v>74</v>
      </c>
      <c r="AY116" s="210" t="s">
        <v>134</v>
      </c>
    </row>
    <row r="117" spans="2:65" s="11" customFormat="1" ht="13.5">
      <c r="B117" s="199"/>
      <c r="C117" s="200"/>
      <c r="D117" s="201" t="s">
        <v>143</v>
      </c>
      <c r="E117" s="202" t="s">
        <v>21</v>
      </c>
      <c r="F117" s="203" t="s">
        <v>21</v>
      </c>
      <c r="G117" s="200"/>
      <c r="H117" s="204">
        <v>0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143</v>
      </c>
      <c r="AU117" s="210" t="s">
        <v>86</v>
      </c>
      <c r="AV117" s="11" t="s">
        <v>86</v>
      </c>
      <c r="AW117" s="11" t="s">
        <v>38</v>
      </c>
      <c r="AX117" s="11" t="s">
        <v>74</v>
      </c>
      <c r="AY117" s="210" t="s">
        <v>134</v>
      </c>
    </row>
    <row r="118" spans="2:65" s="11" customFormat="1" ht="13.5">
      <c r="B118" s="199"/>
      <c r="C118" s="200"/>
      <c r="D118" s="201" t="s">
        <v>143</v>
      </c>
      <c r="E118" s="202" t="s">
        <v>21</v>
      </c>
      <c r="F118" s="203" t="s">
        <v>21</v>
      </c>
      <c r="G118" s="200"/>
      <c r="H118" s="204">
        <v>0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143</v>
      </c>
      <c r="AU118" s="210" t="s">
        <v>86</v>
      </c>
      <c r="AV118" s="11" t="s">
        <v>86</v>
      </c>
      <c r="AW118" s="11" t="s">
        <v>38</v>
      </c>
      <c r="AX118" s="11" t="s">
        <v>74</v>
      </c>
      <c r="AY118" s="210" t="s">
        <v>134</v>
      </c>
    </row>
    <row r="119" spans="2:65" s="11" customFormat="1" ht="13.5">
      <c r="B119" s="199"/>
      <c r="C119" s="200"/>
      <c r="D119" s="201" t="s">
        <v>143</v>
      </c>
      <c r="E119" s="202" t="s">
        <v>21</v>
      </c>
      <c r="F119" s="203" t="s">
        <v>21</v>
      </c>
      <c r="G119" s="200"/>
      <c r="H119" s="204">
        <v>0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143</v>
      </c>
      <c r="AU119" s="210" t="s">
        <v>86</v>
      </c>
      <c r="AV119" s="11" t="s">
        <v>86</v>
      </c>
      <c r="AW119" s="11" t="s">
        <v>38</v>
      </c>
      <c r="AX119" s="11" t="s">
        <v>74</v>
      </c>
      <c r="AY119" s="210" t="s">
        <v>134</v>
      </c>
    </row>
    <row r="120" spans="2:65" s="11" customFormat="1" ht="13.5">
      <c r="B120" s="199"/>
      <c r="C120" s="200"/>
      <c r="D120" s="201" t="s">
        <v>143</v>
      </c>
      <c r="E120" s="202" t="s">
        <v>21</v>
      </c>
      <c r="F120" s="203" t="s">
        <v>21</v>
      </c>
      <c r="G120" s="200"/>
      <c r="H120" s="204">
        <v>0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143</v>
      </c>
      <c r="AU120" s="210" t="s">
        <v>86</v>
      </c>
      <c r="AV120" s="11" t="s">
        <v>86</v>
      </c>
      <c r="AW120" s="11" t="s">
        <v>38</v>
      </c>
      <c r="AX120" s="11" t="s">
        <v>74</v>
      </c>
      <c r="AY120" s="210" t="s">
        <v>134</v>
      </c>
    </row>
    <row r="121" spans="2:65" s="11" customFormat="1" ht="13.5">
      <c r="B121" s="199"/>
      <c r="C121" s="200"/>
      <c r="D121" s="201" t="s">
        <v>143</v>
      </c>
      <c r="E121" s="202" t="s">
        <v>21</v>
      </c>
      <c r="F121" s="203" t="s">
        <v>21</v>
      </c>
      <c r="G121" s="200"/>
      <c r="H121" s="204">
        <v>0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143</v>
      </c>
      <c r="AU121" s="210" t="s">
        <v>86</v>
      </c>
      <c r="AV121" s="11" t="s">
        <v>86</v>
      </c>
      <c r="AW121" s="11" t="s">
        <v>38</v>
      </c>
      <c r="AX121" s="11" t="s">
        <v>74</v>
      </c>
      <c r="AY121" s="210" t="s">
        <v>134</v>
      </c>
    </row>
    <row r="122" spans="2:65" s="11" customFormat="1" ht="13.5">
      <c r="B122" s="199"/>
      <c r="C122" s="200"/>
      <c r="D122" s="201" t="s">
        <v>143</v>
      </c>
      <c r="E122" s="202" t="s">
        <v>21</v>
      </c>
      <c r="F122" s="203" t="s">
        <v>151</v>
      </c>
      <c r="G122" s="200"/>
      <c r="H122" s="204">
        <v>0.46200000000000002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143</v>
      </c>
      <c r="AU122" s="210" t="s">
        <v>86</v>
      </c>
      <c r="AV122" s="11" t="s">
        <v>86</v>
      </c>
      <c r="AW122" s="11" t="s">
        <v>38</v>
      </c>
      <c r="AX122" s="11" t="s">
        <v>74</v>
      </c>
      <c r="AY122" s="210" t="s">
        <v>134</v>
      </c>
    </row>
    <row r="123" spans="2:65" s="12" customFormat="1" ht="13.5">
      <c r="B123" s="211"/>
      <c r="C123" s="212"/>
      <c r="D123" s="201" t="s">
        <v>143</v>
      </c>
      <c r="E123" s="213" t="s">
        <v>21</v>
      </c>
      <c r="F123" s="214" t="s">
        <v>145</v>
      </c>
      <c r="G123" s="212"/>
      <c r="H123" s="215">
        <v>0.46200000000000002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143</v>
      </c>
      <c r="AU123" s="221" t="s">
        <v>86</v>
      </c>
      <c r="AV123" s="12" t="s">
        <v>141</v>
      </c>
      <c r="AW123" s="12" t="s">
        <v>38</v>
      </c>
      <c r="AX123" s="12" t="s">
        <v>79</v>
      </c>
      <c r="AY123" s="221" t="s">
        <v>134</v>
      </c>
    </row>
    <row r="124" spans="2:65" s="1" customFormat="1" ht="25.5" customHeight="1">
      <c r="B124" s="41"/>
      <c r="C124" s="187" t="s">
        <v>160</v>
      </c>
      <c r="D124" s="187" t="s">
        <v>136</v>
      </c>
      <c r="E124" s="188" t="s">
        <v>161</v>
      </c>
      <c r="F124" s="189" t="s">
        <v>162</v>
      </c>
      <c r="G124" s="190" t="s">
        <v>163</v>
      </c>
      <c r="H124" s="191">
        <v>0.73899999999999999</v>
      </c>
      <c r="I124" s="192"/>
      <c r="J124" s="193">
        <f>ROUND(I124*H124,2)</f>
        <v>0</v>
      </c>
      <c r="K124" s="189" t="s">
        <v>140</v>
      </c>
      <c r="L124" s="61"/>
      <c r="M124" s="194" t="s">
        <v>21</v>
      </c>
      <c r="N124" s="195" t="s">
        <v>45</v>
      </c>
      <c r="O124" s="4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AR124" s="24" t="s">
        <v>141</v>
      </c>
      <c r="AT124" s="24" t="s">
        <v>136</v>
      </c>
      <c r="AU124" s="24" t="s">
        <v>86</v>
      </c>
      <c r="AY124" s="24" t="s">
        <v>134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24" t="s">
        <v>79</v>
      </c>
      <c r="BK124" s="198">
        <f>ROUND(I124*H124,2)</f>
        <v>0</v>
      </c>
      <c r="BL124" s="24" t="s">
        <v>141</v>
      </c>
      <c r="BM124" s="24" t="s">
        <v>164</v>
      </c>
    </row>
    <row r="125" spans="2:65" s="11" customFormat="1" ht="13.5">
      <c r="B125" s="199"/>
      <c r="C125" s="200"/>
      <c r="D125" s="201" t="s">
        <v>143</v>
      </c>
      <c r="E125" s="202" t="s">
        <v>21</v>
      </c>
      <c r="F125" s="203" t="s">
        <v>165</v>
      </c>
      <c r="G125" s="200"/>
      <c r="H125" s="204">
        <v>0.73899999999999999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143</v>
      </c>
      <c r="AU125" s="210" t="s">
        <v>86</v>
      </c>
      <c r="AV125" s="11" t="s">
        <v>86</v>
      </c>
      <c r="AW125" s="11" t="s">
        <v>38</v>
      </c>
      <c r="AX125" s="11" t="s">
        <v>74</v>
      </c>
      <c r="AY125" s="210" t="s">
        <v>134</v>
      </c>
    </row>
    <row r="126" spans="2:65" s="12" customFormat="1" ht="13.5">
      <c r="B126" s="211"/>
      <c r="C126" s="212"/>
      <c r="D126" s="201" t="s">
        <v>143</v>
      </c>
      <c r="E126" s="213" t="s">
        <v>21</v>
      </c>
      <c r="F126" s="214" t="s">
        <v>145</v>
      </c>
      <c r="G126" s="212"/>
      <c r="H126" s="215">
        <v>0.73899999999999999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143</v>
      </c>
      <c r="AU126" s="221" t="s">
        <v>86</v>
      </c>
      <c r="AV126" s="12" t="s">
        <v>141</v>
      </c>
      <c r="AW126" s="12" t="s">
        <v>38</v>
      </c>
      <c r="AX126" s="12" t="s">
        <v>79</v>
      </c>
      <c r="AY126" s="221" t="s">
        <v>134</v>
      </c>
    </row>
    <row r="127" spans="2:65" s="1" customFormat="1" ht="51" customHeight="1">
      <c r="B127" s="41"/>
      <c r="C127" s="187" t="s">
        <v>166</v>
      </c>
      <c r="D127" s="187" t="s">
        <v>136</v>
      </c>
      <c r="E127" s="188" t="s">
        <v>167</v>
      </c>
      <c r="F127" s="189" t="s">
        <v>168</v>
      </c>
      <c r="G127" s="190" t="s">
        <v>139</v>
      </c>
      <c r="H127" s="191">
        <v>1.0780000000000001</v>
      </c>
      <c r="I127" s="192"/>
      <c r="J127" s="193">
        <f>ROUND(I127*H127,2)</f>
        <v>0</v>
      </c>
      <c r="K127" s="189" t="s">
        <v>140</v>
      </c>
      <c r="L127" s="61"/>
      <c r="M127" s="194" t="s">
        <v>21</v>
      </c>
      <c r="N127" s="195" t="s">
        <v>45</v>
      </c>
      <c r="O127" s="4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AR127" s="24" t="s">
        <v>141</v>
      </c>
      <c r="AT127" s="24" t="s">
        <v>136</v>
      </c>
      <c r="AU127" s="24" t="s">
        <v>86</v>
      </c>
      <c r="AY127" s="24" t="s">
        <v>134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24" t="s">
        <v>79</v>
      </c>
      <c r="BK127" s="198">
        <f>ROUND(I127*H127,2)</f>
        <v>0</v>
      </c>
      <c r="BL127" s="24" t="s">
        <v>141</v>
      </c>
      <c r="BM127" s="24" t="s">
        <v>169</v>
      </c>
    </row>
    <row r="128" spans="2:65" s="11" customFormat="1" ht="13.5">
      <c r="B128" s="199"/>
      <c r="C128" s="200"/>
      <c r="D128" s="201" t="s">
        <v>143</v>
      </c>
      <c r="E128" s="202" t="s">
        <v>21</v>
      </c>
      <c r="F128" s="203" t="s">
        <v>170</v>
      </c>
      <c r="G128" s="200"/>
      <c r="H128" s="204">
        <v>1.0780000000000001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143</v>
      </c>
      <c r="AU128" s="210" t="s">
        <v>86</v>
      </c>
      <c r="AV128" s="11" t="s">
        <v>86</v>
      </c>
      <c r="AW128" s="11" t="s">
        <v>38</v>
      </c>
      <c r="AX128" s="11" t="s">
        <v>74</v>
      </c>
      <c r="AY128" s="210" t="s">
        <v>134</v>
      </c>
    </row>
    <row r="129" spans="2:65" s="12" customFormat="1" ht="13.5">
      <c r="B129" s="211"/>
      <c r="C129" s="212"/>
      <c r="D129" s="201" t="s">
        <v>143</v>
      </c>
      <c r="E129" s="213" t="s">
        <v>21</v>
      </c>
      <c r="F129" s="214" t="s">
        <v>145</v>
      </c>
      <c r="G129" s="212"/>
      <c r="H129" s="215">
        <v>1.0780000000000001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143</v>
      </c>
      <c r="AU129" s="221" t="s">
        <v>86</v>
      </c>
      <c r="AV129" s="12" t="s">
        <v>141</v>
      </c>
      <c r="AW129" s="12" t="s">
        <v>38</v>
      </c>
      <c r="AX129" s="12" t="s">
        <v>79</v>
      </c>
      <c r="AY129" s="221" t="s">
        <v>134</v>
      </c>
    </row>
    <row r="130" spans="2:65" s="1" customFormat="1" ht="51" customHeight="1">
      <c r="B130" s="41"/>
      <c r="C130" s="187" t="s">
        <v>171</v>
      </c>
      <c r="D130" s="187" t="s">
        <v>136</v>
      </c>
      <c r="E130" s="188" t="s">
        <v>172</v>
      </c>
      <c r="F130" s="189" t="s">
        <v>173</v>
      </c>
      <c r="G130" s="190" t="s">
        <v>139</v>
      </c>
      <c r="H130" s="191">
        <v>1.0780000000000001</v>
      </c>
      <c r="I130" s="192"/>
      <c r="J130" s="193">
        <f>ROUND(I130*H130,2)</f>
        <v>0</v>
      </c>
      <c r="K130" s="189" t="s">
        <v>140</v>
      </c>
      <c r="L130" s="61"/>
      <c r="M130" s="194" t="s">
        <v>21</v>
      </c>
      <c r="N130" s="195" t="s">
        <v>45</v>
      </c>
      <c r="O130" s="4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AR130" s="24" t="s">
        <v>141</v>
      </c>
      <c r="AT130" s="24" t="s">
        <v>136</v>
      </c>
      <c r="AU130" s="24" t="s">
        <v>86</v>
      </c>
      <c r="AY130" s="24" t="s">
        <v>134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24" t="s">
        <v>79</v>
      </c>
      <c r="BK130" s="198">
        <f>ROUND(I130*H130,2)</f>
        <v>0</v>
      </c>
      <c r="BL130" s="24" t="s">
        <v>141</v>
      </c>
      <c r="BM130" s="24" t="s">
        <v>174</v>
      </c>
    </row>
    <row r="131" spans="2:65" s="11" customFormat="1" ht="13.5">
      <c r="B131" s="199"/>
      <c r="C131" s="200"/>
      <c r="D131" s="201" t="s">
        <v>143</v>
      </c>
      <c r="E131" s="202" t="s">
        <v>21</v>
      </c>
      <c r="F131" s="203" t="s">
        <v>170</v>
      </c>
      <c r="G131" s="200"/>
      <c r="H131" s="204">
        <v>1.0780000000000001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143</v>
      </c>
      <c r="AU131" s="210" t="s">
        <v>86</v>
      </c>
      <c r="AV131" s="11" t="s">
        <v>86</v>
      </c>
      <c r="AW131" s="11" t="s">
        <v>38</v>
      </c>
      <c r="AX131" s="11" t="s">
        <v>74</v>
      </c>
      <c r="AY131" s="210" t="s">
        <v>134</v>
      </c>
    </row>
    <row r="132" spans="2:65" s="12" customFormat="1" ht="13.5">
      <c r="B132" s="211"/>
      <c r="C132" s="212"/>
      <c r="D132" s="201" t="s">
        <v>143</v>
      </c>
      <c r="E132" s="213" t="s">
        <v>21</v>
      </c>
      <c r="F132" s="214" t="s">
        <v>145</v>
      </c>
      <c r="G132" s="212"/>
      <c r="H132" s="215">
        <v>1.0780000000000001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143</v>
      </c>
      <c r="AU132" s="221" t="s">
        <v>86</v>
      </c>
      <c r="AV132" s="12" t="s">
        <v>141</v>
      </c>
      <c r="AW132" s="12" t="s">
        <v>38</v>
      </c>
      <c r="AX132" s="12" t="s">
        <v>79</v>
      </c>
      <c r="AY132" s="221" t="s">
        <v>134</v>
      </c>
    </row>
    <row r="133" spans="2:65" s="10" customFormat="1" ht="29.85" customHeight="1">
      <c r="B133" s="171"/>
      <c r="C133" s="172"/>
      <c r="D133" s="173" t="s">
        <v>73</v>
      </c>
      <c r="E133" s="185" t="s">
        <v>86</v>
      </c>
      <c r="F133" s="185" t="s">
        <v>175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SUM(P134:P139)</f>
        <v>0</v>
      </c>
      <c r="Q133" s="179"/>
      <c r="R133" s="180">
        <f>SUM(R134:R139)</f>
        <v>0.38283530999999998</v>
      </c>
      <c r="S133" s="179"/>
      <c r="T133" s="181">
        <f>SUM(T134:T139)</f>
        <v>0</v>
      </c>
      <c r="AR133" s="182" t="s">
        <v>79</v>
      </c>
      <c r="AT133" s="183" t="s">
        <v>73</v>
      </c>
      <c r="AU133" s="183" t="s">
        <v>79</v>
      </c>
      <c r="AY133" s="182" t="s">
        <v>134</v>
      </c>
      <c r="BK133" s="184">
        <f>SUM(BK134:BK139)</f>
        <v>0</v>
      </c>
    </row>
    <row r="134" spans="2:65" s="1" customFormat="1" ht="38.25" customHeight="1">
      <c r="B134" s="41"/>
      <c r="C134" s="187" t="s">
        <v>176</v>
      </c>
      <c r="D134" s="187" t="s">
        <v>136</v>
      </c>
      <c r="E134" s="188" t="s">
        <v>177</v>
      </c>
      <c r="F134" s="189" t="s">
        <v>178</v>
      </c>
      <c r="G134" s="190" t="s">
        <v>179</v>
      </c>
      <c r="H134" s="191">
        <v>0.55000000000000004</v>
      </c>
      <c r="I134" s="192"/>
      <c r="J134" s="193">
        <f>ROUND(I134*H134,2)</f>
        <v>0</v>
      </c>
      <c r="K134" s="189" t="s">
        <v>140</v>
      </c>
      <c r="L134" s="61"/>
      <c r="M134" s="194" t="s">
        <v>21</v>
      </c>
      <c r="N134" s="195" t="s">
        <v>45</v>
      </c>
      <c r="O134" s="42"/>
      <c r="P134" s="196">
        <f>O134*H134</f>
        <v>0</v>
      </c>
      <c r="Q134" s="196">
        <v>0.67488999999999999</v>
      </c>
      <c r="R134" s="196">
        <f>Q134*H134</f>
        <v>0.37118950000000001</v>
      </c>
      <c r="S134" s="196">
        <v>0</v>
      </c>
      <c r="T134" s="197">
        <f>S134*H134</f>
        <v>0</v>
      </c>
      <c r="AR134" s="24" t="s">
        <v>141</v>
      </c>
      <c r="AT134" s="24" t="s">
        <v>136</v>
      </c>
      <c r="AU134" s="24" t="s">
        <v>86</v>
      </c>
      <c r="AY134" s="24" t="s">
        <v>134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24" t="s">
        <v>79</v>
      </c>
      <c r="BK134" s="198">
        <f>ROUND(I134*H134,2)</f>
        <v>0</v>
      </c>
      <c r="BL134" s="24" t="s">
        <v>141</v>
      </c>
      <c r="BM134" s="24" t="s">
        <v>180</v>
      </c>
    </row>
    <row r="135" spans="2:65" s="11" customFormat="1" ht="13.5">
      <c r="B135" s="199"/>
      <c r="C135" s="200"/>
      <c r="D135" s="201" t="s">
        <v>143</v>
      </c>
      <c r="E135" s="202" t="s">
        <v>21</v>
      </c>
      <c r="F135" s="203" t="s">
        <v>181</v>
      </c>
      <c r="G135" s="200"/>
      <c r="H135" s="204">
        <v>0.55000000000000004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143</v>
      </c>
      <c r="AU135" s="210" t="s">
        <v>86</v>
      </c>
      <c r="AV135" s="11" t="s">
        <v>86</v>
      </c>
      <c r="AW135" s="11" t="s">
        <v>38</v>
      </c>
      <c r="AX135" s="11" t="s">
        <v>74</v>
      </c>
      <c r="AY135" s="210" t="s">
        <v>134</v>
      </c>
    </row>
    <row r="136" spans="2:65" s="12" customFormat="1" ht="13.5">
      <c r="B136" s="211"/>
      <c r="C136" s="212"/>
      <c r="D136" s="201" t="s">
        <v>143</v>
      </c>
      <c r="E136" s="213" t="s">
        <v>21</v>
      </c>
      <c r="F136" s="214" t="s">
        <v>145</v>
      </c>
      <c r="G136" s="212"/>
      <c r="H136" s="215">
        <v>0.55000000000000004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143</v>
      </c>
      <c r="AU136" s="221" t="s">
        <v>86</v>
      </c>
      <c r="AV136" s="12" t="s">
        <v>141</v>
      </c>
      <c r="AW136" s="12" t="s">
        <v>38</v>
      </c>
      <c r="AX136" s="12" t="s">
        <v>79</v>
      </c>
      <c r="AY136" s="221" t="s">
        <v>134</v>
      </c>
    </row>
    <row r="137" spans="2:65" s="1" customFormat="1" ht="38.25" customHeight="1">
      <c r="B137" s="41"/>
      <c r="C137" s="187" t="s">
        <v>182</v>
      </c>
      <c r="D137" s="187" t="s">
        <v>136</v>
      </c>
      <c r="E137" s="188" t="s">
        <v>183</v>
      </c>
      <c r="F137" s="189" t="s">
        <v>184</v>
      </c>
      <c r="G137" s="190" t="s">
        <v>163</v>
      </c>
      <c r="H137" s="191">
        <v>1.0999999999999999E-2</v>
      </c>
      <c r="I137" s="192"/>
      <c r="J137" s="193">
        <f>ROUND(I137*H137,2)</f>
        <v>0</v>
      </c>
      <c r="K137" s="189" t="s">
        <v>140</v>
      </c>
      <c r="L137" s="61"/>
      <c r="M137" s="194" t="s">
        <v>21</v>
      </c>
      <c r="N137" s="195" t="s">
        <v>45</v>
      </c>
      <c r="O137" s="42"/>
      <c r="P137" s="196">
        <f>O137*H137</f>
        <v>0</v>
      </c>
      <c r="Q137" s="196">
        <v>1.05871</v>
      </c>
      <c r="R137" s="196">
        <f>Q137*H137</f>
        <v>1.1645809999999999E-2</v>
      </c>
      <c r="S137" s="196">
        <v>0</v>
      </c>
      <c r="T137" s="197">
        <f>S137*H137</f>
        <v>0</v>
      </c>
      <c r="AR137" s="24" t="s">
        <v>141</v>
      </c>
      <c r="AT137" s="24" t="s">
        <v>136</v>
      </c>
      <c r="AU137" s="24" t="s">
        <v>86</v>
      </c>
      <c r="AY137" s="24" t="s">
        <v>134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24" t="s">
        <v>79</v>
      </c>
      <c r="BK137" s="198">
        <f>ROUND(I137*H137,2)</f>
        <v>0</v>
      </c>
      <c r="BL137" s="24" t="s">
        <v>141</v>
      </c>
      <c r="BM137" s="24" t="s">
        <v>185</v>
      </c>
    </row>
    <row r="138" spans="2:65" s="11" customFormat="1" ht="13.5">
      <c r="B138" s="199"/>
      <c r="C138" s="200"/>
      <c r="D138" s="201" t="s">
        <v>143</v>
      </c>
      <c r="E138" s="202" t="s">
        <v>21</v>
      </c>
      <c r="F138" s="203" t="s">
        <v>186</v>
      </c>
      <c r="G138" s="200"/>
      <c r="H138" s="204">
        <v>1.0999999999999999E-2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143</v>
      </c>
      <c r="AU138" s="210" t="s">
        <v>86</v>
      </c>
      <c r="AV138" s="11" t="s">
        <v>86</v>
      </c>
      <c r="AW138" s="11" t="s">
        <v>38</v>
      </c>
      <c r="AX138" s="11" t="s">
        <v>74</v>
      </c>
      <c r="AY138" s="210" t="s">
        <v>134</v>
      </c>
    </row>
    <row r="139" spans="2:65" s="12" customFormat="1" ht="13.5">
      <c r="B139" s="211"/>
      <c r="C139" s="212"/>
      <c r="D139" s="201" t="s">
        <v>143</v>
      </c>
      <c r="E139" s="213" t="s">
        <v>21</v>
      </c>
      <c r="F139" s="214" t="s">
        <v>145</v>
      </c>
      <c r="G139" s="212"/>
      <c r="H139" s="215">
        <v>1.0999999999999999E-2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143</v>
      </c>
      <c r="AU139" s="221" t="s">
        <v>86</v>
      </c>
      <c r="AV139" s="12" t="s">
        <v>141</v>
      </c>
      <c r="AW139" s="12" t="s">
        <v>38</v>
      </c>
      <c r="AX139" s="12" t="s">
        <v>79</v>
      </c>
      <c r="AY139" s="221" t="s">
        <v>134</v>
      </c>
    </row>
    <row r="140" spans="2:65" s="10" customFormat="1" ht="29.85" customHeight="1">
      <c r="B140" s="171"/>
      <c r="C140" s="172"/>
      <c r="D140" s="173" t="s">
        <v>73</v>
      </c>
      <c r="E140" s="185" t="s">
        <v>147</v>
      </c>
      <c r="F140" s="185" t="s">
        <v>187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SUM(P141:P156)</f>
        <v>0</v>
      </c>
      <c r="Q140" s="179"/>
      <c r="R140" s="180">
        <f>SUM(R141:R156)</f>
        <v>0.83154762000000004</v>
      </c>
      <c r="S140" s="179"/>
      <c r="T140" s="181">
        <f>SUM(T141:T156)</f>
        <v>0</v>
      </c>
      <c r="AR140" s="182" t="s">
        <v>79</v>
      </c>
      <c r="AT140" s="183" t="s">
        <v>73</v>
      </c>
      <c r="AU140" s="183" t="s">
        <v>79</v>
      </c>
      <c r="AY140" s="182" t="s">
        <v>134</v>
      </c>
      <c r="BK140" s="184">
        <f>SUM(BK141:BK156)</f>
        <v>0</v>
      </c>
    </row>
    <row r="141" spans="2:65" s="1" customFormat="1" ht="16.5" customHeight="1">
      <c r="B141" s="41"/>
      <c r="C141" s="187" t="s">
        <v>188</v>
      </c>
      <c r="D141" s="187" t="s">
        <v>136</v>
      </c>
      <c r="E141" s="188" t="s">
        <v>189</v>
      </c>
      <c r="F141" s="189" t="s">
        <v>190</v>
      </c>
      <c r="G141" s="190" t="s">
        <v>191</v>
      </c>
      <c r="H141" s="191">
        <v>1</v>
      </c>
      <c r="I141" s="192"/>
      <c r="J141" s="193">
        <f>ROUND(I141*H141,2)</f>
        <v>0</v>
      </c>
      <c r="K141" s="189" t="s">
        <v>21</v>
      </c>
      <c r="L141" s="61"/>
      <c r="M141" s="194" t="s">
        <v>21</v>
      </c>
      <c r="N141" s="195" t="s">
        <v>45</v>
      </c>
      <c r="O141" s="4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AR141" s="24" t="s">
        <v>141</v>
      </c>
      <c r="AT141" s="24" t="s">
        <v>136</v>
      </c>
      <c r="AU141" s="24" t="s">
        <v>86</v>
      </c>
      <c r="AY141" s="24" t="s">
        <v>134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24" t="s">
        <v>79</v>
      </c>
      <c r="BK141" s="198">
        <f>ROUND(I141*H141,2)</f>
        <v>0</v>
      </c>
      <c r="BL141" s="24" t="s">
        <v>141</v>
      </c>
      <c r="BM141" s="24" t="s">
        <v>192</v>
      </c>
    </row>
    <row r="142" spans="2:65" s="11" customFormat="1" ht="13.5">
      <c r="B142" s="199"/>
      <c r="C142" s="200"/>
      <c r="D142" s="201" t="s">
        <v>143</v>
      </c>
      <c r="E142" s="202" t="s">
        <v>21</v>
      </c>
      <c r="F142" s="203" t="s">
        <v>79</v>
      </c>
      <c r="G142" s="200"/>
      <c r="H142" s="204">
        <v>1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143</v>
      </c>
      <c r="AU142" s="210" t="s">
        <v>86</v>
      </c>
      <c r="AV142" s="11" t="s">
        <v>86</v>
      </c>
      <c r="AW142" s="11" t="s">
        <v>38</v>
      </c>
      <c r="AX142" s="11" t="s">
        <v>74</v>
      </c>
      <c r="AY142" s="210" t="s">
        <v>134</v>
      </c>
    </row>
    <row r="143" spans="2:65" s="12" customFormat="1" ht="13.5">
      <c r="B143" s="211"/>
      <c r="C143" s="212"/>
      <c r="D143" s="201" t="s">
        <v>143</v>
      </c>
      <c r="E143" s="213" t="s">
        <v>21</v>
      </c>
      <c r="F143" s="214" t="s">
        <v>145</v>
      </c>
      <c r="G143" s="212"/>
      <c r="H143" s="215">
        <v>1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143</v>
      </c>
      <c r="AU143" s="221" t="s">
        <v>86</v>
      </c>
      <c r="AV143" s="12" t="s">
        <v>141</v>
      </c>
      <c r="AW143" s="12" t="s">
        <v>38</v>
      </c>
      <c r="AX143" s="12" t="s">
        <v>79</v>
      </c>
      <c r="AY143" s="221" t="s">
        <v>134</v>
      </c>
    </row>
    <row r="144" spans="2:65" s="1" customFormat="1" ht="25.5" customHeight="1">
      <c r="B144" s="41"/>
      <c r="C144" s="187" t="s">
        <v>193</v>
      </c>
      <c r="D144" s="187" t="s">
        <v>136</v>
      </c>
      <c r="E144" s="188" t="s">
        <v>194</v>
      </c>
      <c r="F144" s="189" t="s">
        <v>195</v>
      </c>
      <c r="G144" s="190" t="s">
        <v>179</v>
      </c>
      <c r="H144" s="191">
        <v>1.43</v>
      </c>
      <c r="I144" s="192"/>
      <c r="J144" s="193">
        <f>ROUND(I144*H144,2)</f>
        <v>0</v>
      </c>
      <c r="K144" s="189" t="s">
        <v>140</v>
      </c>
      <c r="L144" s="61"/>
      <c r="M144" s="194" t="s">
        <v>21</v>
      </c>
      <c r="N144" s="195" t="s">
        <v>45</v>
      </c>
      <c r="O144" s="42"/>
      <c r="P144" s="196">
        <f>O144*H144</f>
        <v>0</v>
      </c>
      <c r="Q144" s="196">
        <v>0.42831999999999998</v>
      </c>
      <c r="R144" s="196">
        <f>Q144*H144</f>
        <v>0.61249759999999998</v>
      </c>
      <c r="S144" s="196">
        <v>0</v>
      </c>
      <c r="T144" s="197">
        <f>S144*H144</f>
        <v>0</v>
      </c>
      <c r="AR144" s="24" t="s">
        <v>141</v>
      </c>
      <c r="AT144" s="24" t="s">
        <v>136</v>
      </c>
      <c r="AU144" s="24" t="s">
        <v>86</v>
      </c>
      <c r="AY144" s="24" t="s">
        <v>134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24" t="s">
        <v>79</v>
      </c>
      <c r="BK144" s="198">
        <f>ROUND(I144*H144,2)</f>
        <v>0</v>
      </c>
      <c r="BL144" s="24" t="s">
        <v>141</v>
      </c>
      <c r="BM144" s="24" t="s">
        <v>196</v>
      </c>
    </row>
    <row r="145" spans="2:65" s="11" customFormat="1" ht="13.5">
      <c r="B145" s="199"/>
      <c r="C145" s="200"/>
      <c r="D145" s="201" t="s">
        <v>143</v>
      </c>
      <c r="E145" s="202" t="s">
        <v>21</v>
      </c>
      <c r="F145" s="203" t="s">
        <v>197</v>
      </c>
      <c r="G145" s="200"/>
      <c r="H145" s="204">
        <v>1.43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143</v>
      </c>
      <c r="AU145" s="210" t="s">
        <v>86</v>
      </c>
      <c r="AV145" s="11" t="s">
        <v>86</v>
      </c>
      <c r="AW145" s="11" t="s">
        <v>38</v>
      </c>
      <c r="AX145" s="11" t="s">
        <v>74</v>
      </c>
      <c r="AY145" s="210" t="s">
        <v>134</v>
      </c>
    </row>
    <row r="146" spans="2:65" s="12" customFormat="1" ht="13.5">
      <c r="B146" s="211"/>
      <c r="C146" s="212"/>
      <c r="D146" s="201" t="s">
        <v>143</v>
      </c>
      <c r="E146" s="213" t="s">
        <v>21</v>
      </c>
      <c r="F146" s="214" t="s">
        <v>145</v>
      </c>
      <c r="G146" s="212"/>
      <c r="H146" s="215">
        <v>1.43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143</v>
      </c>
      <c r="AU146" s="221" t="s">
        <v>86</v>
      </c>
      <c r="AV146" s="12" t="s">
        <v>141</v>
      </c>
      <c r="AW146" s="12" t="s">
        <v>38</v>
      </c>
      <c r="AX146" s="12" t="s">
        <v>79</v>
      </c>
      <c r="AY146" s="221" t="s">
        <v>134</v>
      </c>
    </row>
    <row r="147" spans="2:65" s="1" customFormat="1" ht="25.5" customHeight="1">
      <c r="B147" s="41"/>
      <c r="C147" s="187" t="s">
        <v>198</v>
      </c>
      <c r="D147" s="187" t="s">
        <v>136</v>
      </c>
      <c r="E147" s="188" t="s">
        <v>199</v>
      </c>
      <c r="F147" s="189" t="s">
        <v>200</v>
      </c>
      <c r="G147" s="190" t="s">
        <v>139</v>
      </c>
      <c r="H147" s="191">
        <v>0.45100000000000001</v>
      </c>
      <c r="I147" s="192"/>
      <c r="J147" s="193">
        <f>ROUND(I147*H147,2)</f>
        <v>0</v>
      </c>
      <c r="K147" s="189" t="s">
        <v>21</v>
      </c>
      <c r="L147" s="61"/>
      <c r="M147" s="194" t="s">
        <v>21</v>
      </c>
      <c r="N147" s="195" t="s">
        <v>45</v>
      </c>
      <c r="O147" s="4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AR147" s="24" t="s">
        <v>141</v>
      </c>
      <c r="AT147" s="24" t="s">
        <v>136</v>
      </c>
      <c r="AU147" s="24" t="s">
        <v>86</v>
      </c>
      <c r="AY147" s="24" t="s">
        <v>134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24" t="s">
        <v>79</v>
      </c>
      <c r="BK147" s="198">
        <f>ROUND(I147*H147,2)</f>
        <v>0</v>
      </c>
      <c r="BL147" s="24" t="s">
        <v>141</v>
      </c>
      <c r="BM147" s="24" t="s">
        <v>201</v>
      </c>
    </row>
    <row r="148" spans="2:65" s="11" customFormat="1" ht="13.5">
      <c r="B148" s="199"/>
      <c r="C148" s="200"/>
      <c r="D148" s="201" t="s">
        <v>143</v>
      </c>
      <c r="E148" s="202" t="s">
        <v>21</v>
      </c>
      <c r="F148" s="203" t="s">
        <v>202</v>
      </c>
      <c r="G148" s="200"/>
      <c r="H148" s="204">
        <v>0.16500000000000001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143</v>
      </c>
      <c r="AU148" s="210" t="s">
        <v>86</v>
      </c>
      <c r="AV148" s="11" t="s">
        <v>86</v>
      </c>
      <c r="AW148" s="11" t="s">
        <v>38</v>
      </c>
      <c r="AX148" s="11" t="s">
        <v>74</v>
      </c>
      <c r="AY148" s="210" t="s">
        <v>134</v>
      </c>
    </row>
    <row r="149" spans="2:65" s="11" customFormat="1" ht="13.5">
      <c r="B149" s="199"/>
      <c r="C149" s="200"/>
      <c r="D149" s="201" t="s">
        <v>143</v>
      </c>
      <c r="E149" s="202" t="s">
        <v>21</v>
      </c>
      <c r="F149" s="203" t="s">
        <v>203</v>
      </c>
      <c r="G149" s="200"/>
      <c r="H149" s="204">
        <v>0.28599999999999998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143</v>
      </c>
      <c r="AU149" s="210" t="s">
        <v>86</v>
      </c>
      <c r="AV149" s="11" t="s">
        <v>86</v>
      </c>
      <c r="AW149" s="11" t="s">
        <v>38</v>
      </c>
      <c r="AX149" s="11" t="s">
        <v>74</v>
      </c>
      <c r="AY149" s="210" t="s">
        <v>134</v>
      </c>
    </row>
    <row r="150" spans="2:65" s="12" customFormat="1" ht="13.5">
      <c r="B150" s="211"/>
      <c r="C150" s="212"/>
      <c r="D150" s="201" t="s">
        <v>143</v>
      </c>
      <c r="E150" s="213" t="s">
        <v>21</v>
      </c>
      <c r="F150" s="214" t="s">
        <v>145</v>
      </c>
      <c r="G150" s="212"/>
      <c r="H150" s="215">
        <v>0.45100000000000001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143</v>
      </c>
      <c r="AU150" s="221" t="s">
        <v>86</v>
      </c>
      <c r="AV150" s="12" t="s">
        <v>141</v>
      </c>
      <c r="AW150" s="12" t="s">
        <v>38</v>
      </c>
      <c r="AX150" s="12" t="s">
        <v>79</v>
      </c>
      <c r="AY150" s="221" t="s">
        <v>134</v>
      </c>
    </row>
    <row r="151" spans="2:65" s="1" customFormat="1" ht="25.5" customHeight="1">
      <c r="B151" s="41"/>
      <c r="C151" s="187" t="s">
        <v>204</v>
      </c>
      <c r="D151" s="187" t="s">
        <v>136</v>
      </c>
      <c r="E151" s="188" t="s">
        <v>205</v>
      </c>
      <c r="F151" s="189" t="s">
        <v>206</v>
      </c>
      <c r="G151" s="190" t="s">
        <v>163</v>
      </c>
      <c r="H151" s="191">
        <v>4.2000000000000003E-2</v>
      </c>
      <c r="I151" s="192"/>
      <c r="J151" s="193">
        <f>ROUND(I151*H151,2)</f>
        <v>0</v>
      </c>
      <c r="K151" s="189" t="s">
        <v>140</v>
      </c>
      <c r="L151" s="61"/>
      <c r="M151" s="194" t="s">
        <v>21</v>
      </c>
      <c r="N151" s="195" t="s">
        <v>45</v>
      </c>
      <c r="O151" s="42"/>
      <c r="P151" s="196">
        <f>O151*H151</f>
        <v>0</v>
      </c>
      <c r="Q151" s="196">
        <v>1.04881</v>
      </c>
      <c r="R151" s="196">
        <f>Q151*H151</f>
        <v>4.4050020000000002E-2</v>
      </c>
      <c r="S151" s="196">
        <v>0</v>
      </c>
      <c r="T151" s="197">
        <f>S151*H151</f>
        <v>0</v>
      </c>
      <c r="AR151" s="24" t="s">
        <v>141</v>
      </c>
      <c r="AT151" s="24" t="s">
        <v>136</v>
      </c>
      <c r="AU151" s="24" t="s">
        <v>86</v>
      </c>
      <c r="AY151" s="24" t="s">
        <v>134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24" t="s">
        <v>79</v>
      </c>
      <c r="BK151" s="198">
        <f>ROUND(I151*H151,2)</f>
        <v>0</v>
      </c>
      <c r="BL151" s="24" t="s">
        <v>141</v>
      </c>
      <c r="BM151" s="24" t="s">
        <v>207</v>
      </c>
    </row>
    <row r="152" spans="2:65" s="11" customFormat="1" ht="13.5">
      <c r="B152" s="199"/>
      <c r="C152" s="200"/>
      <c r="D152" s="201" t="s">
        <v>143</v>
      </c>
      <c r="E152" s="202" t="s">
        <v>21</v>
      </c>
      <c r="F152" s="203" t="s">
        <v>208</v>
      </c>
      <c r="G152" s="200"/>
      <c r="H152" s="204">
        <v>4.2000000000000003E-2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143</v>
      </c>
      <c r="AU152" s="210" t="s">
        <v>86</v>
      </c>
      <c r="AV152" s="11" t="s">
        <v>86</v>
      </c>
      <c r="AW152" s="11" t="s">
        <v>38</v>
      </c>
      <c r="AX152" s="11" t="s">
        <v>74</v>
      </c>
      <c r="AY152" s="210" t="s">
        <v>134</v>
      </c>
    </row>
    <row r="153" spans="2:65" s="12" customFormat="1" ht="13.5">
      <c r="B153" s="211"/>
      <c r="C153" s="212"/>
      <c r="D153" s="201" t="s">
        <v>143</v>
      </c>
      <c r="E153" s="213" t="s">
        <v>21</v>
      </c>
      <c r="F153" s="214" t="s">
        <v>145</v>
      </c>
      <c r="G153" s="212"/>
      <c r="H153" s="215">
        <v>4.2000000000000003E-2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143</v>
      </c>
      <c r="AU153" s="221" t="s">
        <v>86</v>
      </c>
      <c r="AV153" s="12" t="s">
        <v>141</v>
      </c>
      <c r="AW153" s="12" t="s">
        <v>38</v>
      </c>
      <c r="AX153" s="12" t="s">
        <v>79</v>
      </c>
      <c r="AY153" s="221" t="s">
        <v>134</v>
      </c>
    </row>
    <row r="154" spans="2:65" s="1" customFormat="1" ht="38.25" customHeight="1">
      <c r="B154" s="41"/>
      <c r="C154" s="187" t="s">
        <v>10</v>
      </c>
      <c r="D154" s="187" t="s">
        <v>136</v>
      </c>
      <c r="E154" s="188" t="s">
        <v>209</v>
      </c>
      <c r="F154" s="189" t="s">
        <v>210</v>
      </c>
      <c r="G154" s="190" t="s">
        <v>211</v>
      </c>
      <c r="H154" s="191">
        <v>5</v>
      </c>
      <c r="I154" s="192"/>
      <c r="J154" s="193">
        <f>ROUND(I154*H154,2)</f>
        <v>0</v>
      </c>
      <c r="K154" s="189" t="s">
        <v>140</v>
      </c>
      <c r="L154" s="61"/>
      <c r="M154" s="194" t="s">
        <v>21</v>
      </c>
      <c r="N154" s="195" t="s">
        <v>45</v>
      </c>
      <c r="O154" s="42"/>
      <c r="P154" s="196">
        <f>O154*H154</f>
        <v>0</v>
      </c>
      <c r="Q154" s="196">
        <v>3.5000000000000003E-2</v>
      </c>
      <c r="R154" s="196">
        <f>Q154*H154</f>
        <v>0.17500000000000002</v>
      </c>
      <c r="S154" s="196">
        <v>0</v>
      </c>
      <c r="T154" s="197">
        <f>S154*H154</f>
        <v>0</v>
      </c>
      <c r="AR154" s="24" t="s">
        <v>141</v>
      </c>
      <c r="AT154" s="24" t="s">
        <v>136</v>
      </c>
      <c r="AU154" s="24" t="s">
        <v>86</v>
      </c>
      <c r="AY154" s="24" t="s">
        <v>134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24" t="s">
        <v>79</v>
      </c>
      <c r="BK154" s="198">
        <f>ROUND(I154*H154,2)</f>
        <v>0</v>
      </c>
      <c r="BL154" s="24" t="s">
        <v>141</v>
      </c>
      <c r="BM154" s="24" t="s">
        <v>212</v>
      </c>
    </row>
    <row r="155" spans="2:65" s="11" customFormat="1" ht="13.5">
      <c r="B155" s="199"/>
      <c r="C155" s="200"/>
      <c r="D155" s="201" t="s">
        <v>143</v>
      </c>
      <c r="E155" s="202" t="s">
        <v>21</v>
      </c>
      <c r="F155" s="203" t="s">
        <v>156</v>
      </c>
      <c r="G155" s="200"/>
      <c r="H155" s="204">
        <v>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143</v>
      </c>
      <c r="AU155" s="210" t="s">
        <v>86</v>
      </c>
      <c r="AV155" s="11" t="s">
        <v>86</v>
      </c>
      <c r="AW155" s="11" t="s">
        <v>38</v>
      </c>
      <c r="AX155" s="11" t="s">
        <v>74</v>
      </c>
      <c r="AY155" s="210" t="s">
        <v>134</v>
      </c>
    </row>
    <row r="156" spans="2:65" s="12" customFormat="1" ht="13.5">
      <c r="B156" s="211"/>
      <c r="C156" s="212"/>
      <c r="D156" s="201" t="s">
        <v>143</v>
      </c>
      <c r="E156" s="213" t="s">
        <v>21</v>
      </c>
      <c r="F156" s="214" t="s">
        <v>145</v>
      </c>
      <c r="G156" s="212"/>
      <c r="H156" s="215">
        <v>5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143</v>
      </c>
      <c r="AU156" s="221" t="s">
        <v>86</v>
      </c>
      <c r="AV156" s="12" t="s">
        <v>141</v>
      </c>
      <c r="AW156" s="12" t="s">
        <v>38</v>
      </c>
      <c r="AX156" s="12" t="s">
        <v>79</v>
      </c>
      <c r="AY156" s="221" t="s">
        <v>134</v>
      </c>
    </row>
    <row r="157" spans="2:65" s="10" customFormat="1" ht="29.85" customHeight="1">
      <c r="B157" s="171"/>
      <c r="C157" s="172"/>
      <c r="D157" s="173" t="s">
        <v>73</v>
      </c>
      <c r="E157" s="185" t="s">
        <v>156</v>
      </c>
      <c r="F157" s="185" t="s">
        <v>213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SUM(P158:P171)</f>
        <v>0</v>
      </c>
      <c r="Q157" s="179"/>
      <c r="R157" s="180">
        <f>SUM(R158:R171)</f>
        <v>1.8645775</v>
      </c>
      <c r="S157" s="179"/>
      <c r="T157" s="181">
        <f>SUM(T158:T171)</f>
        <v>2.4050000000000002</v>
      </c>
      <c r="AR157" s="182" t="s">
        <v>79</v>
      </c>
      <c r="AT157" s="183" t="s">
        <v>73</v>
      </c>
      <c r="AU157" s="183" t="s">
        <v>79</v>
      </c>
      <c r="AY157" s="182" t="s">
        <v>134</v>
      </c>
      <c r="BK157" s="184">
        <f>SUM(BK158:BK171)</f>
        <v>0</v>
      </c>
    </row>
    <row r="158" spans="2:65" s="1" customFormat="1" ht="51" customHeight="1">
      <c r="B158" s="41"/>
      <c r="C158" s="187" t="s">
        <v>214</v>
      </c>
      <c r="D158" s="187" t="s">
        <v>136</v>
      </c>
      <c r="E158" s="188" t="s">
        <v>215</v>
      </c>
      <c r="F158" s="189" t="s">
        <v>216</v>
      </c>
      <c r="G158" s="190" t="s">
        <v>179</v>
      </c>
      <c r="H158" s="191">
        <v>9.25</v>
      </c>
      <c r="I158" s="192"/>
      <c r="J158" s="193">
        <f>ROUND(I158*H158,2)</f>
        <v>0</v>
      </c>
      <c r="K158" s="189" t="s">
        <v>140</v>
      </c>
      <c r="L158" s="61"/>
      <c r="M158" s="194" t="s">
        <v>21</v>
      </c>
      <c r="N158" s="195" t="s">
        <v>45</v>
      </c>
      <c r="O158" s="42"/>
      <c r="P158" s="196">
        <f>O158*H158</f>
        <v>0</v>
      </c>
      <c r="Q158" s="196">
        <v>0</v>
      </c>
      <c r="R158" s="196">
        <f>Q158*H158</f>
        <v>0</v>
      </c>
      <c r="S158" s="196">
        <v>0.26</v>
      </c>
      <c r="T158" s="197">
        <f>S158*H158</f>
        <v>2.4050000000000002</v>
      </c>
      <c r="AR158" s="24" t="s">
        <v>141</v>
      </c>
      <c r="AT158" s="24" t="s">
        <v>136</v>
      </c>
      <c r="AU158" s="24" t="s">
        <v>86</v>
      </c>
      <c r="AY158" s="24" t="s">
        <v>134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24" t="s">
        <v>79</v>
      </c>
      <c r="BK158" s="198">
        <f>ROUND(I158*H158,2)</f>
        <v>0</v>
      </c>
      <c r="BL158" s="24" t="s">
        <v>141</v>
      </c>
      <c r="BM158" s="24" t="s">
        <v>217</v>
      </c>
    </row>
    <row r="159" spans="2:65" s="11" customFormat="1" ht="13.5">
      <c r="B159" s="199"/>
      <c r="C159" s="200"/>
      <c r="D159" s="201" t="s">
        <v>143</v>
      </c>
      <c r="E159" s="202" t="s">
        <v>21</v>
      </c>
      <c r="F159" s="203" t="s">
        <v>218</v>
      </c>
      <c r="G159" s="200"/>
      <c r="H159" s="204">
        <v>7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143</v>
      </c>
      <c r="AU159" s="210" t="s">
        <v>86</v>
      </c>
      <c r="AV159" s="11" t="s">
        <v>86</v>
      </c>
      <c r="AW159" s="11" t="s">
        <v>38</v>
      </c>
      <c r="AX159" s="11" t="s">
        <v>74</v>
      </c>
      <c r="AY159" s="210" t="s">
        <v>134</v>
      </c>
    </row>
    <row r="160" spans="2:65" s="11" customFormat="1" ht="13.5">
      <c r="B160" s="199"/>
      <c r="C160" s="200"/>
      <c r="D160" s="201" t="s">
        <v>143</v>
      </c>
      <c r="E160" s="202" t="s">
        <v>21</v>
      </c>
      <c r="F160" s="203" t="s">
        <v>219</v>
      </c>
      <c r="G160" s="200"/>
      <c r="H160" s="204">
        <v>2.25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143</v>
      </c>
      <c r="AU160" s="210" t="s">
        <v>86</v>
      </c>
      <c r="AV160" s="11" t="s">
        <v>86</v>
      </c>
      <c r="AW160" s="11" t="s">
        <v>38</v>
      </c>
      <c r="AX160" s="11" t="s">
        <v>74</v>
      </c>
      <c r="AY160" s="210" t="s">
        <v>134</v>
      </c>
    </row>
    <row r="161" spans="2:65" s="12" customFormat="1" ht="13.5">
      <c r="B161" s="211"/>
      <c r="C161" s="212"/>
      <c r="D161" s="201" t="s">
        <v>143</v>
      </c>
      <c r="E161" s="213" t="s">
        <v>21</v>
      </c>
      <c r="F161" s="214" t="s">
        <v>145</v>
      </c>
      <c r="G161" s="212"/>
      <c r="H161" s="215">
        <v>9.25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143</v>
      </c>
      <c r="AU161" s="221" t="s">
        <v>86</v>
      </c>
      <c r="AV161" s="12" t="s">
        <v>141</v>
      </c>
      <c r="AW161" s="12" t="s">
        <v>38</v>
      </c>
      <c r="AX161" s="12" t="s">
        <v>79</v>
      </c>
      <c r="AY161" s="221" t="s">
        <v>134</v>
      </c>
    </row>
    <row r="162" spans="2:65" s="1" customFormat="1" ht="25.5" customHeight="1">
      <c r="B162" s="41"/>
      <c r="C162" s="187" t="s">
        <v>220</v>
      </c>
      <c r="D162" s="187" t="s">
        <v>136</v>
      </c>
      <c r="E162" s="188" t="s">
        <v>221</v>
      </c>
      <c r="F162" s="189" t="s">
        <v>222</v>
      </c>
      <c r="G162" s="190" t="s">
        <v>179</v>
      </c>
      <c r="H162" s="191">
        <v>2.25</v>
      </c>
      <c r="I162" s="192"/>
      <c r="J162" s="193">
        <f>ROUND(I162*H162,2)</f>
        <v>0</v>
      </c>
      <c r="K162" s="189" t="s">
        <v>140</v>
      </c>
      <c r="L162" s="61"/>
      <c r="M162" s="194" t="s">
        <v>21</v>
      </c>
      <c r="N162" s="195" t="s">
        <v>45</v>
      </c>
      <c r="O162" s="42"/>
      <c r="P162" s="196">
        <f>O162*H162</f>
        <v>0</v>
      </c>
      <c r="Q162" s="196">
        <v>0.2024</v>
      </c>
      <c r="R162" s="196">
        <f>Q162*H162</f>
        <v>0.45539999999999997</v>
      </c>
      <c r="S162" s="196">
        <v>0</v>
      </c>
      <c r="T162" s="197">
        <f>S162*H162</f>
        <v>0</v>
      </c>
      <c r="AR162" s="24" t="s">
        <v>141</v>
      </c>
      <c r="AT162" s="24" t="s">
        <v>136</v>
      </c>
      <c r="AU162" s="24" t="s">
        <v>86</v>
      </c>
      <c r="AY162" s="24" t="s">
        <v>134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4" t="s">
        <v>79</v>
      </c>
      <c r="BK162" s="198">
        <f>ROUND(I162*H162,2)</f>
        <v>0</v>
      </c>
      <c r="BL162" s="24" t="s">
        <v>141</v>
      </c>
      <c r="BM162" s="24" t="s">
        <v>223</v>
      </c>
    </row>
    <row r="163" spans="2:65" s="11" customFormat="1" ht="13.5">
      <c r="B163" s="199"/>
      <c r="C163" s="200"/>
      <c r="D163" s="201" t="s">
        <v>143</v>
      </c>
      <c r="E163" s="202" t="s">
        <v>21</v>
      </c>
      <c r="F163" s="203" t="s">
        <v>219</v>
      </c>
      <c r="G163" s="200"/>
      <c r="H163" s="204">
        <v>2.25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143</v>
      </c>
      <c r="AU163" s="210" t="s">
        <v>86</v>
      </c>
      <c r="AV163" s="11" t="s">
        <v>86</v>
      </c>
      <c r="AW163" s="11" t="s">
        <v>38</v>
      </c>
      <c r="AX163" s="11" t="s">
        <v>74</v>
      </c>
      <c r="AY163" s="210" t="s">
        <v>134</v>
      </c>
    </row>
    <row r="164" spans="2:65" s="12" customFormat="1" ht="13.5">
      <c r="B164" s="211"/>
      <c r="C164" s="212"/>
      <c r="D164" s="201" t="s">
        <v>143</v>
      </c>
      <c r="E164" s="213" t="s">
        <v>21</v>
      </c>
      <c r="F164" s="214" t="s">
        <v>145</v>
      </c>
      <c r="G164" s="212"/>
      <c r="H164" s="215">
        <v>2.25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143</v>
      </c>
      <c r="AU164" s="221" t="s">
        <v>86</v>
      </c>
      <c r="AV164" s="12" t="s">
        <v>141</v>
      </c>
      <c r="AW164" s="12" t="s">
        <v>38</v>
      </c>
      <c r="AX164" s="12" t="s">
        <v>79</v>
      </c>
      <c r="AY164" s="221" t="s">
        <v>134</v>
      </c>
    </row>
    <row r="165" spans="2:65" s="1" customFormat="1" ht="25.5" customHeight="1">
      <c r="B165" s="41"/>
      <c r="C165" s="187" t="s">
        <v>224</v>
      </c>
      <c r="D165" s="187" t="s">
        <v>136</v>
      </c>
      <c r="E165" s="188" t="s">
        <v>225</v>
      </c>
      <c r="F165" s="189" t="s">
        <v>226</v>
      </c>
      <c r="G165" s="190" t="s">
        <v>179</v>
      </c>
      <c r="H165" s="191">
        <v>2.25</v>
      </c>
      <c r="I165" s="192"/>
      <c r="J165" s="193">
        <f>ROUND(I165*H165,2)</f>
        <v>0</v>
      </c>
      <c r="K165" s="189" t="s">
        <v>140</v>
      </c>
      <c r="L165" s="61"/>
      <c r="M165" s="194" t="s">
        <v>21</v>
      </c>
      <c r="N165" s="195" t="s">
        <v>45</v>
      </c>
      <c r="O165" s="42"/>
      <c r="P165" s="196">
        <f>O165*H165</f>
        <v>0</v>
      </c>
      <c r="Q165" s="196">
        <v>0.27994000000000002</v>
      </c>
      <c r="R165" s="196">
        <f>Q165*H165</f>
        <v>0.62986500000000001</v>
      </c>
      <c r="S165" s="196">
        <v>0</v>
      </c>
      <c r="T165" s="197">
        <f>S165*H165</f>
        <v>0</v>
      </c>
      <c r="AR165" s="24" t="s">
        <v>141</v>
      </c>
      <c r="AT165" s="24" t="s">
        <v>136</v>
      </c>
      <c r="AU165" s="24" t="s">
        <v>86</v>
      </c>
      <c r="AY165" s="24" t="s">
        <v>134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4" t="s">
        <v>79</v>
      </c>
      <c r="BK165" s="198">
        <f>ROUND(I165*H165,2)</f>
        <v>0</v>
      </c>
      <c r="BL165" s="24" t="s">
        <v>141</v>
      </c>
      <c r="BM165" s="24" t="s">
        <v>227</v>
      </c>
    </row>
    <row r="166" spans="2:65" s="11" customFormat="1" ht="13.5">
      <c r="B166" s="199"/>
      <c r="C166" s="200"/>
      <c r="D166" s="201" t="s">
        <v>143</v>
      </c>
      <c r="E166" s="202" t="s">
        <v>21</v>
      </c>
      <c r="F166" s="203" t="s">
        <v>219</v>
      </c>
      <c r="G166" s="200"/>
      <c r="H166" s="204">
        <v>2.25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143</v>
      </c>
      <c r="AU166" s="210" t="s">
        <v>86</v>
      </c>
      <c r="AV166" s="11" t="s">
        <v>86</v>
      </c>
      <c r="AW166" s="11" t="s">
        <v>38</v>
      </c>
      <c r="AX166" s="11" t="s">
        <v>74</v>
      </c>
      <c r="AY166" s="210" t="s">
        <v>134</v>
      </c>
    </row>
    <row r="167" spans="2:65" s="12" customFormat="1" ht="13.5">
      <c r="B167" s="211"/>
      <c r="C167" s="212"/>
      <c r="D167" s="201" t="s">
        <v>143</v>
      </c>
      <c r="E167" s="213" t="s">
        <v>21</v>
      </c>
      <c r="F167" s="214" t="s">
        <v>145</v>
      </c>
      <c r="G167" s="212"/>
      <c r="H167" s="215">
        <v>2.25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143</v>
      </c>
      <c r="AU167" s="221" t="s">
        <v>86</v>
      </c>
      <c r="AV167" s="12" t="s">
        <v>141</v>
      </c>
      <c r="AW167" s="12" t="s">
        <v>38</v>
      </c>
      <c r="AX167" s="12" t="s">
        <v>79</v>
      </c>
      <c r="AY167" s="221" t="s">
        <v>134</v>
      </c>
    </row>
    <row r="168" spans="2:65" s="1" customFormat="1" ht="51" customHeight="1">
      <c r="B168" s="41"/>
      <c r="C168" s="187" t="s">
        <v>228</v>
      </c>
      <c r="D168" s="187" t="s">
        <v>136</v>
      </c>
      <c r="E168" s="188" t="s">
        <v>229</v>
      </c>
      <c r="F168" s="189" t="s">
        <v>230</v>
      </c>
      <c r="G168" s="190" t="s">
        <v>179</v>
      </c>
      <c r="H168" s="191">
        <v>9.25</v>
      </c>
      <c r="I168" s="192"/>
      <c r="J168" s="193">
        <f>ROUND(I168*H168,2)</f>
        <v>0</v>
      </c>
      <c r="K168" s="189" t="s">
        <v>140</v>
      </c>
      <c r="L168" s="61"/>
      <c r="M168" s="194" t="s">
        <v>21</v>
      </c>
      <c r="N168" s="195" t="s">
        <v>45</v>
      </c>
      <c r="O168" s="42"/>
      <c r="P168" s="196">
        <f>O168*H168</f>
        <v>0</v>
      </c>
      <c r="Q168" s="196">
        <v>8.4250000000000005E-2</v>
      </c>
      <c r="R168" s="196">
        <f>Q168*H168</f>
        <v>0.77931250000000007</v>
      </c>
      <c r="S168" s="196">
        <v>0</v>
      </c>
      <c r="T168" s="197">
        <f>S168*H168</f>
        <v>0</v>
      </c>
      <c r="AR168" s="24" t="s">
        <v>141</v>
      </c>
      <c r="AT168" s="24" t="s">
        <v>136</v>
      </c>
      <c r="AU168" s="24" t="s">
        <v>86</v>
      </c>
      <c r="AY168" s="24" t="s">
        <v>134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24" t="s">
        <v>79</v>
      </c>
      <c r="BK168" s="198">
        <f>ROUND(I168*H168,2)</f>
        <v>0</v>
      </c>
      <c r="BL168" s="24" t="s">
        <v>141</v>
      </c>
      <c r="BM168" s="24" t="s">
        <v>231</v>
      </c>
    </row>
    <row r="169" spans="2:65" s="11" customFormat="1" ht="13.5">
      <c r="B169" s="199"/>
      <c r="C169" s="200"/>
      <c r="D169" s="201" t="s">
        <v>143</v>
      </c>
      <c r="E169" s="202" t="s">
        <v>21</v>
      </c>
      <c r="F169" s="203" t="s">
        <v>218</v>
      </c>
      <c r="G169" s="200"/>
      <c r="H169" s="204">
        <v>7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143</v>
      </c>
      <c r="AU169" s="210" t="s">
        <v>86</v>
      </c>
      <c r="AV169" s="11" t="s">
        <v>86</v>
      </c>
      <c r="AW169" s="11" t="s">
        <v>38</v>
      </c>
      <c r="AX169" s="11" t="s">
        <v>74</v>
      </c>
      <c r="AY169" s="210" t="s">
        <v>134</v>
      </c>
    </row>
    <row r="170" spans="2:65" s="11" customFormat="1" ht="13.5">
      <c r="B170" s="199"/>
      <c r="C170" s="200"/>
      <c r="D170" s="201" t="s">
        <v>143</v>
      </c>
      <c r="E170" s="202" t="s">
        <v>21</v>
      </c>
      <c r="F170" s="203" t="s">
        <v>219</v>
      </c>
      <c r="G170" s="200"/>
      <c r="H170" s="204">
        <v>2.25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143</v>
      </c>
      <c r="AU170" s="210" t="s">
        <v>86</v>
      </c>
      <c r="AV170" s="11" t="s">
        <v>86</v>
      </c>
      <c r="AW170" s="11" t="s">
        <v>38</v>
      </c>
      <c r="AX170" s="11" t="s">
        <v>74</v>
      </c>
      <c r="AY170" s="210" t="s">
        <v>134</v>
      </c>
    </row>
    <row r="171" spans="2:65" s="12" customFormat="1" ht="13.5">
      <c r="B171" s="211"/>
      <c r="C171" s="212"/>
      <c r="D171" s="201" t="s">
        <v>143</v>
      </c>
      <c r="E171" s="213" t="s">
        <v>21</v>
      </c>
      <c r="F171" s="214" t="s">
        <v>145</v>
      </c>
      <c r="G171" s="212"/>
      <c r="H171" s="215">
        <v>9.25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143</v>
      </c>
      <c r="AU171" s="221" t="s">
        <v>86</v>
      </c>
      <c r="AV171" s="12" t="s">
        <v>141</v>
      </c>
      <c r="AW171" s="12" t="s">
        <v>38</v>
      </c>
      <c r="AX171" s="12" t="s">
        <v>79</v>
      </c>
      <c r="AY171" s="221" t="s">
        <v>134</v>
      </c>
    </row>
    <row r="172" spans="2:65" s="10" customFormat="1" ht="29.85" customHeight="1">
      <c r="B172" s="171"/>
      <c r="C172" s="172"/>
      <c r="D172" s="173" t="s">
        <v>73</v>
      </c>
      <c r="E172" s="185" t="s">
        <v>160</v>
      </c>
      <c r="F172" s="185" t="s">
        <v>232</v>
      </c>
      <c r="G172" s="172"/>
      <c r="H172" s="172"/>
      <c r="I172" s="175"/>
      <c r="J172" s="186">
        <f>BK172</f>
        <v>0</v>
      </c>
      <c r="K172" s="172"/>
      <c r="L172" s="177"/>
      <c r="M172" s="178"/>
      <c r="N172" s="179"/>
      <c r="O172" s="179"/>
      <c r="P172" s="180">
        <f>SUM(P173:P892)</f>
        <v>0</v>
      </c>
      <c r="Q172" s="179"/>
      <c r="R172" s="180">
        <f>SUM(R173:R892)</f>
        <v>21.527007709999996</v>
      </c>
      <c r="S172" s="179"/>
      <c r="T172" s="181">
        <f>SUM(T173:T892)</f>
        <v>0</v>
      </c>
      <c r="AR172" s="182" t="s">
        <v>79</v>
      </c>
      <c r="AT172" s="183" t="s">
        <v>73</v>
      </c>
      <c r="AU172" s="183" t="s">
        <v>79</v>
      </c>
      <c r="AY172" s="182" t="s">
        <v>134</v>
      </c>
      <c r="BK172" s="184">
        <f>SUM(BK173:BK892)</f>
        <v>0</v>
      </c>
    </row>
    <row r="173" spans="2:65" s="1" customFormat="1" ht="16.5" customHeight="1">
      <c r="B173" s="41"/>
      <c r="C173" s="187" t="s">
        <v>233</v>
      </c>
      <c r="D173" s="187" t="s">
        <v>136</v>
      </c>
      <c r="E173" s="188" t="s">
        <v>234</v>
      </c>
      <c r="F173" s="189" t="s">
        <v>235</v>
      </c>
      <c r="G173" s="190" t="s">
        <v>191</v>
      </c>
      <c r="H173" s="191">
        <v>1</v>
      </c>
      <c r="I173" s="192"/>
      <c r="J173" s="193">
        <f>ROUND(I173*H173,2)</f>
        <v>0</v>
      </c>
      <c r="K173" s="189" t="s">
        <v>21</v>
      </c>
      <c r="L173" s="61"/>
      <c r="M173" s="194" t="s">
        <v>21</v>
      </c>
      <c r="N173" s="195" t="s">
        <v>45</v>
      </c>
      <c r="O173" s="4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AR173" s="24" t="s">
        <v>141</v>
      </c>
      <c r="AT173" s="24" t="s">
        <v>136</v>
      </c>
      <c r="AU173" s="24" t="s">
        <v>86</v>
      </c>
      <c r="AY173" s="24" t="s">
        <v>134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24" t="s">
        <v>79</v>
      </c>
      <c r="BK173" s="198">
        <f>ROUND(I173*H173,2)</f>
        <v>0</v>
      </c>
      <c r="BL173" s="24" t="s">
        <v>141</v>
      </c>
      <c r="BM173" s="24" t="s">
        <v>236</v>
      </c>
    </row>
    <row r="174" spans="2:65" s="11" customFormat="1" ht="13.5">
      <c r="B174" s="199"/>
      <c r="C174" s="200"/>
      <c r="D174" s="201" t="s">
        <v>143</v>
      </c>
      <c r="E174" s="202" t="s">
        <v>21</v>
      </c>
      <c r="F174" s="203" t="s">
        <v>79</v>
      </c>
      <c r="G174" s="200"/>
      <c r="H174" s="204">
        <v>1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143</v>
      </c>
      <c r="AU174" s="210" t="s">
        <v>86</v>
      </c>
      <c r="AV174" s="11" t="s">
        <v>86</v>
      </c>
      <c r="AW174" s="11" t="s">
        <v>38</v>
      </c>
      <c r="AX174" s="11" t="s">
        <v>74</v>
      </c>
      <c r="AY174" s="210" t="s">
        <v>134</v>
      </c>
    </row>
    <row r="175" spans="2:65" s="12" customFormat="1" ht="13.5">
      <c r="B175" s="211"/>
      <c r="C175" s="212"/>
      <c r="D175" s="201" t="s">
        <v>143</v>
      </c>
      <c r="E175" s="213" t="s">
        <v>21</v>
      </c>
      <c r="F175" s="214" t="s">
        <v>145</v>
      </c>
      <c r="G175" s="212"/>
      <c r="H175" s="215">
        <v>1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143</v>
      </c>
      <c r="AU175" s="221" t="s">
        <v>86</v>
      </c>
      <c r="AV175" s="12" t="s">
        <v>141</v>
      </c>
      <c r="AW175" s="12" t="s">
        <v>38</v>
      </c>
      <c r="AX175" s="12" t="s">
        <v>79</v>
      </c>
      <c r="AY175" s="221" t="s">
        <v>134</v>
      </c>
    </row>
    <row r="176" spans="2:65" s="1" customFormat="1" ht="25.5" customHeight="1">
      <c r="B176" s="41"/>
      <c r="C176" s="187" t="s">
        <v>9</v>
      </c>
      <c r="D176" s="187" t="s">
        <v>136</v>
      </c>
      <c r="E176" s="188" t="s">
        <v>237</v>
      </c>
      <c r="F176" s="189" t="s">
        <v>238</v>
      </c>
      <c r="G176" s="190" t="s">
        <v>179</v>
      </c>
      <c r="H176" s="191">
        <v>15.935</v>
      </c>
      <c r="I176" s="192"/>
      <c r="J176" s="193">
        <f>ROUND(I176*H176,2)</f>
        <v>0</v>
      </c>
      <c r="K176" s="189" t="s">
        <v>140</v>
      </c>
      <c r="L176" s="61"/>
      <c r="M176" s="194" t="s">
        <v>21</v>
      </c>
      <c r="N176" s="195" t="s">
        <v>45</v>
      </c>
      <c r="O176" s="42"/>
      <c r="P176" s="196">
        <f>O176*H176</f>
        <v>0</v>
      </c>
      <c r="Q176" s="196">
        <v>4.3800000000000002E-3</v>
      </c>
      <c r="R176" s="196">
        <f>Q176*H176</f>
        <v>6.9795300000000005E-2</v>
      </c>
      <c r="S176" s="196">
        <v>0</v>
      </c>
      <c r="T176" s="197">
        <f>S176*H176</f>
        <v>0</v>
      </c>
      <c r="AR176" s="24" t="s">
        <v>141</v>
      </c>
      <c r="AT176" s="24" t="s">
        <v>136</v>
      </c>
      <c r="AU176" s="24" t="s">
        <v>86</v>
      </c>
      <c r="AY176" s="24" t="s">
        <v>134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24" t="s">
        <v>79</v>
      </c>
      <c r="BK176" s="198">
        <f>ROUND(I176*H176,2)</f>
        <v>0</v>
      </c>
      <c r="BL176" s="24" t="s">
        <v>141</v>
      </c>
      <c r="BM176" s="24" t="s">
        <v>239</v>
      </c>
    </row>
    <row r="177" spans="2:65" s="13" customFormat="1" ht="13.5">
      <c r="B177" s="222"/>
      <c r="C177" s="223"/>
      <c r="D177" s="201" t="s">
        <v>143</v>
      </c>
      <c r="E177" s="224" t="s">
        <v>21</v>
      </c>
      <c r="F177" s="225" t="s">
        <v>240</v>
      </c>
      <c r="G177" s="223"/>
      <c r="H177" s="224" t="s">
        <v>21</v>
      </c>
      <c r="I177" s="226"/>
      <c r="J177" s="223"/>
      <c r="K177" s="223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143</v>
      </c>
      <c r="AU177" s="231" t="s">
        <v>86</v>
      </c>
      <c r="AV177" s="13" t="s">
        <v>79</v>
      </c>
      <c r="AW177" s="13" t="s">
        <v>38</v>
      </c>
      <c r="AX177" s="13" t="s">
        <v>74</v>
      </c>
      <c r="AY177" s="231" t="s">
        <v>134</v>
      </c>
    </row>
    <row r="178" spans="2:65" s="11" customFormat="1" ht="13.5">
      <c r="B178" s="199"/>
      <c r="C178" s="200"/>
      <c r="D178" s="201" t="s">
        <v>143</v>
      </c>
      <c r="E178" s="202" t="s">
        <v>21</v>
      </c>
      <c r="F178" s="203" t="s">
        <v>241</v>
      </c>
      <c r="G178" s="200"/>
      <c r="H178" s="204">
        <v>3.81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143</v>
      </c>
      <c r="AU178" s="210" t="s">
        <v>86</v>
      </c>
      <c r="AV178" s="11" t="s">
        <v>86</v>
      </c>
      <c r="AW178" s="11" t="s">
        <v>38</v>
      </c>
      <c r="AX178" s="11" t="s">
        <v>74</v>
      </c>
      <c r="AY178" s="210" t="s">
        <v>134</v>
      </c>
    </row>
    <row r="179" spans="2:65" s="11" customFormat="1" ht="13.5">
      <c r="B179" s="199"/>
      <c r="C179" s="200"/>
      <c r="D179" s="201" t="s">
        <v>143</v>
      </c>
      <c r="E179" s="202" t="s">
        <v>21</v>
      </c>
      <c r="F179" s="203" t="s">
        <v>242</v>
      </c>
      <c r="G179" s="200"/>
      <c r="H179" s="204">
        <v>3.47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143</v>
      </c>
      <c r="AU179" s="210" t="s">
        <v>86</v>
      </c>
      <c r="AV179" s="11" t="s">
        <v>86</v>
      </c>
      <c r="AW179" s="11" t="s">
        <v>38</v>
      </c>
      <c r="AX179" s="11" t="s">
        <v>74</v>
      </c>
      <c r="AY179" s="210" t="s">
        <v>134</v>
      </c>
    </row>
    <row r="180" spans="2:65" s="11" customFormat="1" ht="13.5">
      <c r="B180" s="199"/>
      <c r="C180" s="200"/>
      <c r="D180" s="201" t="s">
        <v>143</v>
      </c>
      <c r="E180" s="202" t="s">
        <v>21</v>
      </c>
      <c r="F180" s="203" t="s">
        <v>243</v>
      </c>
      <c r="G180" s="200"/>
      <c r="H180" s="204">
        <v>3.8849999999999998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143</v>
      </c>
      <c r="AU180" s="210" t="s">
        <v>86</v>
      </c>
      <c r="AV180" s="11" t="s">
        <v>86</v>
      </c>
      <c r="AW180" s="11" t="s">
        <v>38</v>
      </c>
      <c r="AX180" s="11" t="s">
        <v>74</v>
      </c>
      <c r="AY180" s="210" t="s">
        <v>134</v>
      </c>
    </row>
    <row r="181" spans="2:65" s="11" customFormat="1" ht="13.5">
      <c r="B181" s="199"/>
      <c r="C181" s="200"/>
      <c r="D181" s="201" t="s">
        <v>143</v>
      </c>
      <c r="E181" s="202" t="s">
        <v>21</v>
      </c>
      <c r="F181" s="203" t="s">
        <v>244</v>
      </c>
      <c r="G181" s="200"/>
      <c r="H181" s="204">
        <v>4.7699999999999996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143</v>
      </c>
      <c r="AU181" s="210" t="s">
        <v>86</v>
      </c>
      <c r="AV181" s="11" t="s">
        <v>86</v>
      </c>
      <c r="AW181" s="11" t="s">
        <v>38</v>
      </c>
      <c r="AX181" s="11" t="s">
        <v>74</v>
      </c>
      <c r="AY181" s="210" t="s">
        <v>134</v>
      </c>
    </row>
    <row r="182" spans="2:65" s="12" customFormat="1" ht="13.5">
      <c r="B182" s="211"/>
      <c r="C182" s="212"/>
      <c r="D182" s="201" t="s">
        <v>143</v>
      </c>
      <c r="E182" s="213" t="s">
        <v>21</v>
      </c>
      <c r="F182" s="214" t="s">
        <v>145</v>
      </c>
      <c r="G182" s="212"/>
      <c r="H182" s="215">
        <v>15.935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143</v>
      </c>
      <c r="AU182" s="221" t="s">
        <v>86</v>
      </c>
      <c r="AV182" s="12" t="s">
        <v>141</v>
      </c>
      <c r="AW182" s="12" t="s">
        <v>38</v>
      </c>
      <c r="AX182" s="12" t="s">
        <v>79</v>
      </c>
      <c r="AY182" s="221" t="s">
        <v>134</v>
      </c>
    </row>
    <row r="183" spans="2:65" s="1" customFormat="1" ht="25.5" customHeight="1">
      <c r="B183" s="41"/>
      <c r="C183" s="187" t="s">
        <v>245</v>
      </c>
      <c r="D183" s="187" t="s">
        <v>136</v>
      </c>
      <c r="E183" s="188" t="s">
        <v>246</v>
      </c>
      <c r="F183" s="189" t="s">
        <v>247</v>
      </c>
      <c r="G183" s="190" t="s">
        <v>179</v>
      </c>
      <c r="H183" s="191">
        <v>50.204999999999998</v>
      </c>
      <c r="I183" s="192"/>
      <c r="J183" s="193">
        <f>ROUND(I183*H183,2)</f>
        <v>0</v>
      </c>
      <c r="K183" s="189" t="s">
        <v>140</v>
      </c>
      <c r="L183" s="61"/>
      <c r="M183" s="194" t="s">
        <v>21</v>
      </c>
      <c r="N183" s="195" t="s">
        <v>45</v>
      </c>
      <c r="O183" s="42"/>
      <c r="P183" s="196">
        <f>O183*H183</f>
        <v>0</v>
      </c>
      <c r="Q183" s="196">
        <v>2.5999999999999998E-4</v>
      </c>
      <c r="R183" s="196">
        <f>Q183*H183</f>
        <v>1.3053299999999999E-2</v>
      </c>
      <c r="S183" s="196">
        <v>0</v>
      </c>
      <c r="T183" s="197">
        <f>S183*H183</f>
        <v>0</v>
      </c>
      <c r="AR183" s="24" t="s">
        <v>141</v>
      </c>
      <c r="AT183" s="24" t="s">
        <v>136</v>
      </c>
      <c r="AU183" s="24" t="s">
        <v>86</v>
      </c>
      <c r="AY183" s="24" t="s">
        <v>134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24" t="s">
        <v>79</v>
      </c>
      <c r="BK183" s="198">
        <f>ROUND(I183*H183,2)</f>
        <v>0</v>
      </c>
      <c r="BL183" s="24" t="s">
        <v>141</v>
      </c>
      <c r="BM183" s="24" t="s">
        <v>248</v>
      </c>
    </row>
    <row r="184" spans="2:65" s="13" customFormat="1" ht="13.5">
      <c r="B184" s="222"/>
      <c r="C184" s="223"/>
      <c r="D184" s="201" t="s">
        <v>143</v>
      </c>
      <c r="E184" s="224" t="s">
        <v>21</v>
      </c>
      <c r="F184" s="225" t="s">
        <v>249</v>
      </c>
      <c r="G184" s="223"/>
      <c r="H184" s="224" t="s">
        <v>21</v>
      </c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143</v>
      </c>
      <c r="AU184" s="231" t="s">
        <v>86</v>
      </c>
      <c r="AV184" s="13" t="s">
        <v>79</v>
      </c>
      <c r="AW184" s="13" t="s">
        <v>38</v>
      </c>
      <c r="AX184" s="13" t="s">
        <v>74</v>
      </c>
      <c r="AY184" s="231" t="s">
        <v>134</v>
      </c>
    </row>
    <row r="185" spans="2:65" s="13" customFormat="1" ht="13.5">
      <c r="B185" s="222"/>
      <c r="C185" s="223"/>
      <c r="D185" s="201" t="s">
        <v>143</v>
      </c>
      <c r="E185" s="224" t="s">
        <v>21</v>
      </c>
      <c r="F185" s="225" t="s">
        <v>250</v>
      </c>
      <c r="G185" s="223"/>
      <c r="H185" s="224" t="s">
        <v>21</v>
      </c>
      <c r="I185" s="226"/>
      <c r="J185" s="223"/>
      <c r="K185" s="223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143</v>
      </c>
      <c r="AU185" s="231" t="s">
        <v>86</v>
      </c>
      <c r="AV185" s="13" t="s">
        <v>79</v>
      </c>
      <c r="AW185" s="13" t="s">
        <v>38</v>
      </c>
      <c r="AX185" s="13" t="s">
        <v>74</v>
      </c>
      <c r="AY185" s="231" t="s">
        <v>134</v>
      </c>
    </row>
    <row r="186" spans="2:65" s="13" customFormat="1" ht="13.5">
      <c r="B186" s="222"/>
      <c r="C186" s="223"/>
      <c r="D186" s="201" t="s">
        <v>143</v>
      </c>
      <c r="E186" s="224" t="s">
        <v>21</v>
      </c>
      <c r="F186" s="225" t="s">
        <v>251</v>
      </c>
      <c r="G186" s="223"/>
      <c r="H186" s="224" t="s">
        <v>21</v>
      </c>
      <c r="I186" s="226"/>
      <c r="J186" s="223"/>
      <c r="K186" s="223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143</v>
      </c>
      <c r="AU186" s="231" t="s">
        <v>86</v>
      </c>
      <c r="AV186" s="13" t="s">
        <v>79</v>
      </c>
      <c r="AW186" s="13" t="s">
        <v>38</v>
      </c>
      <c r="AX186" s="13" t="s">
        <v>74</v>
      </c>
      <c r="AY186" s="231" t="s">
        <v>134</v>
      </c>
    </row>
    <row r="187" spans="2:65" s="11" customFormat="1" ht="13.5">
      <c r="B187" s="199"/>
      <c r="C187" s="200"/>
      <c r="D187" s="201" t="s">
        <v>143</v>
      </c>
      <c r="E187" s="202" t="s">
        <v>21</v>
      </c>
      <c r="F187" s="203" t="s">
        <v>252</v>
      </c>
      <c r="G187" s="200"/>
      <c r="H187" s="204">
        <v>8.3699999999999992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143</v>
      </c>
      <c r="AU187" s="210" t="s">
        <v>86</v>
      </c>
      <c r="AV187" s="11" t="s">
        <v>86</v>
      </c>
      <c r="AW187" s="11" t="s">
        <v>38</v>
      </c>
      <c r="AX187" s="11" t="s">
        <v>74</v>
      </c>
      <c r="AY187" s="210" t="s">
        <v>134</v>
      </c>
    </row>
    <row r="188" spans="2:65" s="11" customFormat="1" ht="13.5">
      <c r="B188" s="199"/>
      <c r="C188" s="200"/>
      <c r="D188" s="201" t="s">
        <v>143</v>
      </c>
      <c r="E188" s="202" t="s">
        <v>21</v>
      </c>
      <c r="F188" s="203" t="s">
        <v>253</v>
      </c>
      <c r="G188" s="200"/>
      <c r="H188" s="204">
        <v>14.694000000000001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143</v>
      </c>
      <c r="AU188" s="210" t="s">
        <v>86</v>
      </c>
      <c r="AV188" s="11" t="s">
        <v>86</v>
      </c>
      <c r="AW188" s="11" t="s">
        <v>38</v>
      </c>
      <c r="AX188" s="11" t="s">
        <v>74</v>
      </c>
      <c r="AY188" s="210" t="s">
        <v>134</v>
      </c>
    </row>
    <row r="189" spans="2:65" s="11" customFormat="1" ht="13.5">
      <c r="B189" s="199"/>
      <c r="C189" s="200"/>
      <c r="D189" s="201" t="s">
        <v>143</v>
      </c>
      <c r="E189" s="202" t="s">
        <v>21</v>
      </c>
      <c r="F189" s="203" t="s">
        <v>254</v>
      </c>
      <c r="G189" s="200"/>
      <c r="H189" s="204">
        <v>17.521000000000001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143</v>
      </c>
      <c r="AU189" s="210" t="s">
        <v>86</v>
      </c>
      <c r="AV189" s="11" t="s">
        <v>86</v>
      </c>
      <c r="AW189" s="11" t="s">
        <v>38</v>
      </c>
      <c r="AX189" s="11" t="s">
        <v>74</v>
      </c>
      <c r="AY189" s="210" t="s">
        <v>134</v>
      </c>
    </row>
    <row r="190" spans="2:65" s="11" customFormat="1" ht="13.5">
      <c r="B190" s="199"/>
      <c r="C190" s="200"/>
      <c r="D190" s="201" t="s">
        <v>143</v>
      </c>
      <c r="E190" s="202" t="s">
        <v>21</v>
      </c>
      <c r="F190" s="203" t="s">
        <v>255</v>
      </c>
      <c r="G190" s="200"/>
      <c r="H190" s="204">
        <v>9.6199999999999992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143</v>
      </c>
      <c r="AU190" s="210" t="s">
        <v>86</v>
      </c>
      <c r="AV190" s="11" t="s">
        <v>86</v>
      </c>
      <c r="AW190" s="11" t="s">
        <v>38</v>
      </c>
      <c r="AX190" s="11" t="s">
        <v>74</v>
      </c>
      <c r="AY190" s="210" t="s">
        <v>134</v>
      </c>
    </row>
    <row r="191" spans="2:65" s="12" customFormat="1" ht="13.5">
      <c r="B191" s="211"/>
      <c r="C191" s="212"/>
      <c r="D191" s="201" t="s">
        <v>143</v>
      </c>
      <c r="E191" s="213" t="s">
        <v>21</v>
      </c>
      <c r="F191" s="214" t="s">
        <v>145</v>
      </c>
      <c r="G191" s="212"/>
      <c r="H191" s="215">
        <v>50.204999999999998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143</v>
      </c>
      <c r="AU191" s="221" t="s">
        <v>86</v>
      </c>
      <c r="AV191" s="12" t="s">
        <v>141</v>
      </c>
      <c r="AW191" s="12" t="s">
        <v>38</v>
      </c>
      <c r="AX191" s="12" t="s">
        <v>79</v>
      </c>
      <c r="AY191" s="221" t="s">
        <v>134</v>
      </c>
    </row>
    <row r="192" spans="2:65" s="1" customFormat="1" ht="25.5" customHeight="1">
      <c r="B192" s="41"/>
      <c r="C192" s="187" t="s">
        <v>256</v>
      </c>
      <c r="D192" s="187" t="s">
        <v>136</v>
      </c>
      <c r="E192" s="188" t="s">
        <v>257</v>
      </c>
      <c r="F192" s="189" t="s">
        <v>258</v>
      </c>
      <c r="G192" s="190" t="s">
        <v>179</v>
      </c>
      <c r="H192" s="191">
        <v>67.165000000000006</v>
      </c>
      <c r="I192" s="192"/>
      <c r="J192" s="193">
        <f>ROUND(I192*H192,2)</f>
        <v>0</v>
      </c>
      <c r="K192" s="189" t="s">
        <v>140</v>
      </c>
      <c r="L192" s="61"/>
      <c r="M192" s="194" t="s">
        <v>21</v>
      </c>
      <c r="N192" s="195" t="s">
        <v>45</v>
      </c>
      <c r="O192" s="42"/>
      <c r="P192" s="196">
        <f>O192*H192</f>
        <v>0</v>
      </c>
      <c r="Q192" s="196">
        <v>2.7300000000000001E-2</v>
      </c>
      <c r="R192" s="196">
        <f>Q192*H192</f>
        <v>1.8336045000000003</v>
      </c>
      <c r="S192" s="196">
        <v>0</v>
      </c>
      <c r="T192" s="197">
        <f>S192*H192</f>
        <v>0</v>
      </c>
      <c r="AR192" s="24" t="s">
        <v>141</v>
      </c>
      <c r="AT192" s="24" t="s">
        <v>136</v>
      </c>
      <c r="AU192" s="24" t="s">
        <v>86</v>
      </c>
      <c r="AY192" s="24" t="s">
        <v>134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24" t="s">
        <v>79</v>
      </c>
      <c r="BK192" s="198">
        <f>ROUND(I192*H192,2)</f>
        <v>0</v>
      </c>
      <c r="BL192" s="24" t="s">
        <v>141</v>
      </c>
      <c r="BM192" s="24" t="s">
        <v>259</v>
      </c>
    </row>
    <row r="193" spans="2:51" s="13" customFormat="1" ht="13.5">
      <c r="B193" s="222"/>
      <c r="C193" s="223"/>
      <c r="D193" s="201" t="s">
        <v>143</v>
      </c>
      <c r="E193" s="224" t="s">
        <v>21</v>
      </c>
      <c r="F193" s="225" t="s">
        <v>260</v>
      </c>
      <c r="G193" s="223"/>
      <c r="H193" s="224" t="s">
        <v>21</v>
      </c>
      <c r="I193" s="226"/>
      <c r="J193" s="223"/>
      <c r="K193" s="223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143</v>
      </c>
      <c r="AU193" s="231" t="s">
        <v>86</v>
      </c>
      <c r="AV193" s="13" t="s">
        <v>79</v>
      </c>
      <c r="AW193" s="13" t="s">
        <v>38</v>
      </c>
      <c r="AX193" s="13" t="s">
        <v>74</v>
      </c>
      <c r="AY193" s="231" t="s">
        <v>134</v>
      </c>
    </row>
    <row r="194" spans="2:51" s="13" customFormat="1" ht="13.5">
      <c r="B194" s="222"/>
      <c r="C194" s="223"/>
      <c r="D194" s="201" t="s">
        <v>143</v>
      </c>
      <c r="E194" s="224" t="s">
        <v>21</v>
      </c>
      <c r="F194" s="225" t="s">
        <v>261</v>
      </c>
      <c r="G194" s="223"/>
      <c r="H194" s="224" t="s">
        <v>21</v>
      </c>
      <c r="I194" s="226"/>
      <c r="J194" s="223"/>
      <c r="K194" s="223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143</v>
      </c>
      <c r="AU194" s="231" t="s">
        <v>86</v>
      </c>
      <c r="AV194" s="13" t="s">
        <v>79</v>
      </c>
      <c r="AW194" s="13" t="s">
        <v>38</v>
      </c>
      <c r="AX194" s="13" t="s">
        <v>74</v>
      </c>
      <c r="AY194" s="231" t="s">
        <v>134</v>
      </c>
    </row>
    <row r="195" spans="2:51" s="13" customFormat="1" ht="13.5">
      <c r="B195" s="222"/>
      <c r="C195" s="223"/>
      <c r="D195" s="201" t="s">
        <v>143</v>
      </c>
      <c r="E195" s="224" t="s">
        <v>21</v>
      </c>
      <c r="F195" s="225" t="s">
        <v>262</v>
      </c>
      <c r="G195" s="223"/>
      <c r="H195" s="224" t="s">
        <v>21</v>
      </c>
      <c r="I195" s="226"/>
      <c r="J195" s="223"/>
      <c r="K195" s="223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143</v>
      </c>
      <c r="AU195" s="231" t="s">
        <v>86</v>
      </c>
      <c r="AV195" s="13" t="s">
        <v>79</v>
      </c>
      <c r="AW195" s="13" t="s">
        <v>38</v>
      </c>
      <c r="AX195" s="13" t="s">
        <v>74</v>
      </c>
      <c r="AY195" s="231" t="s">
        <v>134</v>
      </c>
    </row>
    <row r="196" spans="2:51" s="11" customFormat="1" ht="13.5">
      <c r="B196" s="199"/>
      <c r="C196" s="200"/>
      <c r="D196" s="201" t="s">
        <v>143</v>
      </c>
      <c r="E196" s="202" t="s">
        <v>21</v>
      </c>
      <c r="F196" s="203" t="s">
        <v>263</v>
      </c>
      <c r="G196" s="200"/>
      <c r="H196" s="204">
        <v>30.478000000000002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143</v>
      </c>
      <c r="AU196" s="210" t="s">
        <v>86</v>
      </c>
      <c r="AV196" s="11" t="s">
        <v>86</v>
      </c>
      <c r="AW196" s="11" t="s">
        <v>38</v>
      </c>
      <c r="AX196" s="11" t="s">
        <v>74</v>
      </c>
      <c r="AY196" s="210" t="s">
        <v>134</v>
      </c>
    </row>
    <row r="197" spans="2:51" s="13" customFormat="1" ht="13.5">
      <c r="B197" s="222"/>
      <c r="C197" s="223"/>
      <c r="D197" s="201" t="s">
        <v>143</v>
      </c>
      <c r="E197" s="224" t="s">
        <v>21</v>
      </c>
      <c r="F197" s="225" t="s">
        <v>264</v>
      </c>
      <c r="G197" s="223"/>
      <c r="H197" s="224" t="s">
        <v>21</v>
      </c>
      <c r="I197" s="226"/>
      <c r="J197" s="223"/>
      <c r="K197" s="223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143</v>
      </c>
      <c r="AU197" s="231" t="s">
        <v>86</v>
      </c>
      <c r="AV197" s="13" t="s">
        <v>79</v>
      </c>
      <c r="AW197" s="13" t="s">
        <v>38</v>
      </c>
      <c r="AX197" s="13" t="s">
        <v>74</v>
      </c>
      <c r="AY197" s="231" t="s">
        <v>134</v>
      </c>
    </row>
    <row r="198" spans="2:51" s="11" customFormat="1" ht="13.5">
      <c r="B198" s="199"/>
      <c r="C198" s="200"/>
      <c r="D198" s="201" t="s">
        <v>143</v>
      </c>
      <c r="E198" s="202" t="s">
        <v>21</v>
      </c>
      <c r="F198" s="203" t="s">
        <v>265</v>
      </c>
      <c r="G198" s="200"/>
      <c r="H198" s="204">
        <v>2.2469999999999999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143</v>
      </c>
      <c r="AU198" s="210" t="s">
        <v>86</v>
      </c>
      <c r="AV198" s="11" t="s">
        <v>86</v>
      </c>
      <c r="AW198" s="11" t="s">
        <v>38</v>
      </c>
      <c r="AX198" s="11" t="s">
        <v>74</v>
      </c>
      <c r="AY198" s="210" t="s">
        <v>134</v>
      </c>
    </row>
    <row r="199" spans="2:51" s="13" customFormat="1" ht="13.5">
      <c r="B199" s="222"/>
      <c r="C199" s="223"/>
      <c r="D199" s="201" t="s">
        <v>143</v>
      </c>
      <c r="E199" s="224" t="s">
        <v>21</v>
      </c>
      <c r="F199" s="225" t="s">
        <v>266</v>
      </c>
      <c r="G199" s="223"/>
      <c r="H199" s="224" t="s">
        <v>21</v>
      </c>
      <c r="I199" s="226"/>
      <c r="J199" s="223"/>
      <c r="K199" s="223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143</v>
      </c>
      <c r="AU199" s="231" t="s">
        <v>86</v>
      </c>
      <c r="AV199" s="13" t="s">
        <v>79</v>
      </c>
      <c r="AW199" s="13" t="s">
        <v>38</v>
      </c>
      <c r="AX199" s="13" t="s">
        <v>74</v>
      </c>
      <c r="AY199" s="231" t="s">
        <v>134</v>
      </c>
    </row>
    <row r="200" spans="2:51" s="11" customFormat="1" ht="13.5">
      <c r="B200" s="199"/>
      <c r="C200" s="200"/>
      <c r="D200" s="201" t="s">
        <v>143</v>
      </c>
      <c r="E200" s="202" t="s">
        <v>21</v>
      </c>
      <c r="F200" s="203" t="s">
        <v>267</v>
      </c>
      <c r="G200" s="200"/>
      <c r="H200" s="204">
        <v>2.0649999999999999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143</v>
      </c>
      <c r="AU200" s="210" t="s">
        <v>86</v>
      </c>
      <c r="AV200" s="11" t="s">
        <v>86</v>
      </c>
      <c r="AW200" s="11" t="s">
        <v>38</v>
      </c>
      <c r="AX200" s="11" t="s">
        <v>74</v>
      </c>
      <c r="AY200" s="210" t="s">
        <v>134</v>
      </c>
    </row>
    <row r="201" spans="2:51" s="13" customFormat="1" ht="13.5">
      <c r="B201" s="222"/>
      <c r="C201" s="223"/>
      <c r="D201" s="201" t="s">
        <v>143</v>
      </c>
      <c r="E201" s="224" t="s">
        <v>21</v>
      </c>
      <c r="F201" s="225" t="s">
        <v>268</v>
      </c>
      <c r="G201" s="223"/>
      <c r="H201" s="224" t="s">
        <v>21</v>
      </c>
      <c r="I201" s="226"/>
      <c r="J201" s="223"/>
      <c r="K201" s="223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143</v>
      </c>
      <c r="AU201" s="231" t="s">
        <v>86</v>
      </c>
      <c r="AV201" s="13" t="s">
        <v>79</v>
      </c>
      <c r="AW201" s="13" t="s">
        <v>38</v>
      </c>
      <c r="AX201" s="13" t="s">
        <v>74</v>
      </c>
      <c r="AY201" s="231" t="s">
        <v>134</v>
      </c>
    </row>
    <row r="202" spans="2:51" s="11" customFormat="1" ht="13.5">
      <c r="B202" s="199"/>
      <c r="C202" s="200"/>
      <c r="D202" s="201" t="s">
        <v>143</v>
      </c>
      <c r="E202" s="202" t="s">
        <v>21</v>
      </c>
      <c r="F202" s="203" t="s">
        <v>269</v>
      </c>
      <c r="G202" s="200"/>
      <c r="H202" s="204">
        <v>1.7709999999999999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143</v>
      </c>
      <c r="AU202" s="210" t="s">
        <v>86</v>
      </c>
      <c r="AV202" s="11" t="s">
        <v>86</v>
      </c>
      <c r="AW202" s="11" t="s">
        <v>38</v>
      </c>
      <c r="AX202" s="11" t="s">
        <v>74</v>
      </c>
      <c r="AY202" s="210" t="s">
        <v>134</v>
      </c>
    </row>
    <row r="203" spans="2:51" s="13" customFormat="1" ht="13.5">
      <c r="B203" s="222"/>
      <c r="C203" s="223"/>
      <c r="D203" s="201" t="s">
        <v>143</v>
      </c>
      <c r="E203" s="224" t="s">
        <v>21</v>
      </c>
      <c r="F203" s="225" t="s">
        <v>270</v>
      </c>
      <c r="G203" s="223"/>
      <c r="H203" s="224" t="s">
        <v>21</v>
      </c>
      <c r="I203" s="226"/>
      <c r="J203" s="223"/>
      <c r="K203" s="223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143</v>
      </c>
      <c r="AU203" s="231" t="s">
        <v>86</v>
      </c>
      <c r="AV203" s="13" t="s">
        <v>79</v>
      </c>
      <c r="AW203" s="13" t="s">
        <v>38</v>
      </c>
      <c r="AX203" s="13" t="s">
        <v>74</v>
      </c>
      <c r="AY203" s="231" t="s">
        <v>134</v>
      </c>
    </row>
    <row r="204" spans="2:51" s="11" customFormat="1" ht="13.5">
      <c r="B204" s="199"/>
      <c r="C204" s="200"/>
      <c r="D204" s="201" t="s">
        <v>143</v>
      </c>
      <c r="E204" s="202" t="s">
        <v>21</v>
      </c>
      <c r="F204" s="203" t="s">
        <v>271</v>
      </c>
      <c r="G204" s="200"/>
      <c r="H204" s="204">
        <v>3.766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143</v>
      </c>
      <c r="AU204" s="210" t="s">
        <v>86</v>
      </c>
      <c r="AV204" s="11" t="s">
        <v>86</v>
      </c>
      <c r="AW204" s="11" t="s">
        <v>38</v>
      </c>
      <c r="AX204" s="11" t="s">
        <v>74</v>
      </c>
      <c r="AY204" s="210" t="s">
        <v>134</v>
      </c>
    </row>
    <row r="205" spans="2:51" s="13" customFormat="1" ht="13.5">
      <c r="B205" s="222"/>
      <c r="C205" s="223"/>
      <c r="D205" s="201" t="s">
        <v>143</v>
      </c>
      <c r="E205" s="224" t="s">
        <v>21</v>
      </c>
      <c r="F205" s="225" t="s">
        <v>272</v>
      </c>
      <c r="G205" s="223"/>
      <c r="H205" s="224" t="s">
        <v>21</v>
      </c>
      <c r="I205" s="226"/>
      <c r="J205" s="223"/>
      <c r="K205" s="223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143</v>
      </c>
      <c r="AU205" s="231" t="s">
        <v>86</v>
      </c>
      <c r="AV205" s="13" t="s">
        <v>79</v>
      </c>
      <c r="AW205" s="13" t="s">
        <v>38</v>
      </c>
      <c r="AX205" s="13" t="s">
        <v>74</v>
      </c>
      <c r="AY205" s="231" t="s">
        <v>134</v>
      </c>
    </row>
    <row r="206" spans="2:51" s="11" customFormat="1" ht="13.5">
      <c r="B206" s="199"/>
      <c r="C206" s="200"/>
      <c r="D206" s="201" t="s">
        <v>143</v>
      </c>
      <c r="E206" s="202" t="s">
        <v>21</v>
      </c>
      <c r="F206" s="203" t="s">
        <v>273</v>
      </c>
      <c r="G206" s="200"/>
      <c r="H206" s="204">
        <v>6.6079999999999997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143</v>
      </c>
      <c r="AU206" s="210" t="s">
        <v>86</v>
      </c>
      <c r="AV206" s="11" t="s">
        <v>86</v>
      </c>
      <c r="AW206" s="11" t="s">
        <v>38</v>
      </c>
      <c r="AX206" s="11" t="s">
        <v>74</v>
      </c>
      <c r="AY206" s="210" t="s">
        <v>134</v>
      </c>
    </row>
    <row r="207" spans="2:51" s="13" customFormat="1" ht="13.5">
      <c r="B207" s="222"/>
      <c r="C207" s="223"/>
      <c r="D207" s="201" t="s">
        <v>143</v>
      </c>
      <c r="E207" s="224" t="s">
        <v>21</v>
      </c>
      <c r="F207" s="225" t="s">
        <v>274</v>
      </c>
      <c r="G207" s="223"/>
      <c r="H207" s="224" t="s">
        <v>21</v>
      </c>
      <c r="I207" s="226"/>
      <c r="J207" s="223"/>
      <c r="K207" s="223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143</v>
      </c>
      <c r="AU207" s="231" t="s">
        <v>86</v>
      </c>
      <c r="AV207" s="13" t="s">
        <v>79</v>
      </c>
      <c r="AW207" s="13" t="s">
        <v>38</v>
      </c>
      <c r="AX207" s="13" t="s">
        <v>74</v>
      </c>
      <c r="AY207" s="231" t="s">
        <v>134</v>
      </c>
    </row>
    <row r="208" spans="2:51" s="11" customFormat="1" ht="13.5">
      <c r="B208" s="199"/>
      <c r="C208" s="200"/>
      <c r="D208" s="201" t="s">
        <v>143</v>
      </c>
      <c r="E208" s="202" t="s">
        <v>21</v>
      </c>
      <c r="F208" s="203" t="s">
        <v>275</v>
      </c>
      <c r="G208" s="200"/>
      <c r="H208" s="204">
        <v>3.1219999999999999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143</v>
      </c>
      <c r="AU208" s="210" t="s">
        <v>86</v>
      </c>
      <c r="AV208" s="11" t="s">
        <v>86</v>
      </c>
      <c r="AW208" s="11" t="s">
        <v>38</v>
      </c>
      <c r="AX208" s="11" t="s">
        <v>74</v>
      </c>
      <c r="AY208" s="210" t="s">
        <v>134</v>
      </c>
    </row>
    <row r="209" spans="2:65" s="13" customFormat="1" ht="13.5">
      <c r="B209" s="222"/>
      <c r="C209" s="223"/>
      <c r="D209" s="201" t="s">
        <v>143</v>
      </c>
      <c r="E209" s="224" t="s">
        <v>21</v>
      </c>
      <c r="F209" s="225" t="s">
        <v>276</v>
      </c>
      <c r="G209" s="223"/>
      <c r="H209" s="224" t="s">
        <v>21</v>
      </c>
      <c r="I209" s="226"/>
      <c r="J209" s="223"/>
      <c r="K209" s="223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143</v>
      </c>
      <c r="AU209" s="231" t="s">
        <v>86</v>
      </c>
      <c r="AV209" s="13" t="s">
        <v>79</v>
      </c>
      <c r="AW209" s="13" t="s">
        <v>38</v>
      </c>
      <c r="AX209" s="13" t="s">
        <v>74</v>
      </c>
      <c r="AY209" s="231" t="s">
        <v>134</v>
      </c>
    </row>
    <row r="210" spans="2:65" s="11" customFormat="1" ht="13.5">
      <c r="B210" s="199"/>
      <c r="C210" s="200"/>
      <c r="D210" s="201" t="s">
        <v>143</v>
      </c>
      <c r="E210" s="202" t="s">
        <v>21</v>
      </c>
      <c r="F210" s="203" t="s">
        <v>277</v>
      </c>
      <c r="G210" s="200"/>
      <c r="H210" s="204">
        <v>2.94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143</v>
      </c>
      <c r="AU210" s="210" t="s">
        <v>86</v>
      </c>
      <c r="AV210" s="11" t="s">
        <v>86</v>
      </c>
      <c r="AW210" s="11" t="s">
        <v>38</v>
      </c>
      <c r="AX210" s="11" t="s">
        <v>74</v>
      </c>
      <c r="AY210" s="210" t="s">
        <v>134</v>
      </c>
    </row>
    <row r="211" spans="2:65" s="13" customFormat="1" ht="13.5">
      <c r="B211" s="222"/>
      <c r="C211" s="223"/>
      <c r="D211" s="201" t="s">
        <v>143</v>
      </c>
      <c r="E211" s="224" t="s">
        <v>21</v>
      </c>
      <c r="F211" s="225" t="s">
        <v>278</v>
      </c>
      <c r="G211" s="223"/>
      <c r="H211" s="224" t="s">
        <v>21</v>
      </c>
      <c r="I211" s="226"/>
      <c r="J211" s="223"/>
      <c r="K211" s="223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143</v>
      </c>
      <c r="AU211" s="231" t="s">
        <v>86</v>
      </c>
      <c r="AV211" s="13" t="s">
        <v>79</v>
      </c>
      <c r="AW211" s="13" t="s">
        <v>38</v>
      </c>
      <c r="AX211" s="13" t="s">
        <v>74</v>
      </c>
      <c r="AY211" s="231" t="s">
        <v>134</v>
      </c>
    </row>
    <row r="212" spans="2:65" s="11" customFormat="1" ht="13.5">
      <c r="B212" s="199"/>
      <c r="C212" s="200"/>
      <c r="D212" s="201" t="s">
        <v>143</v>
      </c>
      <c r="E212" s="202" t="s">
        <v>21</v>
      </c>
      <c r="F212" s="203" t="s">
        <v>279</v>
      </c>
      <c r="G212" s="200"/>
      <c r="H212" s="204">
        <v>3.9060000000000001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143</v>
      </c>
      <c r="AU212" s="210" t="s">
        <v>86</v>
      </c>
      <c r="AV212" s="11" t="s">
        <v>86</v>
      </c>
      <c r="AW212" s="11" t="s">
        <v>38</v>
      </c>
      <c r="AX212" s="11" t="s">
        <v>74</v>
      </c>
      <c r="AY212" s="210" t="s">
        <v>134</v>
      </c>
    </row>
    <row r="213" spans="2:65" s="13" customFormat="1" ht="13.5">
      <c r="B213" s="222"/>
      <c r="C213" s="223"/>
      <c r="D213" s="201" t="s">
        <v>143</v>
      </c>
      <c r="E213" s="224" t="s">
        <v>21</v>
      </c>
      <c r="F213" s="225" t="s">
        <v>280</v>
      </c>
      <c r="G213" s="223"/>
      <c r="H213" s="224" t="s">
        <v>21</v>
      </c>
      <c r="I213" s="226"/>
      <c r="J213" s="223"/>
      <c r="K213" s="223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143</v>
      </c>
      <c r="AU213" s="231" t="s">
        <v>86</v>
      </c>
      <c r="AV213" s="13" t="s">
        <v>79</v>
      </c>
      <c r="AW213" s="13" t="s">
        <v>38</v>
      </c>
      <c r="AX213" s="13" t="s">
        <v>74</v>
      </c>
      <c r="AY213" s="231" t="s">
        <v>134</v>
      </c>
    </row>
    <row r="214" spans="2:65" s="11" customFormat="1" ht="13.5">
      <c r="B214" s="199"/>
      <c r="C214" s="200"/>
      <c r="D214" s="201" t="s">
        <v>143</v>
      </c>
      <c r="E214" s="202" t="s">
        <v>21</v>
      </c>
      <c r="F214" s="203" t="s">
        <v>281</v>
      </c>
      <c r="G214" s="200"/>
      <c r="H214" s="204">
        <v>1.4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143</v>
      </c>
      <c r="AU214" s="210" t="s">
        <v>86</v>
      </c>
      <c r="AV214" s="11" t="s">
        <v>86</v>
      </c>
      <c r="AW214" s="11" t="s">
        <v>38</v>
      </c>
      <c r="AX214" s="11" t="s">
        <v>74</v>
      </c>
      <c r="AY214" s="210" t="s">
        <v>134</v>
      </c>
    </row>
    <row r="215" spans="2:65" s="13" customFormat="1" ht="13.5">
      <c r="B215" s="222"/>
      <c r="C215" s="223"/>
      <c r="D215" s="201" t="s">
        <v>143</v>
      </c>
      <c r="E215" s="224" t="s">
        <v>21</v>
      </c>
      <c r="F215" s="225" t="s">
        <v>282</v>
      </c>
      <c r="G215" s="223"/>
      <c r="H215" s="224" t="s">
        <v>21</v>
      </c>
      <c r="I215" s="226"/>
      <c r="J215" s="223"/>
      <c r="K215" s="223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143</v>
      </c>
      <c r="AU215" s="231" t="s">
        <v>86</v>
      </c>
      <c r="AV215" s="13" t="s">
        <v>79</v>
      </c>
      <c r="AW215" s="13" t="s">
        <v>38</v>
      </c>
      <c r="AX215" s="13" t="s">
        <v>74</v>
      </c>
      <c r="AY215" s="231" t="s">
        <v>134</v>
      </c>
    </row>
    <row r="216" spans="2:65" s="11" customFormat="1" ht="13.5">
      <c r="B216" s="199"/>
      <c r="C216" s="200"/>
      <c r="D216" s="201" t="s">
        <v>143</v>
      </c>
      <c r="E216" s="202" t="s">
        <v>21</v>
      </c>
      <c r="F216" s="203" t="s">
        <v>283</v>
      </c>
      <c r="G216" s="200"/>
      <c r="H216" s="204">
        <v>2.7090000000000001</v>
      </c>
      <c r="I216" s="205"/>
      <c r="J216" s="200"/>
      <c r="K216" s="200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143</v>
      </c>
      <c r="AU216" s="210" t="s">
        <v>86</v>
      </c>
      <c r="AV216" s="11" t="s">
        <v>86</v>
      </c>
      <c r="AW216" s="11" t="s">
        <v>38</v>
      </c>
      <c r="AX216" s="11" t="s">
        <v>74</v>
      </c>
      <c r="AY216" s="210" t="s">
        <v>134</v>
      </c>
    </row>
    <row r="217" spans="2:65" s="13" customFormat="1" ht="13.5">
      <c r="B217" s="222"/>
      <c r="C217" s="223"/>
      <c r="D217" s="201" t="s">
        <v>143</v>
      </c>
      <c r="E217" s="224" t="s">
        <v>21</v>
      </c>
      <c r="F217" s="225" t="s">
        <v>284</v>
      </c>
      <c r="G217" s="223"/>
      <c r="H217" s="224" t="s">
        <v>21</v>
      </c>
      <c r="I217" s="226"/>
      <c r="J217" s="223"/>
      <c r="K217" s="223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143</v>
      </c>
      <c r="AU217" s="231" t="s">
        <v>86</v>
      </c>
      <c r="AV217" s="13" t="s">
        <v>79</v>
      </c>
      <c r="AW217" s="13" t="s">
        <v>38</v>
      </c>
      <c r="AX217" s="13" t="s">
        <v>74</v>
      </c>
      <c r="AY217" s="231" t="s">
        <v>134</v>
      </c>
    </row>
    <row r="218" spans="2:65" s="11" customFormat="1" ht="13.5">
      <c r="B218" s="199"/>
      <c r="C218" s="200"/>
      <c r="D218" s="201" t="s">
        <v>143</v>
      </c>
      <c r="E218" s="202" t="s">
        <v>21</v>
      </c>
      <c r="F218" s="203" t="s">
        <v>285</v>
      </c>
      <c r="G218" s="200"/>
      <c r="H218" s="204">
        <v>2.0129999999999999</v>
      </c>
      <c r="I218" s="205"/>
      <c r="J218" s="200"/>
      <c r="K218" s="200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143</v>
      </c>
      <c r="AU218" s="210" t="s">
        <v>86</v>
      </c>
      <c r="AV218" s="11" t="s">
        <v>86</v>
      </c>
      <c r="AW218" s="11" t="s">
        <v>38</v>
      </c>
      <c r="AX218" s="11" t="s">
        <v>74</v>
      </c>
      <c r="AY218" s="210" t="s">
        <v>134</v>
      </c>
    </row>
    <row r="219" spans="2:65" s="13" customFormat="1" ht="13.5">
      <c r="B219" s="222"/>
      <c r="C219" s="223"/>
      <c r="D219" s="201" t="s">
        <v>143</v>
      </c>
      <c r="E219" s="224" t="s">
        <v>21</v>
      </c>
      <c r="F219" s="225" t="s">
        <v>286</v>
      </c>
      <c r="G219" s="223"/>
      <c r="H219" s="224" t="s">
        <v>21</v>
      </c>
      <c r="I219" s="226"/>
      <c r="J219" s="223"/>
      <c r="K219" s="223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143</v>
      </c>
      <c r="AU219" s="231" t="s">
        <v>86</v>
      </c>
      <c r="AV219" s="13" t="s">
        <v>79</v>
      </c>
      <c r="AW219" s="13" t="s">
        <v>38</v>
      </c>
      <c r="AX219" s="13" t="s">
        <v>74</v>
      </c>
      <c r="AY219" s="231" t="s">
        <v>134</v>
      </c>
    </row>
    <row r="220" spans="2:65" s="11" customFormat="1" ht="13.5">
      <c r="B220" s="199"/>
      <c r="C220" s="200"/>
      <c r="D220" s="201" t="s">
        <v>143</v>
      </c>
      <c r="E220" s="202" t="s">
        <v>21</v>
      </c>
      <c r="F220" s="203" t="s">
        <v>287</v>
      </c>
      <c r="G220" s="200"/>
      <c r="H220" s="204">
        <v>4.1399999999999997</v>
      </c>
      <c r="I220" s="205"/>
      <c r="J220" s="200"/>
      <c r="K220" s="200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143</v>
      </c>
      <c r="AU220" s="210" t="s">
        <v>86</v>
      </c>
      <c r="AV220" s="11" t="s">
        <v>86</v>
      </c>
      <c r="AW220" s="11" t="s">
        <v>38</v>
      </c>
      <c r="AX220" s="11" t="s">
        <v>74</v>
      </c>
      <c r="AY220" s="210" t="s">
        <v>134</v>
      </c>
    </row>
    <row r="221" spans="2:65" s="12" customFormat="1" ht="13.5">
      <c r="B221" s="211"/>
      <c r="C221" s="212"/>
      <c r="D221" s="201" t="s">
        <v>143</v>
      </c>
      <c r="E221" s="213" t="s">
        <v>21</v>
      </c>
      <c r="F221" s="214" t="s">
        <v>145</v>
      </c>
      <c r="G221" s="212"/>
      <c r="H221" s="215">
        <v>67.165000000000006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143</v>
      </c>
      <c r="AU221" s="221" t="s">
        <v>86</v>
      </c>
      <c r="AV221" s="12" t="s">
        <v>141</v>
      </c>
      <c r="AW221" s="12" t="s">
        <v>38</v>
      </c>
      <c r="AX221" s="12" t="s">
        <v>79</v>
      </c>
      <c r="AY221" s="221" t="s">
        <v>134</v>
      </c>
    </row>
    <row r="222" spans="2:65" s="1" customFormat="1" ht="25.5" customHeight="1">
      <c r="B222" s="41"/>
      <c r="C222" s="187" t="s">
        <v>288</v>
      </c>
      <c r="D222" s="187" t="s">
        <v>136</v>
      </c>
      <c r="E222" s="188" t="s">
        <v>289</v>
      </c>
      <c r="F222" s="189" t="s">
        <v>290</v>
      </c>
      <c r="G222" s="190" t="s">
        <v>179</v>
      </c>
      <c r="H222" s="191">
        <v>10.586</v>
      </c>
      <c r="I222" s="192"/>
      <c r="J222" s="193">
        <f>ROUND(I222*H222,2)</f>
        <v>0</v>
      </c>
      <c r="K222" s="189" t="s">
        <v>140</v>
      </c>
      <c r="L222" s="61"/>
      <c r="M222" s="194" t="s">
        <v>21</v>
      </c>
      <c r="N222" s="195" t="s">
        <v>45</v>
      </c>
      <c r="O222" s="42"/>
      <c r="P222" s="196">
        <f>O222*H222</f>
        <v>0</v>
      </c>
      <c r="Q222" s="196">
        <v>4.3800000000000002E-3</v>
      </c>
      <c r="R222" s="196">
        <f>Q222*H222</f>
        <v>4.636668E-2</v>
      </c>
      <c r="S222" s="196">
        <v>0</v>
      </c>
      <c r="T222" s="197">
        <f>S222*H222</f>
        <v>0</v>
      </c>
      <c r="AR222" s="24" t="s">
        <v>141</v>
      </c>
      <c r="AT222" s="24" t="s">
        <v>136</v>
      </c>
      <c r="AU222" s="24" t="s">
        <v>86</v>
      </c>
      <c r="AY222" s="24" t="s">
        <v>134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24" t="s">
        <v>79</v>
      </c>
      <c r="BK222" s="198">
        <f>ROUND(I222*H222,2)</f>
        <v>0</v>
      </c>
      <c r="BL222" s="24" t="s">
        <v>141</v>
      </c>
      <c r="BM222" s="24" t="s">
        <v>291</v>
      </c>
    </row>
    <row r="223" spans="2:65" s="13" customFormat="1" ht="13.5">
      <c r="B223" s="222"/>
      <c r="C223" s="223"/>
      <c r="D223" s="201" t="s">
        <v>143</v>
      </c>
      <c r="E223" s="224" t="s">
        <v>21</v>
      </c>
      <c r="F223" s="225" t="s">
        <v>292</v>
      </c>
      <c r="G223" s="223"/>
      <c r="H223" s="224" t="s">
        <v>21</v>
      </c>
      <c r="I223" s="226"/>
      <c r="J223" s="223"/>
      <c r="K223" s="223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143</v>
      </c>
      <c r="AU223" s="231" t="s">
        <v>86</v>
      </c>
      <c r="AV223" s="13" t="s">
        <v>79</v>
      </c>
      <c r="AW223" s="13" t="s">
        <v>38</v>
      </c>
      <c r="AX223" s="13" t="s">
        <v>74</v>
      </c>
      <c r="AY223" s="231" t="s">
        <v>134</v>
      </c>
    </row>
    <row r="224" spans="2:65" s="11" customFormat="1" ht="13.5">
      <c r="B224" s="199"/>
      <c r="C224" s="200"/>
      <c r="D224" s="201" t="s">
        <v>143</v>
      </c>
      <c r="E224" s="202" t="s">
        <v>21</v>
      </c>
      <c r="F224" s="203" t="s">
        <v>293</v>
      </c>
      <c r="G224" s="200"/>
      <c r="H224" s="204">
        <v>2.79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143</v>
      </c>
      <c r="AU224" s="210" t="s">
        <v>86</v>
      </c>
      <c r="AV224" s="11" t="s">
        <v>86</v>
      </c>
      <c r="AW224" s="11" t="s">
        <v>38</v>
      </c>
      <c r="AX224" s="11" t="s">
        <v>74</v>
      </c>
      <c r="AY224" s="210" t="s">
        <v>134</v>
      </c>
    </row>
    <row r="225" spans="2:65" s="11" customFormat="1" ht="13.5">
      <c r="B225" s="199"/>
      <c r="C225" s="200"/>
      <c r="D225" s="201" t="s">
        <v>143</v>
      </c>
      <c r="E225" s="202" t="s">
        <v>21</v>
      </c>
      <c r="F225" s="203" t="s">
        <v>294</v>
      </c>
      <c r="G225" s="200"/>
      <c r="H225" s="204">
        <v>2.37</v>
      </c>
      <c r="I225" s="205"/>
      <c r="J225" s="200"/>
      <c r="K225" s="200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143</v>
      </c>
      <c r="AU225" s="210" t="s">
        <v>86</v>
      </c>
      <c r="AV225" s="11" t="s">
        <v>86</v>
      </c>
      <c r="AW225" s="11" t="s">
        <v>38</v>
      </c>
      <c r="AX225" s="11" t="s">
        <v>74</v>
      </c>
      <c r="AY225" s="210" t="s">
        <v>134</v>
      </c>
    </row>
    <row r="226" spans="2:65" s="11" customFormat="1" ht="13.5">
      <c r="B226" s="199"/>
      <c r="C226" s="200"/>
      <c r="D226" s="201" t="s">
        <v>143</v>
      </c>
      <c r="E226" s="202" t="s">
        <v>21</v>
      </c>
      <c r="F226" s="203" t="s">
        <v>295</v>
      </c>
      <c r="G226" s="200"/>
      <c r="H226" s="204">
        <v>2.8260000000000001</v>
      </c>
      <c r="I226" s="205"/>
      <c r="J226" s="200"/>
      <c r="K226" s="200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143</v>
      </c>
      <c r="AU226" s="210" t="s">
        <v>86</v>
      </c>
      <c r="AV226" s="11" t="s">
        <v>86</v>
      </c>
      <c r="AW226" s="11" t="s">
        <v>38</v>
      </c>
      <c r="AX226" s="11" t="s">
        <v>74</v>
      </c>
      <c r="AY226" s="210" t="s">
        <v>134</v>
      </c>
    </row>
    <row r="227" spans="2:65" s="11" customFormat="1" ht="13.5">
      <c r="B227" s="199"/>
      <c r="C227" s="200"/>
      <c r="D227" s="201" t="s">
        <v>143</v>
      </c>
      <c r="E227" s="202" t="s">
        <v>21</v>
      </c>
      <c r="F227" s="203" t="s">
        <v>296</v>
      </c>
      <c r="G227" s="200"/>
      <c r="H227" s="204">
        <v>2.6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143</v>
      </c>
      <c r="AU227" s="210" t="s">
        <v>86</v>
      </c>
      <c r="AV227" s="11" t="s">
        <v>86</v>
      </c>
      <c r="AW227" s="11" t="s">
        <v>38</v>
      </c>
      <c r="AX227" s="11" t="s">
        <v>74</v>
      </c>
      <c r="AY227" s="210" t="s">
        <v>134</v>
      </c>
    </row>
    <row r="228" spans="2:65" s="12" customFormat="1" ht="13.5">
      <c r="B228" s="211"/>
      <c r="C228" s="212"/>
      <c r="D228" s="201" t="s">
        <v>143</v>
      </c>
      <c r="E228" s="213" t="s">
        <v>21</v>
      </c>
      <c r="F228" s="214" t="s">
        <v>145</v>
      </c>
      <c r="G228" s="212"/>
      <c r="H228" s="215">
        <v>10.586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143</v>
      </c>
      <c r="AU228" s="221" t="s">
        <v>86</v>
      </c>
      <c r="AV228" s="12" t="s">
        <v>141</v>
      </c>
      <c r="AW228" s="12" t="s">
        <v>38</v>
      </c>
      <c r="AX228" s="12" t="s">
        <v>79</v>
      </c>
      <c r="AY228" s="221" t="s">
        <v>134</v>
      </c>
    </row>
    <row r="229" spans="2:65" s="1" customFormat="1" ht="25.5" customHeight="1">
      <c r="B229" s="41"/>
      <c r="C229" s="187" t="s">
        <v>297</v>
      </c>
      <c r="D229" s="187" t="s">
        <v>136</v>
      </c>
      <c r="E229" s="188" t="s">
        <v>298</v>
      </c>
      <c r="F229" s="189" t="s">
        <v>299</v>
      </c>
      <c r="G229" s="190" t="s">
        <v>179</v>
      </c>
      <c r="H229" s="191">
        <v>25.103000000000002</v>
      </c>
      <c r="I229" s="192"/>
      <c r="J229" s="193">
        <f>ROUND(I229*H229,2)</f>
        <v>0</v>
      </c>
      <c r="K229" s="189" t="s">
        <v>140</v>
      </c>
      <c r="L229" s="61"/>
      <c r="M229" s="194" t="s">
        <v>21</v>
      </c>
      <c r="N229" s="195" t="s">
        <v>45</v>
      </c>
      <c r="O229" s="42"/>
      <c r="P229" s="196">
        <f>O229*H229</f>
        <v>0</v>
      </c>
      <c r="Q229" s="196">
        <v>8.2500000000000004E-3</v>
      </c>
      <c r="R229" s="196">
        <f>Q229*H229</f>
        <v>0.20709975000000003</v>
      </c>
      <c r="S229" s="196">
        <v>0</v>
      </c>
      <c r="T229" s="197">
        <f>S229*H229</f>
        <v>0</v>
      </c>
      <c r="AR229" s="24" t="s">
        <v>141</v>
      </c>
      <c r="AT229" s="24" t="s">
        <v>136</v>
      </c>
      <c r="AU229" s="24" t="s">
        <v>86</v>
      </c>
      <c r="AY229" s="24" t="s">
        <v>134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24" t="s">
        <v>79</v>
      </c>
      <c r="BK229" s="198">
        <f>ROUND(I229*H229,2)</f>
        <v>0</v>
      </c>
      <c r="BL229" s="24" t="s">
        <v>141</v>
      </c>
      <c r="BM229" s="24" t="s">
        <v>300</v>
      </c>
    </row>
    <row r="230" spans="2:65" s="13" customFormat="1" ht="13.5">
      <c r="B230" s="222"/>
      <c r="C230" s="223"/>
      <c r="D230" s="201" t="s">
        <v>143</v>
      </c>
      <c r="E230" s="224" t="s">
        <v>21</v>
      </c>
      <c r="F230" s="225" t="s">
        <v>251</v>
      </c>
      <c r="G230" s="223"/>
      <c r="H230" s="224" t="s">
        <v>21</v>
      </c>
      <c r="I230" s="226"/>
      <c r="J230" s="223"/>
      <c r="K230" s="223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143</v>
      </c>
      <c r="AU230" s="231" t="s">
        <v>86</v>
      </c>
      <c r="AV230" s="13" t="s">
        <v>79</v>
      </c>
      <c r="AW230" s="13" t="s">
        <v>38</v>
      </c>
      <c r="AX230" s="13" t="s">
        <v>74</v>
      </c>
      <c r="AY230" s="231" t="s">
        <v>134</v>
      </c>
    </row>
    <row r="231" spans="2:65" s="11" customFormat="1" ht="13.5">
      <c r="B231" s="199"/>
      <c r="C231" s="200"/>
      <c r="D231" s="201" t="s">
        <v>143</v>
      </c>
      <c r="E231" s="202" t="s">
        <v>21</v>
      </c>
      <c r="F231" s="203" t="s">
        <v>301</v>
      </c>
      <c r="G231" s="200"/>
      <c r="H231" s="204">
        <v>4.1849999999999996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143</v>
      </c>
      <c r="AU231" s="210" t="s">
        <v>86</v>
      </c>
      <c r="AV231" s="11" t="s">
        <v>86</v>
      </c>
      <c r="AW231" s="11" t="s">
        <v>38</v>
      </c>
      <c r="AX231" s="11" t="s">
        <v>74</v>
      </c>
      <c r="AY231" s="210" t="s">
        <v>134</v>
      </c>
    </row>
    <row r="232" spans="2:65" s="11" customFormat="1" ht="13.5">
      <c r="B232" s="199"/>
      <c r="C232" s="200"/>
      <c r="D232" s="201" t="s">
        <v>143</v>
      </c>
      <c r="E232" s="202" t="s">
        <v>21</v>
      </c>
      <c r="F232" s="203" t="s">
        <v>302</v>
      </c>
      <c r="G232" s="200"/>
      <c r="H232" s="204">
        <v>7.3470000000000004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143</v>
      </c>
      <c r="AU232" s="210" t="s">
        <v>86</v>
      </c>
      <c r="AV232" s="11" t="s">
        <v>86</v>
      </c>
      <c r="AW232" s="11" t="s">
        <v>38</v>
      </c>
      <c r="AX232" s="11" t="s">
        <v>74</v>
      </c>
      <c r="AY232" s="210" t="s">
        <v>134</v>
      </c>
    </row>
    <row r="233" spans="2:65" s="11" customFormat="1" ht="13.5">
      <c r="B233" s="199"/>
      <c r="C233" s="200"/>
      <c r="D233" s="201" t="s">
        <v>143</v>
      </c>
      <c r="E233" s="202" t="s">
        <v>21</v>
      </c>
      <c r="F233" s="203" t="s">
        <v>303</v>
      </c>
      <c r="G233" s="200"/>
      <c r="H233" s="204">
        <v>8.7609999999999992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143</v>
      </c>
      <c r="AU233" s="210" t="s">
        <v>86</v>
      </c>
      <c r="AV233" s="11" t="s">
        <v>86</v>
      </c>
      <c r="AW233" s="11" t="s">
        <v>38</v>
      </c>
      <c r="AX233" s="11" t="s">
        <v>74</v>
      </c>
      <c r="AY233" s="210" t="s">
        <v>134</v>
      </c>
    </row>
    <row r="234" spans="2:65" s="11" customFormat="1" ht="13.5">
      <c r="B234" s="199"/>
      <c r="C234" s="200"/>
      <c r="D234" s="201" t="s">
        <v>143</v>
      </c>
      <c r="E234" s="202" t="s">
        <v>21</v>
      </c>
      <c r="F234" s="203" t="s">
        <v>304</v>
      </c>
      <c r="G234" s="200"/>
      <c r="H234" s="204">
        <v>4.8099999999999996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143</v>
      </c>
      <c r="AU234" s="210" t="s">
        <v>86</v>
      </c>
      <c r="AV234" s="11" t="s">
        <v>86</v>
      </c>
      <c r="AW234" s="11" t="s">
        <v>38</v>
      </c>
      <c r="AX234" s="11" t="s">
        <v>74</v>
      </c>
      <c r="AY234" s="210" t="s">
        <v>134</v>
      </c>
    </row>
    <row r="235" spans="2:65" s="12" customFormat="1" ht="13.5">
      <c r="B235" s="211"/>
      <c r="C235" s="212"/>
      <c r="D235" s="201" t="s">
        <v>143</v>
      </c>
      <c r="E235" s="213" t="s">
        <v>21</v>
      </c>
      <c r="F235" s="214" t="s">
        <v>145</v>
      </c>
      <c r="G235" s="212"/>
      <c r="H235" s="215">
        <v>25.103000000000002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143</v>
      </c>
      <c r="AU235" s="221" t="s">
        <v>86</v>
      </c>
      <c r="AV235" s="12" t="s">
        <v>141</v>
      </c>
      <c r="AW235" s="12" t="s">
        <v>38</v>
      </c>
      <c r="AX235" s="12" t="s">
        <v>79</v>
      </c>
      <c r="AY235" s="221" t="s">
        <v>134</v>
      </c>
    </row>
    <row r="236" spans="2:65" s="1" customFormat="1" ht="16.5" customHeight="1">
      <c r="B236" s="41"/>
      <c r="C236" s="232" t="s">
        <v>305</v>
      </c>
      <c r="D236" s="232" t="s">
        <v>306</v>
      </c>
      <c r="E236" s="233" t="s">
        <v>307</v>
      </c>
      <c r="F236" s="234" t="s">
        <v>308</v>
      </c>
      <c r="G236" s="235" t="s">
        <v>179</v>
      </c>
      <c r="H236" s="236">
        <v>28.869</v>
      </c>
      <c r="I236" s="237"/>
      <c r="J236" s="238">
        <f>ROUND(I236*H236,2)</f>
        <v>0</v>
      </c>
      <c r="K236" s="234" t="s">
        <v>21</v>
      </c>
      <c r="L236" s="239"/>
      <c r="M236" s="240" t="s">
        <v>21</v>
      </c>
      <c r="N236" s="241" t="s">
        <v>45</v>
      </c>
      <c r="O236" s="42"/>
      <c r="P236" s="196">
        <f>O236*H236</f>
        <v>0</v>
      </c>
      <c r="Q236" s="196">
        <v>2.8E-3</v>
      </c>
      <c r="R236" s="196">
        <f>Q236*H236</f>
        <v>8.0833199999999994E-2</v>
      </c>
      <c r="S236" s="196">
        <v>0</v>
      </c>
      <c r="T236" s="197">
        <f>S236*H236</f>
        <v>0</v>
      </c>
      <c r="AR236" s="24" t="s">
        <v>171</v>
      </c>
      <c r="AT236" s="24" t="s">
        <v>306</v>
      </c>
      <c r="AU236" s="24" t="s">
        <v>86</v>
      </c>
      <c r="AY236" s="24" t="s">
        <v>134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24" t="s">
        <v>79</v>
      </c>
      <c r="BK236" s="198">
        <f>ROUND(I236*H236,2)</f>
        <v>0</v>
      </c>
      <c r="BL236" s="24" t="s">
        <v>141</v>
      </c>
      <c r="BM236" s="24" t="s">
        <v>309</v>
      </c>
    </row>
    <row r="237" spans="2:65" s="13" customFormat="1" ht="13.5">
      <c r="B237" s="222"/>
      <c r="C237" s="223"/>
      <c r="D237" s="201" t="s">
        <v>143</v>
      </c>
      <c r="E237" s="224" t="s">
        <v>21</v>
      </c>
      <c r="F237" s="225" t="s">
        <v>251</v>
      </c>
      <c r="G237" s="223"/>
      <c r="H237" s="224" t="s">
        <v>21</v>
      </c>
      <c r="I237" s="226"/>
      <c r="J237" s="223"/>
      <c r="K237" s="223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143</v>
      </c>
      <c r="AU237" s="231" t="s">
        <v>86</v>
      </c>
      <c r="AV237" s="13" t="s">
        <v>79</v>
      </c>
      <c r="AW237" s="13" t="s">
        <v>38</v>
      </c>
      <c r="AX237" s="13" t="s">
        <v>74</v>
      </c>
      <c r="AY237" s="231" t="s">
        <v>134</v>
      </c>
    </row>
    <row r="238" spans="2:65" s="11" customFormat="1" ht="13.5">
      <c r="B238" s="199"/>
      <c r="C238" s="200"/>
      <c r="D238" s="201" t="s">
        <v>143</v>
      </c>
      <c r="E238" s="202" t="s">
        <v>21</v>
      </c>
      <c r="F238" s="203" t="s">
        <v>310</v>
      </c>
      <c r="G238" s="200"/>
      <c r="H238" s="204">
        <v>4.8129999999999997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143</v>
      </c>
      <c r="AU238" s="210" t="s">
        <v>86</v>
      </c>
      <c r="AV238" s="11" t="s">
        <v>86</v>
      </c>
      <c r="AW238" s="11" t="s">
        <v>38</v>
      </c>
      <c r="AX238" s="11" t="s">
        <v>74</v>
      </c>
      <c r="AY238" s="210" t="s">
        <v>134</v>
      </c>
    </row>
    <row r="239" spans="2:65" s="11" customFormat="1" ht="13.5">
      <c r="B239" s="199"/>
      <c r="C239" s="200"/>
      <c r="D239" s="201" t="s">
        <v>143</v>
      </c>
      <c r="E239" s="202" t="s">
        <v>21</v>
      </c>
      <c r="F239" s="203" t="s">
        <v>311</v>
      </c>
      <c r="G239" s="200"/>
      <c r="H239" s="204">
        <v>8.4489999999999998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143</v>
      </c>
      <c r="AU239" s="210" t="s">
        <v>86</v>
      </c>
      <c r="AV239" s="11" t="s">
        <v>86</v>
      </c>
      <c r="AW239" s="11" t="s">
        <v>38</v>
      </c>
      <c r="AX239" s="11" t="s">
        <v>74</v>
      </c>
      <c r="AY239" s="210" t="s">
        <v>134</v>
      </c>
    </row>
    <row r="240" spans="2:65" s="11" customFormat="1" ht="13.5">
      <c r="B240" s="199"/>
      <c r="C240" s="200"/>
      <c r="D240" s="201" t="s">
        <v>143</v>
      </c>
      <c r="E240" s="202" t="s">
        <v>21</v>
      </c>
      <c r="F240" s="203" t="s">
        <v>312</v>
      </c>
      <c r="G240" s="200"/>
      <c r="H240" s="204">
        <v>10.074999999999999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143</v>
      </c>
      <c r="AU240" s="210" t="s">
        <v>86</v>
      </c>
      <c r="AV240" s="11" t="s">
        <v>86</v>
      </c>
      <c r="AW240" s="11" t="s">
        <v>38</v>
      </c>
      <c r="AX240" s="11" t="s">
        <v>74</v>
      </c>
      <c r="AY240" s="210" t="s">
        <v>134</v>
      </c>
    </row>
    <row r="241" spans="2:65" s="11" customFormat="1" ht="13.5">
      <c r="B241" s="199"/>
      <c r="C241" s="200"/>
      <c r="D241" s="201" t="s">
        <v>143</v>
      </c>
      <c r="E241" s="202" t="s">
        <v>21</v>
      </c>
      <c r="F241" s="203" t="s">
        <v>313</v>
      </c>
      <c r="G241" s="200"/>
      <c r="H241" s="204">
        <v>5.532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143</v>
      </c>
      <c r="AU241" s="210" t="s">
        <v>86</v>
      </c>
      <c r="AV241" s="11" t="s">
        <v>86</v>
      </c>
      <c r="AW241" s="11" t="s">
        <v>38</v>
      </c>
      <c r="AX241" s="11" t="s">
        <v>74</v>
      </c>
      <c r="AY241" s="210" t="s">
        <v>134</v>
      </c>
    </row>
    <row r="242" spans="2:65" s="12" customFormat="1" ht="13.5">
      <c r="B242" s="211"/>
      <c r="C242" s="212"/>
      <c r="D242" s="201" t="s">
        <v>143</v>
      </c>
      <c r="E242" s="213" t="s">
        <v>21</v>
      </c>
      <c r="F242" s="214" t="s">
        <v>145</v>
      </c>
      <c r="G242" s="212"/>
      <c r="H242" s="215">
        <v>28.869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143</v>
      </c>
      <c r="AU242" s="221" t="s">
        <v>86</v>
      </c>
      <c r="AV242" s="12" t="s">
        <v>141</v>
      </c>
      <c r="AW242" s="12" t="s">
        <v>38</v>
      </c>
      <c r="AX242" s="12" t="s">
        <v>79</v>
      </c>
      <c r="AY242" s="221" t="s">
        <v>134</v>
      </c>
    </row>
    <row r="243" spans="2:65" s="1" customFormat="1" ht="16.5" customHeight="1">
      <c r="B243" s="41"/>
      <c r="C243" s="232" t="s">
        <v>314</v>
      </c>
      <c r="D243" s="232" t="s">
        <v>306</v>
      </c>
      <c r="E243" s="233" t="s">
        <v>315</v>
      </c>
      <c r="F243" s="234" t="s">
        <v>316</v>
      </c>
      <c r="G243" s="235" t="s">
        <v>179</v>
      </c>
      <c r="H243" s="236">
        <v>10.957000000000001</v>
      </c>
      <c r="I243" s="237"/>
      <c r="J243" s="238">
        <f>ROUND(I243*H243,2)</f>
        <v>0</v>
      </c>
      <c r="K243" s="234" t="s">
        <v>140</v>
      </c>
      <c r="L243" s="239"/>
      <c r="M243" s="240" t="s">
        <v>21</v>
      </c>
      <c r="N243" s="241" t="s">
        <v>45</v>
      </c>
      <c r="O243" s="42"/>
      <c r="P243" s="196">
        <f>O243*H243</f>
        <v>0</v>
      </c>
      <c r="Q243" s="196">
        <v>1.75E-3</v>
      </c>
      <c r="R243" s="196">
        <f>Q243*H243</f>
        <v>1.9174750000000001E-2</v>
      </c>
      <c r="S243" s="196">
        <v>0</v>
      </c>
      <c r="T243" s="197">
        <f>S243*H243</f>
        <v>0</v>
      </c>
      <c r="AR243" s="24" t="s">
        <v>171</v>
      </c>
      <c r="AT243" s="24" t="s">
        <v>306</v>
      </c>
      <c r="AU243" s="24" t="s">
        <v>86</v>
      </c>
      <c r="AY243" s="24" t="s">
        <v>134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24" t="s">
        <v>79</v>
      </c>
      <c r="BK243" s="198">
        <f>ROUND(I243*H243,2)</f>
        <v>0</v>
      </c>
      <c r="BL243" s="24" t="s">
        <v>141</v>
      </c>
      <c r="BM243" s="24" t="s">
        <v>317</v>
      </c>
    </row>
    <row r="244" spans="2:65" s="13" customFormat="1" ht="13.5">
      <c r="B244" s="222"/>
      <c r="C244" s="223"/>
      <c r="D244" s="201" t="s">
        <v>143</v>
      </c>
      <c r="E244" s="224" t="s">
        <v>21</v>
      </c>
      <c r="F244" s="225" t="s">
        <v>251</v>
      </c>
      <c r="G244" s="223"/>
      <c r="H244" s="224" t="s">
        <v>21</v>
      </c>
      <c r="I244" s="226"/>
      <c r="J244" s="223"/>
      <c r="K244" s="223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143</v>
      </c>
      <c r="AU244" s="231" t="s">
        <v>86</v>
      </c>
      <c r="AV244" s="13" t="s">
        <v>79</v>
      </c>
      <c r="AW244" s="13" t="s">
        <v>38</v>
      </c>
      <c r="AX244" s="13" t="s">
        <v>74</v>
      </c>
      <c r="AY244" s="231" t="s">
        <v>134</v>
      </c>
    </row>
    <row r="245" spans="2:65" s="11" customFormat="1" ht="13.5">
      <c r="B245" s="199"/>
      <c r="C245" s="200"/>
      <c r="D245" s="201" t="s">
        <v>143</v>
      </c>
      <c r="E245" s="202" t="s">
        <v>21</v>
      </c>
      <c r="F245" s="203" t="s">
        <v>318</v>
      </c>
      <c r="G245" s="200"/>
      <c r="H245" s="204">
        <v>2.8879999999999999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143</v>
      </c>
      <c r="AU245" s="210" t="s">
        <v>86</v>
      </c>
      <c r="AV245" s="11" t="s">
        <v>86</v>
      </c>
      <c r="AW245" s="11" t="s">
        <v>38</v>
      </c>
      <c r="AX245" s="11" t="s">
        <v>74</v>
      </c>
      <c r="AY245" s="210" t="s">
        <v>134</v>
      </c>
    </row>
    <row r="246" spans="2:65" s="11" customFormat="1" ht="13.5">
      <c r="B246" s="199"/>
      <c r="C246" s="200"/>
      <c r="D246" s="201" t="s">
        <v>143</v>
      </c>
      <c r="E246" s="202" t="s">
        <v>21</v>
      </c>
      <c r="F246" s="203" t="s">
        <v>319</v>
      </c>
      <c r="G246" s="200"/>
      <c r="H246" s="204">
        <v>2.4529999999999998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143</v>
      </c>
      <c r="AU246" s="210" t="s">
        <v>86</v>
      </c>
      <c r="AV246" s="11" t="s">
        <v>86</v>
      </c>
      <c r="AW246" s="11" t="s">
        <v>38</v>
      </c>
      <c r="AX246" s="11" t="s">
        <v>74</v>
      </c>
      <c r="AY246" s="210" t="s">
        <v>134</v>
      </c>
    </row>
    <row r="247" spans="2:65" s="11" customFormat="1" ht="13.5">
      <c r="B247" s="199"/>
      <c r="C247" s="200"/>
      <c r="D247" s="201" t="s">
        <v>143</v>
      </c>
      <c r="E247" s="202" t="s">
        <v>21</v>
      </c>
      <c r="F247" s="203" t="s">
        <v>320</v>
      </c>
      <c r="G247" s="200"/>
      <c r="H247" s="204">
        <v>2.9249999999999998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143</v>
      </c>
      <c r="AU247" s="210" t="s">
        <v>86</v>
      </c>
      <c r="AV247" s="11" t="s">
        <v>86</v>
      </c>
      <c r="AW247" s="11" t="s">
        <v>38</v>
      </c>
      <c r="AX247" s="11" t="s">
        <v>74</v>
      </c>
      <c r="AY247" s="210" t="s">
        <v>134</v>
      </c>
    </row>
    <row r="248" spans="2:65" s="11" customFormat="1" ht="13.5">
      <c r="B248" s="199"/>
      <c r="C248" s="200"/>
      <c r="D248" s="201" t="s">
        <v>143</v>
      </c>
      <c r="E248" s="202" t="s">
        <v>21</v>
      </c>
      <c r="F248" s="203" t="s">
        <v>321</v>
      </c>
      <c r="G248" s="200"/>
      <c r="H248" s="204">
        <v>2.6909999999999998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143</v>
      </c>
      <c r="AU248" s="210" t="s">
        <v>86</v>
      </c>
      <c r="AV248" s="11" t="s">
        <v>86</v>
      </c>
      <c r="AW248" s="11" t="s">
        <v>38</v>
      </c>
      <c r="AX248" s="11" t="s">
        <v>74</v>
      </c>
      <c r="AY248" s="210" t="s">
        <v>134</v>
      </c>
    </row>
    <row r="249" spans="2:65" s="12" customFormat="1" ht="13.5">
      <c r="B249" s="211"/>
      <c r="C249" s="212"/>
      <c r="D249" s="201" t="s">
        <v>143</v>
      </c>
      <c r="E249" s="213" t="s">
        <v>21</v>
      </c>
      <c r="F249" s="214" t="s">
        <v>145</v>
      </c>
      <c r="G249" s="212"/>
      <c r="H249" s="215">
        <v>10.957000000000001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143</v>
      </c>
      <c r="AU249" s="221" t="s">
        <v>86</v>
      </c>
      <c r="AV249" s="12" t="s">
        <v>141</v>
      </c>
      <c r="AW249" s="12" t="s">
        <v>38</v>
      </c>
      <c r="AX249" s="12" t="s">
        <v>79</v>
      </c>
      <c r="AY249" s="221" t="s">
        <v>134</v>
      </c>
    </row>
    <row r="250" spans="2:65" s="1" customFormat="1" ht="25.5" customHeight="1">
      <c r="B250" s="41"/>
      <c r="C250" s="187" t="s">
        <v>322</v>
      </c>
      <c r="D250" s="187" t="s">
        <v>136</v>
      </c>
      <c r="E250" s="188" t="s">
        <v>323</v>
      </c>
      <c r="F250" s="189" t="s">
        <v>324</v>
      </c>
      <c r="G250" s="190" t="s">
        <v>325</v>
      </c>
      <c r="H250" s="191">
        <v>4.18</v>
      </c>
      <c r="I250" s="192"/>
      <c r="J250" s="193">
        <f>ROUND(I250*H250,2)</f>
        <v>0</v>
      </c>
      <c r="K250" s="189" t="s">
        <v>21</v>
      </c>
      <c r="L250" s="61"/>
      <c r="M250" s="194" t="s">
        <v>21</v>
      </c>
      <c r="N250" s="195" t="s">
        <v>45</v>
      </c>
      <c r="O250" s="42"/>
      <c r="P250" s="196">
        <f>O250*H250</f>
        <v>0</v>
      </c>
      <c r="Q250" s="196">
        <v>1.7600000000000001E-3</v>
      </c>
      <c r="R250" s="196">
        <f>Q250*H250</f>
        <v>7.3568000000000001E-3</v>
      </c>
      <c r="S250" s="196">
        <v>0</v>
      </c>
      <c r="T250" s="197">
        <f>S250*H250</f>
        <v>0</v>
      </c>
      <c r="AR250" s="24" t="s">
        <v>141</v>
      </c>
      <c r="AT250" s="24" t="s">
        <v>136</v>
      </c>
      <c r="AU250" s="24" t="s">
        <v>86</v>
      </c>
      <c r="AY250" s="24" t="s">
        <v>134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24" t="s">
        <v>79</v>
      </c>
      <c r="BK250" s="198">
        <f>ROUND(I250*H250,2)</f>
        <v>0</v>
      </c>
      <c r="BL250" s="24" t="s">
        <v>141</v>
      </c>
      <c r="BM250" s="24" t="s">
        <v>326</v>
      </c>
    </row>
    <row r="251" spans="2:65" s="13" customFormat="1" ht="13.5">
      <c r="B251" s="222"/>
      <c r="C251" s="223"/>
      <c r="D251" s="201" t="s">
        <v>143</v>
      </c>
      <c r="E251" s="224" t="s">
        <v>21</v>
      </c>
      <c r="F251" s="225" t="s">
        <v>327</v>
      </c>
      <c r="G251" s="223"/>
      <c r="H251" s="224" t="s">
        <v>21</v>
      </c>
      <c r="I251" s="226"/>
      <c r="J251" s="223"/>
      <c r="K251" s="223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143</v>
      </c>
      <c r="AU251" s="231" t="s">
        <v>86</v>
      </c>
      <c r="AV251" s="13" t="s">
        <v>79</v>
      </c>
      <c r="AW251" s="13" t="s">
        <v>38</v>
      </c>
      <c r="AX251" s="13" t="s">
        <v>74</v>
      </c>
      <c r="AY251" s="231" t="s">
        <v>134</v>
      </c>
    </row>
    <row r="252" spans="2:65" s="11" customFormat="1" ht="13.5">
      <c r="B252" s="199"/>
      <c r="C252" s="200"/>
      <c r="D252" s="201" t="s">
        <v>143</v>
      </c>
      <c r="E252" s="202" t="s">
        <v>21</v>
      </c>
      <c r="F252" s="203" t="s">
        <v>328</v>
      </c>
      <c r="G252" s="200"/>
      <c r="H252" s="204">
        <v>4.18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143</v>
      </c>
      <c r="AU252" s="210" t="s">
        <v>86</v>
      </c>
      <c r="AV252" s="11" t="s">
        <v>86</v>
      </c>
      <c r="AW252" s="11" t="s">
        <v>38</v>
      </c>
      <c r="AX252" s="11" t="s">
        <v>74</v>
      </c>
      <c r="AY252" s="210" t="s">
        <v>134</v>
      </c>
    </row>
    <row r="253" spans="2:65" s="12" customFormat="1" ht="13.5">
      <c r="B253" s="211"/>
      <c r="C253" s="212"/>
      <c r="D253" s="201" t="s">
        <v>143</v>
      </c>
      <c r="E253" s="213" t="s">
        <v>21</v>
      </c>
      <c r="F253" s="214" t="s">
        <v>145</v>
      </c>
      <c r="G253" s="212"/>
      <c r="H253" s="215">
        <v>4.18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143</v>
      </c>
      <c r="AU253" s="221" t="s">
        <v>86</v>
      </c>
      <c r="AV253" s="12" t="s">
        <v>141</v>
      </c>
      <c r="AW253" s="12" t="s">
        <v>38</v>
      </c>
      <c r="AX253" s="12" t="s">
        <v>79</v>
      </c>
      <c r="AY253" s="221" t="s">
        <v>134</v>
      </c>
    </row>
    <row r="254" spans="2:65" s="1" customFormat="1" ht="16.5" customHeight="1">
      <c r="B254" s="41"/>
      <c r="C254" s="232" t="s">
        <v>329</v>
      </c>
      <c r="D254" s="232" t="s">
        <v>306</v>
      </c>
      <c r="E254" s="233" t="s">
        <v>330</v>
      </c>
      <c r="F254" s="234" t="s">
        <v>331</v>
      </c>
      <c r="G254" s="235" t="s">
        <v>179</v>
      </c>
      <c r="H254" s="236">
        <v>1.254</v>
      </c>
      <c r="I254" s="237"/>
      <c r="J254" s="238">
        <f>ROUND(I254*H254,2)</f>
        <v>0</v>
      </c>
      <c r="K254" s="234" t="s">
        <v>140</v>
      </c>
      <c r="L254" s="239"/>
      <c r="M254" s="240" t="s">
        <v>21</v>
      </c>
      <c r="N254" s="241" t="s">
        <v>45</v>
      </c>
      <c r="O254" s="42"/>
      <c r="P254" s="196">
        <f>O254*H254</f>
        <v>0</v>
      </c>
      <c r="Q254" s="196">
        <v>1.4E-3</v>
      </c>
      <c r="R254" s="196">
        <f>Q254*H254</f>
        <v>1.7556E-3</v>
      </c>
      <c r="S254" s="196">
        <v>0</v>
      </c>
      <c r="T254" s="197">
        <f>S254*H254</f>
        <v>0</v>
      </c>
      <c r="AR254" s="24" t="s">
        <v>171</v>
      </c>
      <c r="AT254" s="24" t="s">
        <v>306</v>
      </c>
      <c r="AU254" s="24" t="s">
        <v>86</v>
      </c>
      <c r="AY254" s="24" t="s">
        <v>134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24" t="s">
        <v>79</v>
      </c>
      <c r="BK254" s="198">
        <f>ROUND(I254*H254,2)</f>
        <v>0</v>
      </c>
      <c r="BL254" s="24" t="s">
        <v>141</v>
      </c>
      <c r="BM254" s="24" t="s">
        <v>332</v>
      </c>
    </row>
    <row r="255" spans="2:65" s="13" customFormat="1" ht="13.5">
      <c r="B255" s="222"/>
      <c r="C255" s="223"/>
      <c r="D255" s="201" t="s">
        <v>143</v>
      </c>
      <c r="E255" s="224" t="s">
        <v>21</v>
      </c>
      <c r="F255" s="225" t="s">
        <v>327</v>
      </c>
      <c r="G255" s="223"/>
      <c r="H255" s="224" t="s">
        <v>21</v>
      </c>
      <c r="I255" s="226"/>
      <c r="J255" s="223"/>
      <c r="K255" s="223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143</v>
      </c>
      <c r="AU255" s="231" t="s">
        <v>86</v>
      </c>
      <c r="AV255" s="13" t="s">
        <v>79</v>
      </c>
      <c r="AW255" s="13" t="s">
        <v>38</v>
      </c>
      <c r="AX255" s="13" t="s">
        <v>74</v>
      </c>
      <c r="AY255" s="231" t="s">
        <v>134</v>
      </c>
    </row>
    <row r="256" spans="2:65" s="11" customFormat="1" ht="13.5">
      <c r="B256" s="199"/>
      <c r="C256" s="200"/>
      <c r="D256" s="201" t="s">
        <v>143</v>
      </c>
      <c r="E256" s="202" t="s">
        <v>21</v>
      </c>
      <c r="F256" s="203" t="s">
        <v>333</v>
      </c>
      <c r="G256" s="200"/>
      <c r="H256" s="204">
        <v>1.254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143</v>
      </c>
      <c r="AU256" s="210" t="s">
        <v>86</v>
      </c>
      <c r="AV256" s="11" t="s">
        <v>86</v>
      </c>
      <c r="AW256" s="11" t="s">
        <v>38</v>
      </c>
      <c r="AX256" s="11" t="s">
        <v>74</v>
      </c>
      <c r="AY256" s="210" t="s">
        <v>134</v>
      </c>
    </row>
    <row r="257" spans="2:65" s="12" customFormat="1" ht="13.5">
      <c r="B257" s="211"/>
      <c r="C257" s="212"/>
      <c r="D257" s="201" t="s">
        <v>143</v>
      </c>
      <c r="E257" s="213" t="s">
        <v>21</v>
      </c>
      <c r="F257" s="214" t="s">
        <v>145</v>
      </c>
      <c r="G257" s="212"/>
      <c r="H257" s="215">
        <v>1.254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143</v>
      </c>
      <c r="AU257" s="221" t="s">
        <v>86</v>
      </c>
      <c r="AV257" s="12" t="s">
        <v>141</v>
      </c>
      <c r="AW257" s="12" t="s">
        <v>38</v>
      </c>
      <c r="AX257" s="12" t="s">
        <v>79</v>
      </c>
      <c r="AY257" s="221" t="s">
        <v>134</v>
      </c>
    </row>
    <row r="258" spans="2:65" s="1" customFormat="1" ht="25.5" customHeight="1">
      <c r="B258" s="41"/>
      <c r="C258" s="187" t="s">
        <v>334</v>
      </c>
      <c r="D258" s="187" t="s">
        <v>136</v>
      </c>
      <c r="E258" s="188" t="s">
        <v>335</v>
      </c>
      <c r="F258" s="189" t="s">
        <v>336</v>
      </c>
      <c r="G258" s="190" t="s">
        <v>325</v>
      </c>
      <c r="H258" s="191">
        <v>6.24</v>
      </c>
      <c r="I258" s="192"/>
      <c r="J258" s="193">
        <f>ROUND(I258*H258,2)</f>
        <v>0</v>
      </c>
      <c r="K258" s="189" t="s">
        <v>21</v>
      </c>
      <c r="L258" s="61"/>
      <c r="M258" s="194" t="s">
        <v>21</v>
      </c>
      <c r="N258" s="195" t="s">
        <v>45</v>
      </c>
      <c r="O258" s="42"/>
      <c r="P258" s="196">
        <f>O258*H258</f>
        <v>0</v>
      </c>
      <c r="Q258" s="196">
        <v>3.3899999999999998E-3</v>
      </c>
      <c r="R258" s="196">
        <f>Q258*H258</f>
        <v>2.1153599999999998E-2</v>
      </c>
      <c r="S258" s="196">
        <v>0</v>
      </c>
      <c r="T258" s="197">
        <f>S258*H258</f>
        <v>0</v>
      </c>
      <c r="AR258" s="24" t="s">
        <v>141</v>
      </c>
      <c r="AT258" s="24" t="s">
        <v>136</v>
      </c>
      <c r="AU258" s="24" t="s">
        <v>86</v>
      </c>
      <c r="AY258" s="24" t="s">
        <v>134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24" t="s">
        <v>79</v>
      </c>
      <c r="BK258" s="198">
        <f>ROUND(I258*H258,2)</f>
        <v>0</v>
      </c>
      <c r="BL258" s="24" t="s">
        <v>141</v>
      </c>
      <c r="BM258" s="24" t="s">
        <v>337</v>
      </c>
    </row>
    <row r="259" spans="2:65" s="13" customFormat="1" ht="13.5">
      <c r="B259" s="222"/>
      <c r="C259" s="223"/>
      <c r="D259" s="201" t="s">
        <v>143</v>
      </c>
      <c r="E259" s="224" t="s">
        <v>21</v>
      </c>
      <c r="F259" s="225" t="s">
        <v>338</v>
      </c>
      <c r="G259" s="223"/>
      <c r="H259" s="224" t="s">
        <v>21</v>
      </c>
      <c r="I259" s="226"/>
      <c r="J259" s="223"/>
      <c r="K259" s="223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143</v>
      </c>
      <c r="AU259" s="231" t="s">
        <v>86</v>
      </c>
      <c r="AV259" s="13" t="s">
        <v>79</v>
      </c>
      <c r="AW259" s="13" t="s">
        <v>38</v>
      </c>
      <c r="AX259" s="13" t="s">
        <v>74</v>
      </c>
      <c r="AY259" s="231" t="s">
        <v>134</v>
      </c>
    </row>
    <row r="260" spans="2:65" s="11" customFormat="1" ht="13.5">
      <c r="B260" s="199"/>
      <c r="C260" s="200"/>
      <c r="D260" s="201" t="s">
        <v>143</v>
      </c>
      <c r="E260" s="202" t="s">
        <v>21</v>
      </c>
      <c r="F260" s="203" t="s">
        <v>339</v>
      </c>
      <c r="G260" s="200"/>
      <c r="H260" s="204">
        <v>6.24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143</v>
      </c>
      <c r="AU260" s="210" t="s">
        <v>86</v>
      </c>
      <c r="AV260" s="11" t="s">
        <v>86</v>
      </c>
      <c r="AW260" s="11" t="s">
        <v>38</v>
      </c>
      <c r="AX260" s="11" t="s">
        <v>74</v>
      </c>
      <c r="AY260" s="210" t="s">
        <v>134</v>
      </c>
    </row>
    <row r="261" spans="2:65" s="12" customFormat="1" ht="13.5">
      <c r="B261" s="211"/>
      <c r="C261" s="212"/>
      <c r="D261" s="201" t="s">
        <v>143</v>
      </c>
      <c r="E261" s="213" t="s">
        <v>21</v>
      </c>
      <c r="F261" s="214" t="s">
        <v>145</v>
      </c>
      <c r="G261" s="212"/>
      <c r="H261" s="215">
        <v>6.24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143</v>
      </c>
      <c r="AU261" s="221" t="s">
        <v>86</v>
      </c>
      <c r="AV261" s="12" t="s">
        <v>141</v>
      </c>
      <c r="AW261" s="12" t="s">
        <v>38</v>
      </c>
      <c r="AX261" s="12" t="s">
        <v>79</v>
      </c>
      <c r="AY261" s="221" t="s">
        <v>134</v>
      </c>
    </row>
    <row r="262" spans="2:65" s="1" customFormat="1" ht="16.5" customHeight="1">
      <c r="B262" s="41"/>
      <c r="C262" s="232" t="s">
        <v>340</v>
      </c>
      <c r="D262" s="232" t="s">
        <v>306</v>
      </c>
      <c r="E262" s="233" t="s">
        <v>330</v>
      </c>
      <c r="F262" s="234" t="s">
        <v>331</v>
      </c>
      <c r="G262" s="235" t="s">
        <v>179</v>
      </c>
      <c r="H262" s="236">
        <v>3.7440000000000002</v>
      </c>
      <c r="I262" s="237"/>
      <c r="J262" s="238">
        <f>ROUND(I262*H262,2)</f>
        <v>0</v>
      </c>
      <c r="K262" s="234" t="s">
        <v>140</v>
      </c>
      <c r="L262" s="239"/>
      <c r="M262" s="240" t="s">
        <v>21</v>
      </c>
      <c r="N262" s="241" t="s">
        <v>45</v>
      </c>
      <c r="O262" s="42"/>
      <c r="P262" s="196">
        <f>O262*H262</f>
        <v>0</v>
      </c>
      <c r="Q262" s="196">
        <v>1.4E-3</v>
      </c>
      <c r="R262" s="196">
        <f>Q262*H262</f>
        <v>5.2415999999999999E-3</v>
      </c>
      <c r="S262" s="196">
        <v>0</v>
      </c>
      <c r="T262" s="197">
        <f>S262*H262</f>
        <v>0</v>
      </c>
      <c r="AR262" s="24" t="s">
        <v>171</v>
      </c>
      <c r="AT262" s="24" t="s">
        <v>306</v>
      </c>
      <c r="AU262" s="24" t="s">
        <v>86</v>
      </c>
      <c r="AY262" s="24" t="s">
        <v>134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24" t="s">
        <v>79</v>
      </c>
      <c r="BK262" s="198">
        <f>ROUND(I262*H262,2)</f>
        <v>0</v>
      </c>
      <c r="BL262" s="24" t="s">
        <v>141</v>
      </c>
      <c r="BM262" s="24" t="s">
        <v>341</v>
      </c>
    </row>
    <row r="263" spans="2:65" s="13" customFormat="1" ht="13.5">
      <c r="B263" s="222"/>
      <c r="C263" s="223"/>
      <c r="D263" s="201" t="s">
        <v>143</v>
      </c>
      <c r="E263" s="224" t="s">
        <v>21</v>
      </c>
      <c r="F263" s="225" t="s">
        <v>338</v>
      </c>
      <c r="G263" s="223"/>
      <c r="H263" s="224" t="s">
        <v>21</v>
      </c>
      <c r="I263" s="226"/>
      <c r="J263" s="223"/>
      <c r="K263" s="223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143</v>
      </c>
      <c r="AU263" s="231" t="s">
        <v>86</v>
      </c>
      <c r="AV263" s="13" t="s">
        <v>79</v>
      </c>
      <c r="AW263" s="13" t="s">
        <v>38</v>
      </c>
      <c r="AX263" s="13" t="s">
        <v>74</v>
      </c>
      <c r="AY263" s="231" t="s">
        <v>134</v>
      </c>
    </row>
    <row r="264" spans="2:65" s="11" customFormat="1" ht="13.5">
      <c r="B264" s="199"/>
      <c r="C264" s="200"/>
      <c r="D264" s="201" t="s">
        <v>143</v>
      </c>
      <c r="E264" s="202" t="s">
        <v>21</v>
      </c>
      <c r="F264" s="203" t="s">
        <v>342</v>
      </c>
      <c r="G264" s="200"/>
      <c r="H264" s="204">
        <v>3.7440000000000002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143</v>
      </c>
      <c r="AU264" s="210" t="s">
        <v>86</v>
      </c>
      <c r="AV264" s="11" t="s">
        <v>86</v>
      </c>
      <c r="AW264" s="11" t="s">
        <v>38</v>
      </c>
      <c r="AX264" s="11" t="s">
        <v>74</v>
      </c>
      <c r="AY264" s="210" t="s">
        <v>134</v>
      </c>
    </row>
    <row r="265" spans="2:65" s="12" customFormat="1" ht="13.5">
      <c r="B265" s="211"/>
      <c r="C265" s="212"/>
      <c r="D265" s="201" t="s">
        <v>143</v>
      </c>
      <c r="E265" s="213" t="s">
        <v>21</v>
      </c>
      <c r="F265" s="214" t="s">
        <v>145</v>
      </c>
      <c r="G265" s="212"/>
      <c r="H265" s="215">
        <v>3.7440000000000002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143</v>
      </c>
      <c r="AU265" s="221" t="s">
        <v>86</v>
      </c>
      <c r="AV265" s="12" t="s">
        <v>141</v>
      </c>
      <c r="AW265" s="12" t="s">
        <v>38</v>
      </c>
      <c r="AX265" s="12" t="s">
        <v>79</v>
      </c>
      <c r="AY265" s="221" t="s">
        <v>134</v>
      </c>
    </row>
    <row r="266" spans="2:65" s="1" customFormat="1" ht="25.5" customHeight="1">
      <c r="B266" s="41"/>
      <c r="C266" s="187" t="s">
        <v>343</v>
      </c>
      <c r="D266" s="187" t="s">
        <v>136</v>
      </c>
      <c r="E266" s="188" t="s">
        <v>344</v>
      </c>
      <c r="F266" s="189" t="s">
        <v>345</v>
      </c>
      <c r="G266" s="190" t="s">
        <v>179</v>
      </c>
      <c r="H266" s="191">
        <v>301.14299999999997</v>
      </c>
      <c r="I266" s="192"/>
      <c r="J266" s="193">
        <f>ROUND(I266*H266,2)</f>
        <v>0</v>
      </c>
      <c r="K266" s="189" t="s">
        <v>140</v>
      </c>
      <c r="L266" s="61"/>
      <c r="M266" s="194" t="s">
        <v>21</v>
      </c>
      <c r="N266" s="195" t="s">
        <v>45</v>
      </c>
      <c r="O266" s="42"/>
      <c r="P266" s="196">
        <f>O266*H266</f>
        <v>0</v>
      </c>
      <c r="Q266" s="196">
        <v>9.3799999999999994E-3</v>
      </c>
      <c r="R266" s="196">
        <f>Q266*H266</f>
        <v>2.8247213399999995</v>
      </c>
      <c r="S266" s="196">
        <v>0</v>
      </c>
      <c r="T266" s="197">
        <f>S266*H266</f>
        <v>0</v>
      </c>
      <c r="AR266" s="24" t="s">
        <v>141</v>
      </c>
      <c r="AT266" s="24" t="s">
        <v>136</v>
      </c>
      <c r="AU266" s="24" t="s">
        <v>86</v>
      </c>
      <c r="AY266" s="24" t="s">
        <v>134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24" t="s">
        <v>79</v>
      </c>
      <c r="BK266" s="198">
        <f>ROUND(I266*H266,2)</f>
        <v>0</v>
      </c>
      <c r="BL266" s="24" t="s">
        <v>141</v>
      </c>
      <c r="BM266" s="24" t="s">
        <v>346</v>
      </c>
    </row>
    <row r="267" spans="2:65" s="11" customFormat="1" ht="13.5">
      <c r="B267" s="199"/>
      <c r="C267" s="200"/>
      <c r="D267" s="201" t="s">
        <v>143</v>
      </c>
      <c r="E267" s="202" t="s">
        <v>21</v>
      </c>
      <c r="F267" s="203" t="s">
        <v>347</v>
      </c>
      <c r="G267" s="200"/>
      <c r="H267" s="204">
        <v>89.507000000000005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143</v>
      </c>
      <c r="AU267" s="210" t="s">
        <v>86</v>
      </c>
      <c r="AV267" s="11" t="s">
        <v>86</v>
      </c>
      <c r="AW267" s="11" t="s">
        <v>38</v>
      </c>
      <c r="AX267" s="11" t="s">
        <v>74</v>
      </c>
      <c r="AY267" s="210" t="s">
        <v>134</v>
      </c>
    </row>
    <row r="268" spans="2:65" s="11" customFormat="1" ht="13.5">
      <c r="B268" s="199"/>
      <c r="C268" s="200"/>
      <c r="D268" s="201" t="s">
        <v>143</v>
      </c>
      <c r="E268" s="202" t="s">
        <v>21</v>
      </c>
      <c r="F268" s="203" t="s">
        <v>348</v>
      </c>
      <c r="G268" s="200"/>
      <c r="H268" s="204">
        <v>16.983000000000001</v>
      </c>
      <c r="I268" s="205"/>
      <c r="J268" s="200"/>
      <c r="K268" s="200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143</v>
      </c>
      <c r="AU268" s="210" t="s">
        <v>86</v>
      </c>
      <c r="AV268" s="11" t="s">
        <v>86</v>
      </c>
      <c r="AW268" s="11" t="s">
        <v>38</v>
      </c>
      <c r="AX268" s="11" t="s">
        <v>74</v>
      </c>
      <c r="AY268" s="210" t="s">
        <v>134</v>
      </c>
    </row>
    <row r="269" spans="2:65" s="11" customFormat="1" ht="13.5">
      <c r="B269" s="199"/>
      <c r="C269" s="200"/>
      <c r="D269" s="201" t="s">
        <v>143</v>
      </c>
      <c r="E269" s="202" t="s">
        <v>21</v>
      </c>
      <c r="F269" s="203" t="s">
        <v>349</v>
      </c>
      <c r="G269" s="200"/>
      <c r="H269" s="204">
        <v>51.072000000000003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143</v>
      </c>
      <c r="AU269" s="210" t="s">
        <v>86</v>
      </c>
      <c r="AV269" s="11" t="s">
        <v>86</v>
      </c>
      <c r="AW269" s="11" t="s">
        <v>38</v>
      </c>
      <c r="AX269" s="11" t="s">
        <v>74</v>
      </c>
      <c r="AY269" s="210" t="s">
        <v>134</v>
      </c>
    </row>
    <row r="270" spans="2:65" s="11" customFormat="1" ht="13.5">
      <c r="B270" s="199"/>
      <c r="C270" s="200"/>
      <c r="D270" s="201" t="s">
        <v>143</v>
      </c>
      <c r="E270" s="202" t="s">
        <v>21</v>
      </c>
      <c r="F270" s="203" t="s">
        <v>350</v>
      </c>
      <c r="G270" s="200"/>
      <c r="H270" s="204">
        <v>35.744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143</v>
      </c>
      <c r="AU270" s="210" t="s">
        <v>86</v>
      </c>
      <c r="AV270" s="11" t="s">
        <v>86</v>
      </c>
      <c r="AW270" s="11" t="s">
        <v>38</v>
      </c>
      <c r="AX270" s="11" t="s">
        <v>74</v>
      </c>
      <c r="AY270" s="210" t="s">
        <v>134</v>
      </c>
    </row>
    <row r="271" spans="2:65" s="11" customFormat="1" ht="13.5">
      <c r="B271" s="199"/>
      <c r="C271" s="200"/>
      <c r="D271" s="201" t="s">
        <v>143</v>
      </c>
      <c r="E271" s="202" t="s">
        <v>21</v>
      </c>
      <c r="F271" s="203" t="s">
        <v>351</v>
      </c>
      <c r="G271" s="200"/>
      <c r="H271" s="204">
        <v>2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143</v>
      </c>
      <c r="AU271" s="210" t="s">
        <v>86</v>
      </c>
      <c r="AV271" s="11" t="s">
        <v>86</v>
      </c>
      <c r="AW271" s="11" t="s">
        <v>38</v>
      </c>
      <c r="AX271" s="11" t="s">
        <v>74</v>
      </c>
      <c r="AY271" s="210" t="s">
        <v>134</v>
      </c>
    </row>
    <row r="272" spans="2:65" s="11" customFormat="1" ht="13.5">
      <c r="B272" s="199"/>
      <c r="C272" s="200"/>
      <c r="D272" s="201" t="s">
        <v>143</v>
      </c>
      <c r="E272" s="202" t="s">
        <v>21</v>
      </c>
      <c r="F272" s="203" t="s">
        <v>352</v>
      </c>
      <c r="G272" s="200"/>
      <c r="H272" s="204">
        <v>51.075000000000003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143</v>
      </c>
      <c r="AU272" s="210" t="s">
        <v>86</v>
      </c>
      <c r="AV272" s="11" t="s">
        <v>86</v>
      </c>
      <c r="AW272" s="11" t="s">
        <v>38</v>
      </c>
      <c r="AX272" s="11" t="s">
        <v>74</v>
      </c>
      <c r="AY272" s="210" t="s">
        <v>134</v>
      </c>
    </row>
    <row r="273" spans="2:65" s="11" customFormat="1" ht="13.5">
      <c r="B273" s="199"/>
      <c r="C273" s="200"/>
      <c r="D273" s="201" t="s">
        <v>143</v>
      </c>
      <c r="E273" s="202" t="s">
        <v>21</v>
      </c>
      <c r="F273" s="203" t="s">
        <v>353</v>
      </c>
      <c r="G273" s="200"/>
      <c r="H273" s="204">
        <v>11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143</v>
      </c>
      <c r="AU273" s="210" t="s">
        <v>86</v>
      </c>
      <c r="AV273" s="11" t="s">
        <v>86</v>
      </c>
      <c r="AW273" s="11" t="s">
        <v>38</v>
      </c>
      <c r="AX273" s="11" t="s">
        <v>74</v>
      </c>
      <c r="AY273" s="210" t="s">
        <v>134</v>
      </c>
    </row>
    <row r="274" spans="2:65" s="11" customFormat="1" ht="13.5">
      <c r="B274" s="199"/>
      <c r="C274" s="200"/>
      <c r="D274" s="201" t="s">
        <v>143</v>
      </c>
      <c r="E274" s="202" t="s">
        <v>21</v>
      </c>
      <c r="F274" s="203" t="s">
        <v>354</v>
      </c>
      <c r="G274" s="200"/>
      <c r="H274" s="204">
        <v>31.873999999999999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143</v>
      </c>
      <c r="AU274" s="210" t="s">
        <v>86</v>
      </c>
      <c r="AV274" s="11" t="s">
        <v>86</v>
      </c>
      <c r="AW274" s="11" t="s">
        <v>38</v>
      </c>
      <c r="AX274" s="11" t="s">
        <v>74</v>
      </c>
      <c r="AY274" s="210" t="s">
        <v>134</v>
      </c>
    </row>
    <row r="275" spans="2:65" s="11" customFormat="1" ht="13.5">
      <c r="B275" s="199"/>
      <c r="C275" s="200"/>
      <c r="D275" s="201" t="s">
        <v>143</v>
      </c>
      <c r="E275" s="202" t="s">
        <v>21</v>
      </c>
      <c r="F275" s="203" t="s">
        <v>355</v>
      </c>
      <c r="G275" s="200"/>
      <c r="H275" s="204">
        <v>74.096000000000004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143</v>
      </c>
      <c r="AU275" s="210" t="s">
        <v>86</v>
      </c>
      <c r="AV275" s="11" t="s">
        <v>86</v>
      </c>
      <c r="AW275" s="11" t="s">
        <v>38</v>
      </c>
      <c r="AX275" s="11" t="s">
        <v>74</v>
      </c>
      <c r="AY275" s="210" t="s">
        <v>134</v>
      </c>
    </row>
    <row r="276" spans="2:65" s="14" customFormat="1" ht="13.5">
      <c r="B276" s="242"/>
      <c r="C276" s="243"/>
      <c r="D276" s="201" t="s">
        <v>143</v>
      </c>
      <c r="E276" s="244" t="s">
        <v>21</v>
      </c>
      <c r="F276" s="245" t="s">
        <v>356</v>
      </c>
      <c r="G276" s="243"/>
      <c r="H276" s="246">
        <v>363.351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143</v>
      </c>
      <c r="AU276" s="252" t="s">
        <v>86</v>
      </c>
      <c r="AV276" s="14" t="s">
        <v>147</v>
      </c>
      <c r="AW276" s="14" t="s">
        <v>38</v>
      </c>
      <c r="AX276" s="14" t="s">
        <v>74</v>
      </c>
      <c r="AY276" s="252" t="s">
        <v>134</v>
      </c>
    </row>
    <row r="277" spans="2:65" s="13" customFormat="1" ht="13.5">
      <c r="B277" s="222"/>
      <c r="C277" s="223"/>
      <c r="D277" s="201" t="s">
        <v>143</v>
      </c>
      <c r="E277" s="224" t="s">
        <v>21</v>
      </c>
      <c r="F277" s="225" t="s">
        <v>357</v>
      </c>
      <c r="G277" s="223"/>
      <c r="H277" s="224" t="s">
        <v>21</v>
      </c>
      <c r="I277" s="226"/>
      <c r="J277" s="223"/>
      <c r="K277" s="223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143</v>
      </c>
      <c r="AU277" s="231" t="s">
        <v>86</v>
      </c>
      <c r="AV277" s="13" t="s">
        <v>79</v>
      </c>
      <c r="AW277" s="13" t="s">
        <v>38</v>
      </c>
      <c r="AX277" s="13" t="s">
        <v>74</v>
      </c>
      <c r="AY277" s="231" t="s">
        <v>134</v>
      </c>
    </row>
    <row r="278" spans="2:65" s="11" customFormat="1" ht="13.5">
      <c r="B278" s="199"/>
      <c r="C278" s="200"/>
      <c r="D278" s="201" t="s">
        <v>143</v>
      </c>
      <c r="E278" s="202" t="s">
        <v>21</v>
      </c>
      <c r="F278" s="203" t="s">
        <v>358</v>
      </c>
      <c r="G278" s="200"/>
      <c r="H278" s="204">
        <v>-33.201999999999998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143</v>
      </c>
      <c r="AU278" s="210" t="s">
        <v>86</v>
      </c>
      <c r="AV278" s="11" t="s">
        <v>86</v>
      </c>
      <c r="AW278" s="11" t="s">
        <v>38</v>
      </c>
      <c r="AX278" s="11" t="s">
        <v>74</v>
      </c>
      <c r="AY278" s="210" t="s">
        <v>134</v>
      </c>
    </row>
    <row r="279" spans="2:65" s="11" customFormat="1" ht="13.5">
      <c r="B279" s="199"/>
      <c r="C279" s="200"/>
      <c r="D279" s="201" t="s">
        <v>143</v>
      </c>
      <c r="E279" s="202" t="s">
        <v>21</v>
      </c>
      <c r="F279" s="203" t="s">
        <v>359</v>
      </c>
      <c r="G279" s="200"/>
      <c r="H279" s="204">
        <v>-29.006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143</v>
      </c>
      <c r="AU279" s="210" t="s">
        <v>86</v>
      </c>
      <c r="AV279" s="11" t="s">
        <v>86</v>
      </c>
      <c r="AW279" s="11" t="s">
        <v>38</v>
      </c>
      <c r="AX279" s="11" t="s">
        <v>74</v>
      </c>
      <c r="AY279" s="210" t="s">
        <v>134</v>
      </c>
    </row>
    <row r="280" spans="2:65" s="12" customFormat="1" ht="13.5">
      <c r="B280" s="211"/>
      <c r="C280" s="212"/>
      <c r="D280" s="201" t="s">
        <v>143</v>
      </c>
      <c r="E280" s="213" t="s">
        <v>21</v>
      </c>
      <c r="F280" s="214" t="s">
        <v>145</v>
      </c>
      <c r="G280" s="212"/>
      <c r="H280" s="215">
        <v>301.14299999999997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143</v>
      </c>
      <c r="AU280" s="221" t="s">
        <v>86</v>
      </c>
      <c r="AV280" s="12" t="s">
        <v>141</v>
      </c>
      <c r="AW280" s="12" t="s">
        <v>38</v>
      </c>
      <c r="AX280" s="12" t="s">
        <v>79</v>
      </c>
      <c r="AY280" s="221" t="s">
        <v>134</v>
      </c>
    </row>
    <row r="281" spans="2:65" s="1" customFormat="1" ht="16.5" customHeight="1">
      <c r="B281" s="41"/>
      <c r="C281" s="232" t="s">
        <v>360</v>
      </c>
      <c r="D281" s="232" t="s">
        <v>306</v>
      </c>
      <c r="E281" s="233" t="s">
        <v>361</v>
      </c>
      <c r="F281" s="234" t="s">
        <v>362</v>
      </c>
      <c r="G281" s="235" t="s">
        <v>179</v>
      </c>
      <c r="H281" s="236">
        <v>346.31400000000002</v>
      </c>
      <c r="I281" s="237"/>
      <c r="J281" s="238">
        <f>ROUND(I281*H281,2)</f>
        <v>0</v>
      </c>
      <c r="K281" s="234" t="s">
        <v>140</v>
      </c>
      <c r="L281" s="239"/>
      <c r="M281" s="240" t="s">
        <v>21</v>
      </c>
      <c r="N281" s="241" t="s">
        <v>45</v>
      </c>
      <c r="O281" s="42"/>
      <c r="P281" s="196">
        <f>O281*H281</f>
        <v>0</v>
      </c>
      <c r="Q281" s="196">
        <v>1.4999999999999999E-2</v>
      </c>
      <c r="R281" s="196">
        <f>Q281*H281</f>
        <v>5.1947099999999997</v>
      </c>
      <c r="S281" s="196">
        <v>0</v>
      </c>
      <c r="T281" s="197">
        <f>S281*H281</f>
        <v>0</v>
      </c>
      <c r="AR281" s="24" t="s">
        <v>171</v>
      </c>
      <c r="AT281" s="24" t="s">
        <v>306</v>
      </c>
      <c r="AU281" s="24" t="s">
        <v>86</v>
      </c>
      <c r="AY281" s="24" t="s">
        <v>134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4" t="s">
        <v>79</v>
      </c>
      <c r="BK281" s="198">
        <f>ROUND(I281*H281,2)</f>
        <v>0</v>
      </c>
      <c r="BL281" s="24" t="s">
        <v>141</v>
      </c>
      <c r="BM281" s="24" t="s">
        <v>363</v>
      </c>
    </row>
    <row r="282" spans="2:65" s="11" customFormat="1" ht="13.5">
      <c r="B282" s="199"/>
      <c r="C282" s="200"/>
      <c r="D282" s="201" t="s">
        <v>143</v>
      </c>
      <c r="E282" s="202" t="s">
        <v>21</v>
      </c>
      <c r="F282" s="203" t="s">
        <v>364</v>
      </c>
      <c r="G282" s="200"/>
      <c r="H282" s="204">
        <v>346.31400000000002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143</v>
      </c>
      <c r="AU282" s="210" t="s">
        <v>86</v>
      </c>
      <c r="AV282" s="11" t="s">
        <v>86</v>
      </c>
      <c r="AW282" s="11" t="s">
        <v>38</v>
      </c>
      <c r="AX282" s="11" t="s">
        <v>74</v>
      </c>
      <c r="AY282" s="210" t="s">
        <v>134</v>
      </c>
    </row>
    <row r="283" spans="2:65" s="12" customFormat="1" ht="13.5">
      <c r="B283" s="211"/>
      <c r="C283" s="212"/>
      <c r="D283" s="201" t="s">
        <v>143</v>
      </c>
      <c r="E283" s="213" t="s">
        <v>21</v>
      </c>
      <c r="F283" s="214" t="s">
        <v>145</v>
      </c>
      <c r="G283" s="212"/>
      <c r="H283" s="215">
        <v>346.31400000000002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143</v>
      </c>
      <c r="AU283" s="221" t="s">
        <v>86</v>
      </c>
      <c r="AV283" s="12" t="s">
        <v>141</v>
      </c>
      <c r="AW283" s="12" t="s">
        <v>38</v>
      </c>
      <c r="AX283" s="12" t="s">
        <v>79</v>
      </c>
      <c r="AY283" s="221" t="s">
        <v>134</v>
      </c>
    </row>
    <row r="284" spans="2:65" s="1" customFormat="1" ht="25.5" customHeight="1">
      <c r="B284" s="41"/>
      <c r="C284" s="187" t="s">
        <v>365</v>
      </c>
      <c r="D284" s="187" t="s">
        <v>136</v>
      </c>
      <c r="E284" s="188" t="s">
        <v>366</v>
      </c>
      <c r="F284" s="189" t="s">
        <v>367</v>
      </c>
      <c r="G284" s="190" t="s">
        <v>325</v>
      </c>
      <c r="H284" s="191">
        <v>126.06</v>
      </c>
      <c r="I284" s="192"/>
      <c r="J284" s="193">
        <f>ROUND(I284*H284,2)</f>
        <v>0</v>
      </c>
      <c r="K284" s="189" t="s">
        <v>21</v>
      </c>
      <c r="L284" s="61"/>
      <c r="M284" s="194" t="s">
        <v>21</v>
      </c>
      <c r="N284" s="195" t="s">
        <v>45</v>
      </c>
      <c r="O284" s="42"/>
      <c r="P284" s="196">
        <f>O284*H284</f>
        <v>0</v>
      </c>
      <c r="Q284" s="196">
        <v>1.7600000000000001E-3</v>
      </c>
      <c r="R284" s="196">
        <f>Q284*H284</f>
        <v>0.22186560000000002</v>
      </c>
      <c r="S284" s="196">
        <v>0</v>
      </c>
      <c r="T284" s="197">
        <f>S284*H284</f>
        <v>0</v>
      </c>
      <c r="AR284" s="24" t="s">
        <v>141</v>
      </c>
      <c r="AT284" s="24" t="s">
        <v>136</v>
      </c>
      <c r="AU284" s="24" t="s">
        <v>86</v>
      </c>
      <c r="AY284" s="24" t="s">
        <v>134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24" t="s">
        <v>79</v>
      </c>
      <c r="BK284" s="198">
        <f>ROUND(I284*H284,2)</f>
        <v>0</v>
      </c>
      <c r="BL284" s="24" t="s">
        <v>141</v>
      </c>
      <c r="BM284" s="24" t="s">
        <v>368</v>
      </c>
    </row>
    <row r="285" spans="2:65" s="13" customFormat="1" ht="13.5">
      <c r="B285" s="222"/>
      <c r="C285" s="223"/>
      <c r="D285" s="201" t="s">
        <v>143</v>
      </c>
      <c r="E285" s="224" t="s">
        <v>21</v>
      </c>
      <c r="F285" s="225" t="s">
        <v>262</v>
      </c>
      <c r="G285" s="223"/>
      <c r="H285" s="224" t="s">
        <v>21</v>
      </c>
      <c r="I285" s="226"/>
      <c r="J285" s="223"/>
      <c r="K285" s="223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143</v>
      </c>
      <c r="AU285" s="231" t="s">
        <v>86</v>
      </c>
      <c r="AV285" s="13" t="s">
        <v>79</v>
      </c>
      <c r="AW285" s="13" t="s">
        <v>38</v>
      </c>
      <c r="AX285" s="13" t="s">
        <v>74</v>
      </c>
      <c r="AY285" s="231" t="s">
        <v>134</v>
      </c>
    </row>
    <row r="286" spans="2:65" s="11" customFormat="1" ht="13.5">
      <c r="B286" s="199"/>
      <c r="C286" s="200"/>
      <c r="D286" s="201" t="s">
        <v>143</v>
      </c>
      <c r="E286" s="202" t="s">
        <v>21</v>
      </c>
      <c r="F286" s="203" t="s">
        <v>369</v>
      </c>
      <c r="G286" s="200"/>
      <c r="H286" s="204">
        <v>63.98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143</v>
      </c>
      <c r="AU286" s="210" t="s">
        <v>86</v>
      </c>
      <c r="AV286" s="11" t="s">
        <v>86</v>
      </c>
      <c r="AW286" s="11" t="s">
        <v>38</v>
      </c>
      <c r="AX286" s="11" t="s">
        <v>74</v>
      </c>
      <c r="AY286" s="210" t="s">
        <v>134</v>
      </c>
    </row>
    <row r="287" spans="2:65" s="13" customFormat="1" ht="13.5">
      <c r="B287" s="222"/>
      <c r="C287" s="223"/>
      <c r="D287" s="201" t="s">
        <v>143</v>
      </c>
      <c r="E287" s="224" t="s">
        <v>21</v>
      </c>
      <c r="F287" s="225" t="s">
        <v>264</v>
      </c>
      <c r="G287" s="223"/>
      <c r="H287" s="224" t="s">
        <v>21</v>
      </c>
      <c r="I287" s="226"/>
      <c r="J287" s="223"/>
      <c r="K287" s="223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143</v>
      </c>
      <c r="AU287" s="231" t="s">
        <v>86</v>
      </c>
      <c r="AV287" s="13" t="s">
        <v>79</v>
      </c>
      <c r="AW287" s="13" t="s">
        <v>38</v>
      </c>
      <c r="AX287" s="13" t="s">
        <v>74</v>
      </c>
      <c r="AY287" s="231" t="s">
        <v>134</v>
      </c>
    </row>
    <row r="288" spans="2:65" s="11" customFormat="1" ht="13.5">
      <c r="B288" s="199"/>
      <c r="C288" s="200"/>
      <c r="D288" s="201" t="s">
        <v>143</v>
      </c>
      <c r="E288" s="202" t="s">
        <v>21</v>
      </c>
      <c r="F288" s="203" t="s">
        <v>370</v>
      </c>
      <c r="G288" s="200"/>
      <c r="H288" s="204">
        <v>4.7699999999999996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143</v>
      </c>
      <c r="AU288" s="210" t="s">
        <v>86</v>
      </c>
      <c r="AV288" s="11" t="s">
        <v>86</v>
      </c>
      <c r="AW288" s="11" t="s">
        <v>38</v>
      </c>
      <c r="AX288" s="11" t="s">
        <v>74</v>
      </c>
      <c r="AY288" s="210" t="s">
        <v>134</v>
      </c>
    </row>
    <row r="289" spans="2:51" s="13" customFormat="1" ht="13.5">
      <c r="B289" s="222"/>
      <c r="C289" s="223"/>
      <c r="D289" s="201" t="s">
        <v>143</v>
      </c>
      <c r="E289" s="224" t="s">
        <v>21</v>
      </c>
      <c r="F289" s="225" t="s">
        <v>266</v>
      </c>
      <c r="G289" s="223"/>
      <c r="H289" s="224" t="s">
        <v>21</v>
      </c>
      <c r="I289" s="226"/>
      <c r="J289" s="223"/>
      <c r="K289" s="223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143</v>
      </c>
      <c r="AU289" s="231" t="s">
        <v>86</v>
      </c>
      <c r="AV289" s="13" t="s">
        <v>79</v>
      </c>
      <c r="AW289" s="13" t="s">
        <v>38</v>
      </c>
      <c r="AX289" s="13" t="s">
        <v>74</v>
      </c>
      <c r="AY289" s="231" t="s">
        <v>134</v>
      </c>
    </row>
    <row r="290" spans="2:51" s="11" customFormat="1" ht="13.5">
      <c r="B290" s="199"/>
      <c r="C290" s="200"/>
      <c r="D290" s="201" t="s">
        <v>143</v>
      </c>
      <c r="E290" s="202" t="s">
        <v>21</v>
      </c>
      <c r="F290" s="203" t="s">
        <v>371</v>
      </c>
      <c r="G290" s="200"/>
      <c r="H290" s="204">
        <v>4.25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143</v>
      </c>
      <c r="AU290" s="210" t="s">
        <v>86</v>
      </c>
      <c r="AV290" s="11" t="s">
        <v>86</v>
      </c>
      <c r="AW290" s="11" t="s">
        <v>38</v>
      </c>
      <c r="AX290" s="11" t="s">
        <v>74</v>
      </c>
      <c r="AY290" s="210" t="s">
        <v>134</v>
      </c>
    </row>
    <row r="291" spans="2:51" s="13" customFormat="1" ht="13.5">
      <c r="B291" s="222"/>
      <c r="C291" s="223"/>
      <c r="D291" s="201" t="s">
        <v>143</v>
      </c>
      <c r="E291" s="224" t="s">
        <v>21</v>
      </c>
      <c r="F291" s="225" t="s">
        <v>268</v>
      </c>
      <c r="G291" s="223"/>
      <c r="H291" s="224" t="s">
        <v>21</v>
      </c>
      <c r="I291" s="226"/>
      <c r="J291" s="223"/>
      <c r="K291" s="223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143</v>
      </c>
      <c r="AU291" s="231" t="s">
        <v>86</v>
      </c>
      <c r="AV291" s="13" t="s">
        <v>79</v>
      </c>
      <c r="AW291" s="13" t="s">
        <v>38</v>
      </c>
      <c r="AX291" s="13" t="s">
        <v>74</v>
      </c>
      <c r="AY291" s="231" t="s">
        <v>134</v>
      </c>
    </row>
    <row r="292" spans="2:51" s="11" customFormat="1" ht="13.5">
      <c r="B292" s="199"/>
      <c r="C292" s="200"/>
      <c r="D292" s="201" t="s">
        <v>143</v>
      </c>
      <c r="E292" s="202" t="s">
        <v>21</v>
      </c>
      <c r="F292" s="203" t="s">
        <v>372</v>
      </c>
      <c r="G292" s="200"/>
      <c r="H292" s="204">
        <v>3.99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143</v>
      </c>
      <c r="AU292" s="210" t="s">
        <v>86</v>
      </c>
      <c r="AV292" s="11" t="s">
        <v>86</v>
      </c>
      <c r="AW292" s="11" t="s">
        <v>38</v>
      </c>
      <c r="AX292" s="11" t="s">
        <v>74</v>
      </c>
      <c r="AY292" s="210" t="s">
        <v>134</v>
      </c>
    </row>
    <row r="293" spans="2:51" s="13" customFormat="1" ht="13.5">
      <c r="B293" s="222"/>
      <c r="C293" s="223"/>
      <c r="D293" s="201" t="s">
        <v>143</v>
      </c>
      <c r="E293" s="224" t="s">
        <v>21</v>
      </c>
      <c r="F293" s="225" t="s">
        <v>270</v>
      </c>
      <c r="G293" s="223"/>
      <c r="H293" s="224" t="s">
        <v>21</v>
      </c>
      <c r="I293" s="226"/>
      <c r="J293" s="223"/>
      <c r="K293" s="223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143</v>
      </c>
      <c r="AU293" s="231" t="s">
        <v>86</v>
      </c>
      <c r="AV293" s="13" t="s">
        <v>79</v>
      </c>
      <c r="AW293" s="13" t="s">
        <v>38</v>
      </c>
      <c r="AX293" s="13" t="s">
        <v>74</v>
      </c>
      <c r="AY293" s="231" t="s">
        <v>134</v>
      </c>
    </row>
    <row r="294" spans="2:51" s="11" customFormat="1" ht="13.5">
      <c r="B294" s="199"/>
      <c r="C294" s="200"/>
      <c r="D294" s="201" t="s">
        <v>143</v>
      </c>
      <c r="E294" s="202" t="s">
        <v>21</v>
      </c>
      <c r="F294" s="203" t="s">
        <v>373</v>
      </c>
      <c r="G294" s="200"/>
      <c r="H294" s="204">
        <v>8.3000000000000007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143</v>
      </c>
      <c r="AU294" s="210" t="s">
        <v>86</v>
      </c>
      <c r="AV294" s="11" t="s">
        <v>86</v>
      </c>
      <c r="AW294" s="11" t="s">
        <v>38</v>
      </c>
      <c r="AX294" s="11" t="s">
        <v>74</v>
      </c>
      <c r="AY294" s="210" t="s">
        <v>134</v>
      </c>
    </row>
    <row r="295" spans="2:51" s="13" customFormat="1" ht="13.5">
      <c r="B295" s="222"/>
      <c r="C295" s="223"/>
      <c r="D295" s="201" t="s">
        <v>143</v>
      </c>
      <c r="E295" s="224" t="s">
        <v>21</v>
      </c>
      <c r="F295" s="225" t="s">
        <v>272</v>
      </c>
      <c r="G295" s="223"/>
      <c r="H295" s="224" t="s">
        <v>21</v>
      </c>
      <c r="I295" s="226"/>
      <c r="J295" s="223"/>
      <c r="K295" s="223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143</v>
      </c>
      <c r="AU295" s="231" t="s">
        <v>86</v>
      </c>
      <c r="AV295" s="13" t="s">
        <v>79</v>
      </c>
      <c r="AW295" s="13" t="s">
        <v>38</v>
      </c>
      <c r="AX295" s="13" t="s">
        <v>74</v>
      </c>
      <c r="AY295" s="231" t="s">
        <v>134</v>
      </c>
    </row>
    <row r="296" spans="2:51" s="11" customFormat="1" ht="13.5">
      <c r="B296" s="199"/>
      <c r="C296" s="200"/>
      <c r="D296" s="201" t="s">
        <v>143</v>
      </c>
      <c r="E296" s="202" t="s">
        <v>21</v>
      </c>
      <c r="F296" s="203" t="s">
        <v>374</v>
      </c>
      <c r="G296" s="200"/>
      <c r="H296" s="204">
        <v>14.68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143</v>
      </c>
      <c r="AU296" s="210" t="s">
        <v>86</v>
      </c>
      <c r="AV296" s="11" t="s">
        <v>86</v>
      </c>
      <c r="AW296" s="11" t="s">
        <v>38</v>
      </c>
      <c r="AX296" s="11" t="s">
        <v>74</v>
      </c>
      <c r="AY296" s="210" t="s">
        <v>134</v>
      </c>
    </row>
    <row r="297" spans="2:51" s="13" customFormat="1" ht="13.5">
      <c r="B297" s="222"/>
      <c r="C297" s="223"/>
      <c r="D297" s="201" t="s">
        <v>143</v>
      </c>
      <c r="E297" s="224" t="s">
        <v>21</v>
      </c>
      <c r="F297" s="225" t="s">
        <v>274</v>
      </c>
      <c r="G297" s="223"/>
      <c r="H297" s="224" t="s">
        <v>21</v>
      </c>
      <c r="I297" s="226"/>
      <c r="J297" s="223"/>
      <c r="K297" s="223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143</v>
      </c>
      <c r="AU297" s="231" t="s">
        <v>86</v>
      </c>
      <c r="AV297" s="13" t="s">
        <v>79</v>
      </c>
      <c r="AW297" s="13" t="s">
        <v>38</v>
      </c>
      <c r="AX297" s="13" t="s">
        <v>74</v>
      </c>
      <c r="AY297" s="231" t="s">
        <v>134</v>
      </c>
    </row>
    <row r="298" spans="2:51" s="11" customFormat="1" ht="13.5">
      <c r="B298" s="199"/>
      <c r="C298" s="200"/>
      <c r="D298" s="201" t="s">
        <v>143</v>
      </c>
      <c r="E298" s="202" t="s">
        <v>21</v>
      </c>
      <c r="F298" s="203" t="s">
        <v>375</v>
      </c>
      <c r="G298" s="200"/>
      <c r="H298" s="204">
        <v>6.88</v>
      </c>
      <c r="I298" s="205"/>
      <c r="J298" s="200"/>
      <c r="K298" s="200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143</v>
      </c>
      <c r="AU298" s="210" t="s">
        <v>86</v>
      </c>
      <c r="AV298" s="11" t="s">
        <v>86</v>
      </c>
      <c r="AW298" s="11" t="s">
        <v>38</v>
      </c>
      <c r="AX298" s="11" t="s">
        <v>74</v>
      </c>
      <c r="AY298" s="210" t="s">
        <v>134</v>
      </c>
    </row>
    <row r="299" spans="2:51" s="13" customFormat="1" ht="13.5">
      <c r="B299" s="222"/>
      <c r="C299" s="223"/>
      <c r="D299" s="201" t="s">
        <v>143</v>
      </c>
      <c r="E299" s="224" t="s">
        <v>21</v>
      </c>
      <c r="F299" s="225" t="s">
        <v>276</v>
      </c>
      <c r="G299" s="223"/>
      <c r="H299" s="224" t="s">
        <v>21</v>
      </c>
      <c r="I299" s="226"/>
      <c r="J299" s="223"/>
      <c r="K299" s="223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143</v>
      </c>
      <c r="AU299" s="231" t="s">
        <v>86</v>
      </c>
      <c r="AV299" s="13" t="s">
        <v>79</v>
      </c>
      <c r="AW299" s="13" t="s">
        <v>38</v>
      </c>
      <c r="AX299" s="13" t="s">
        <v>74</v>
      </c>
      <c r="AY299" s="231" t="s">
        <v>134</v>
      </c>
    </row>
    <row r="300" spans="2:51" s="11" customFormat="1" ht="13.5">
      <c r="B300" s="199"/>
      <c r="C300" s="200"/>
      <c r="D300" s="201" t="s">
        <v>143</v>
      </c>
      <c r="E300" s="202" t="s">
        <v>21</v>
      </c>
      <c r="F300" s="203" t="s">
        <v>376</v>
      </c>
      <c r="G300" s="200"/>
      <c r="H300" s="204">
        <v>6.6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143</v>
      </c>
      <c r="AU300" s="210" t="s">
        <v>86</v>
      </c>
      <c r="AV300" s="11" t="s">
        <v>86</v>
      </c>
      <c r="AW300" s="11" t="s">
        <v>38</v>
      </c>
      <c r="AX300" s="11" t="s">
        <v>74</v>
      </c>
      <c r="AY300" s="210" t="s">
        <v>134</v>
      </c>
    </row>
    <row r="301" spans="2:51" s="13" customFormat="1" ht="13.5">
      <c r="B301" s="222"/>
      <c r="C301" s="223"/>
      <c r="D301" s="201" t="s">
        <v>143</v>
      </c>
      <c r="E301" s="224" t="s">
        <v>21</v>
      </c>
      <c r="F301" s="225" t="s">
        <v>278</v>
      </c>
      <c r="G301" s="223"/>
      <c r="H301" s="224" t="s">
        <v>21</v>
      </c>
      <c r="I301" s="226"/>
      <c r="J301" s="223"/>
      <c r="K301" s="223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143</v>
      </c>
      <c r="AU301" s="231" t="s">
        <v>86</v>
      </c>
      <c r="AV301" s="13" t="s">
        <v>79</v>
      </c>
      <c r="AW301" s="13" t="s">
        <v>38</v>
      </c>
      <c r="AX301" s="13" t="s">
        <v>74</v>
      </c>
      <c r="AY301" s="231" t="s">
        <v>134</v>
      </c>
    </row>
    <row r="302" spans="2:51" s="11" customFormat="1" ht="13.5">
      <c r="B302" s="199"/>
      <c r="C302" s="200"/>
      <c r="D302" s="201" t="s">
        <v>143</v>
      </c>
      <c r="E302" s="202" t="s">
        <v>21</v>
      </c>
      <c r="F302" s="203" t="s">
        <v>377</v>
      </c>
      <c r="G302" s="200"/>
      <c r="H302" s="204">
        <v>8.61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143</v>
      </c>
      <c r="AU302" s="210" t="s">
        <v>86</v>
      </c>
      <c r="AV302" s="11" t="s">
        <v>86</v>
      </c>
      <c r="AW302" s="11" t="s">
        <v>38</v>
      </c>
      <c r="AX302" s="11" t="s">
        <v>74</v>
      </c>
      <c r="AY302" s="210" t="s">
        <v>134</v>
      </c>
    </row>
    <row r="303" spans="2:51" s="13" customFormat="1" ht="13.5">
      <c r="B303" s="222"/>
      <c r="C303" s="223"/>
      <c r="D303" s="201" t="s">
        <v>143</v>
      </c>
      <c r="E303" s="224" t="s">
        <v>21</v>
      </c>
      <c r="F303" s="225" t="s">
        <v>280</v>
      </c>
      <c r="G303" s="223"/>
      <c r="H303" s="224" t="s">
        <v>21</v>
      </c>
      <c r="I303" s="226"/>
      <c r="J303" s="223"/>
      <c r="K303" s="223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143</v>
      </c>
      <c r="AU303" s="231" t="s">
        <v>86</v>
      </c>
      <c r="AV303" s="13" t="s">
        <v>79</v>
      </c>
      <c r="AW303" s="13" t="s">
        <v>38</v>
      </c>
      <c r="AX303" s="13" t="s">
        <v>74</v>
      </c>
      <c r="AY303" s="231" t="s">
        <v>134</v>
      </c>
    </row>
    <row r="304" spans="2:51" s="11" customFormat="1" ht="13.5">
      <c r="B304" s="199"/>
      <c r="C304" s="200"/>
      <c r="D304" s="201" t="s">
        <v>143</v>
      </c>
      <c r="E304" s="202" t="s">
        <v>21</v>
      </c>
      <c r="F304" s="203" t="s">
        <v>378</v>
      </c>
      <c r="G304" s="200"/>
      <c r="H304" s="204">
        <v>4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143</v>
      </c>
      <c r="AU304" s="210" t="s">
        <v>86</v>
      </c>
      <c r="AV304" s="11" t="s">
        <v>86</v>
      </c>
      <c r="AW304" s="11" t="s">
        <v>38</v>
      </c>
      <c r="AX304" s="11" t="s">
        <v>74</v>
      </c>
      <c r="AY304" s="210" t="s">
        <v>134</v>
      </c>
    </row>
    <row r="305" spans="2:65" s="12" customFormat="1" ht="13.5">
      <c r="B305" s="211"/>
      <c r="C305" s="212"/>
      <c r="D305" s="201" t="s">
        <v>143</v>
      </c>
      <c r="E305" s="213" t="s">
        <v>21</v>
      </c>
      <c r="F305" s="214" t="s">
        <v>145</v>
      </c>
      <c r="G305" s="212"/>
      <c r="H305" s="215">
        <v>126.06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143</v>
      </c>
      <c r="AU305" s="221" t="s">
        <v>86</v>
      </c>
      <c r="AV305" s="12" t="s">
        <v>141</v>
      </c>
      <c r="AW305" s="12" t="s">
        <v>38</v>
      </c>
      <c r="AX305" s="12" t="s">
        <v>79</v>
      </c>
      <c r="AY305" s="221" t="s">
        <v>134</v>
      </c>
    </row>
    <row r="306" spans="2:65" s="1" customFormat="1" ht="16.5" customHeight="1">
      <c r="B306" s="41"/>
      <c r="C306" s="232" t="s">
        <v>379</v>
      </c>
      <c r="D306" s="232" t="s">
        <v>306</v>
      </c>
      <c r="E306" s="233" t="s">
        <v>380</v>
      </c>
      <c r="F306" s="234" t="s">
        <v>381</v>
      </c>
      <c r="G306" s="235" t="s">
        <v>179</v>
      </c>
      <c r="H306" s="236">
        <v>38.357999999999997</v>
      </c>
      <c r="I306" s="237"/>
      <c r="J306" s="238">
        <f>ROUND(I306*H306,2)</f>
        <v>0</v>
      </c>
      <c r="K306" s="234" t="s">
        <v>140</v>
      </c>
      <c r="L306" s="239"/>
      <c r="M306" s="240" t="s">
        <v>21</v>
      </c>
      <c r="N306" s="241" t="s">
        <v>45</v>
      </c>
      <c r="O306" s="42"/>
      <c r="P306" s="196">
        <f>O306*H306</f>
        <v>0</v>
      </c>
      <c r="Q306" s="196">
        <v>6.0000000000000001E-3</v>
      </c>
      <c r="R306" s="196">
        <f>Q306*H306</f>
        <v>0.23014799999999999</v>
      </c>
      <c r="S306" s="196">
        <v>0</v>
      </c>
      <c r="T306" s="197">
        <f>S306*H306</f>
        <v>0</v>
      </c>
      <c r="AR306" s="24" t="s">
        <v>171</v>
      </c>
      <c r="AT306" s="24" t="s">
        <v>306</v>
      </c>
      <c r="AU306" s="24" t="s">
        <v>86</v>
      </c>
      <c r="AY306" s="24" t="s">
        <v>134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24" t="s">
        <v>79</v>
      </c>
      <c r="BK306" s="198">
        <f>ROUND(I306*H306,2)</f>
        <v>0</v>
      </c>
      <c r="BL306" s="24" t="s">
        <v>141</v>
      </c>
      <c r="BM306" s="24" t="s">
        <v>382</v>
      </c>
    </row>
    <row r="307" spans="2:65" s="13" customFormat="1" ht="13.5">
      <c r="B307" s="222"/>
      <c r="C307" s="223"/>
      <c r="D307" s="201" t="s">
        <v>143</v>
      </c>
      <c r="E307" s="224" t="s">
        <v>21</v>
      </c>
      <c r="F307" s="225" t="s">
        <v>262</v>
      </c>
      <c r="G307" s="223"/>
      <c r="H307" s="224" t="s">
        <v>21</v>
      </c>
      <c r="I307" s="226"/>
      <c r="J307" s="223"/>
      <c r="K307" s="223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143</v>
      </c>
      <c r="AU307" s="231" t="s">
        <v>86</v>
      </c>
      <c r="AV307" s="13" t="s">
        <v>79</v>
      </c>
      <c r="AW307" s="13" t="s">
        <v>38</v>
      </c>
      <c r="AX307" s="13" t="s">
        <v>74</v>
      </c>
      <c r="AY307" s="231" t="s">
        <v>134</v>
      </c>
    </row>
    <row r="308" spans="2:65" s="11" customFormat="1" ht="13.5">
      <c r="B308" s="199"/>
      <c r="C308" s="200"/>
      <c r="D308" s="201" t="s">
        <v>143</v>
      </c>
      <c r="E308" s="202" t="s">
        <v>21</v>
      </c>
      <c r="F308" s="203" t="s">
        <v>383</v>
      </c>
      <c r="G308" s="200"/>
      <c r="H308" s="204">
        <v>19.193999999999999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143</v>
      </c>
      <c r="AU308" s="210" t="s">
        <v>86</v>
      </c>
      <c r="AV308" s="11" t="s">
        <v>86</v>
      </c>
      <c r="AW308" s="11" t="s">
        <v>38</v>
      </c>
      <c r="AX308" s="11" t="s">
        <v>74</v>
      </c>
      <c r="AY308" s="210" t="s">
        <v>134</v>
      </c>
    </row>
    <row r="309" spans="2:65" s="13" customFormat="1" ht="13.5">
      <c r="B309" s="222"/>
      <c r="C309" s="223"/>
      <c r="D309" s="201" t="s">
        <v>143</v>
      </c>
      <c r="E309" s="224" t="s">
        <v>21</v>
      </c>
      <c r="F309" s="225" t="s">
        <v>264</v>
      </c>
      <c r="G309" s="223"/>
      <c r="H309" s="224" t="s">
        <v>21</v>
      </c>
      <c r="I309" s="226"/>
      <c r="J309" s="223"/>
      <c r="K309" s="223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143</v>
      </c>
      <c r="AU309" s="231" t="s">
        <v>86</v>
      </c>
      <c r="AV309" s="13" t="s">
        <v>79</v>
      </c>
      <c r="AW309" s="13" t="s">
        <v>38</v>
      </c>
      <c r="AX309" s="13" t="s">
        <v>74</v>
      </c>
      <c r="AY309" s="231" t="s">
        <v>134</v>
      </c>
    </row>
    <row r="310" spans="2:65" s="11" customFormat="1" ht="13.5">
      <c r="B310" s="199"/>
      <c r="C310" s="200"/>
      <c r="D310" s="201" t="s">
        <v>143</v>
      </c>
      <c r="E310" s="202" t="s">
        <v>21</v>
      </c>
      <c r="F310" s="203" t="s">
        <v>384</v>
      </c>
      <c r="G310" s="200"/>
      <c r="H310" s="204">
        <v>1.431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143</v>
      </c>
      <c r="AU310" s="210" t="s">
        <v>86</v>
      </c>
      <c r="AV310" s="11" t="s">
        <v>86</v>
      </c>
      <c r="AW310" s="11" t="s">
        <v>38</v>
      </c>
      <c r="AX310" s="11" t="s">
        <v>74</v>
      </c>
      <c r="AY310" s="210" t="s">
        <v>134</v>
      </c>
    </row>
    <row r="311" spans="2:65" s="13" customFormat="1" ht="13.5">
      <c r="B311" s="222"/>
      <c r="C311" s="223"/>
      <c r="D311" s="201" t="s">
        <v>143</v>
      </c>
      <c r="E311" s="224" t="s">
        <v>21</v>
      </c>
      <c r="F311" s="225" t="s">
        <v>266</v>
      </c>
      <c r="G311" s="223"/>
      <c r="H311" s="224" t="s">
        <v>21</v>
      </c>
      <c r="I311" s="226"/>
      <c r="J311" s="223"/>
      <c r="K311" s="223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143</v>
      </c>
      <c r="AU311" s="231" t="s">
        <v>86</v>
      </c>
      <c r="AV311" s="13" t="s">
        <v>79</v>
      </c>
      <c r="AW311" s="13" t="s">
        <v>38</v>
      </c>
      <c r="AX311" s="13" t="s">
        <v>74</v>
      </c>
      <c r="AY311" s="231" t="s">
        <v>134</v>
      </c>
    </row>
    <row r="312" spans="2:65" s="11" customFormat="1" ht="13.5">
      <c r="B312" s="199"/>
      <c r="C312" s="200"/>
      <c r="D312" s="201" t="s">
        <v>143</v>
      </c>
      <c r="E312" s="202" t="s">
        <v>21</v>
      </c>
      <c r="F312" s="203" t="s">
        <v>385</v>
      </c>
      <c r="G312" s="200"/>
      <c r="H312" s="204">
        <v>1.2749999999999999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143</v>
      </c>
      <c r="AU312" s="210" t="s">
        <v>86</v>
      </c>
      <c r="AV312" s="11" t="s">
        <v>86</v>
      </c>
      <c r="AW312" s="11" t="s">
        <v>38</v>
      </c>
      <c r="AX312" s="11" t="s">
        <v>74</v>
      </c>
      <c r="AY312" s="210" t="s">
        <v>134</v>
      </c>
    </row>
    <row r="313" spans="2:65" s="13" customFormat="1" ht="13.5">
      <c r="B313" s="222"/>
      <c r="C313" s="223"/>
      <c r="D313" s="201" t="s">
        <v>143</v>
      </c>
      <c r="E313" s="224" t="s">
        <v>21</v>
      </c>
      <c r="F313" s="225" t="s">
        <v>268</v>
      </c>
      <c r="G313" s="223"/>
      <c r="H313" s="224" t="s">
        <v>21</v>
      </c>
      <c r="I313" s="226"/>
      <c r="J313" s="223"/>
      <c r="K313" s="223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143</v>
      </c>
      <c r="AU313" s="231" t="s">
        <v>86</v>
      </c>
      <c r="AV313" s="13" t="s">
        <v>79</v>
      </c>
      <c r="AW313" s="13" t="s">
        <v>38</v>
      </c>
      <c r="AX313" s="13" t="s">
        <v>74</v>
      </c>
      <c r="AY313" s="231" t="s">
        <v>134</v>
      </c>
    </row>
    <row r="314" spans="2:65" s="11" customFormat="1" ht="13.5">
      <c r="B314" s="199"/>
      <c r="C314" s="200"/>
      <c r="D314" s="201" t="s">
        <v>143</v>
      </c>
      <c r="E314" s="202" t="s">
        <v>21</v>
      </c>
      <c r="F314" s="203" t="s">
        <v>386</v>
      </c>
      <c r="G314" s="200"/>
      <c r="H314" s="204">
        <v>1.1970000000000001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143</v>
      </c>
      <c r="AU314" s="210" t="s">
        <v>86</v>
      </c>
      <c r="AV314" s="11" t="s">
        <v>86</v>
      </c>
      <c r="AW314" s="11" t="s">
        <v>38</v>
      </c>
      <c r="AX314" s="11" t="s">
        <v>74</v>
      </c>
      <c r="AY314" s="210" t="s">
        <v>134</v>
      </c>
    </row>
    <row r="315" spans="2:65" s="13" customFormat="1" ht="13.5">
      <c r="B315" s="222"/>
      <c r="C315" s="223"/>
      <c r="D315" s="201" t="s">
        <v>143</v>
      </c>
      <c r="E315" s="224" t="s">
        <v>21</v>
      </c>
      <c r="F315" s="225" t="s">
        <v>270</v>
      </c>
      <c r="G315" s="223"/>
      <c r="H315" s="224" t="s">
        <v>21</v>
      </c>
      <c r="I315" s="226"/>
      <c r="J315" s="223"/>
      <c r="K315" s="223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143</v>
      </c>
      <c r="AU315" s="231" t="s">
        <v>86</v>
      </c>
      <c r="AV315" s="13" t="s">
        <v>79</v>
      </c>
      <c r="AW315" s="13" t="s">
        <v>38</v>
      </c>
      <c r="AX315" s="13" t="s">
        <v>74</v>
      </c>
      <c r="AY315" s="231" t="s">
        <v>134</v>
      </c>
    </row>
    <row r="316" spans="2:65" s="11" customFormat="1" ht="13.5">
      <c r="B316" s="199"/>
      <c r="C316" s="200"/>
      <c r="D316" s="201" t="s">
        <v>143</v>
      </c>
      <c r="E316" s="202" t="s">
        <v>21</v>
      </c>
      <c r="F316" s="203" t="s">
        <v>387</v>
      </c>
      <c r="G316" s="200"/>
      <c r="H316" s="204">
        <v>2.4900000000000002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143</v>
      </c>
      <c r="AU316" s="210" t="s">
        <v>86</v>
      </c>
      <c r="AV316" s="11" t="s">
        <v>86</v>
      </c>
      <c r="AW316" s="11" t="s">
        <v>38</v>
      </c>
      <c r="AX316" s="11" t="s">
        <v>74</v>
      </c>
      <c r="AY316" s="210" t="s">
        <v>134</v>
      </c>
    </row>
    <row r="317" spans="2:65" s="13" customFormat="1" ht="13.5">
      <c r="B317" s="222"/>
      <c r="C317" s="223"/>
      <c r="D317" s="201" t="s">
        <v>143</v>
      </c>
      <c r="E317" s="224" t="s">
        <v>21</v>
      </c>
      <c r="F317" s="225" t="s">
        <v>272</v>
      </c>
      <c r="G317" s="223"/>
      <c r="H317" s="224" t="s">
        <v>21</v>
      </c>
      <c r="I317" s="226"/>
      <c r="J317" s="223"/>
      <c r="K317" s="223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143</v>
      </c>
      <c r="AU317" s="231" t="s">
        <v>86</v>
      </c>
      <c r="AV317" s="13" t="s">
        <v>79</v>
      </c>
      <c r="AW317" s="13" t="s">
        <v>38</v>
      </c>
      <c r="AX317" s="13" t="s">
        <v>74</v>
      </c>
      <c r="AY317" s="231" t="s">
        <v>134</v>
      </c>
    </row>
    <row r="318" spans="2:65" s="11" customFormat="1" ht="13.5">
      <c r="B318" s="199"/>
      <c r="C318" s="200"/>
      <c r="D318" s="201" t="s">
        <v>143</v>
      </c>
      <c r="E318" s="202" t="s">
        <v>21</v>
      </c>
      <c r="F318" s="203" t="s">
        <v>388</v>
      </c>
      <c r="G318" s="200"/>
      <c r="H318" s="204">
        <v>4.4039999999999999</v>
      </c>
      <c r="I318" s="205"/>
      <c r="J318" s="200"/>
      <c r="K318" s="200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143</v>
      </c>
      <c r="AU318" s="210" t="s">
        <v>86</v>
      </c>
      <c r="AV318" s="11" t="s">
        <v>86</v>
      </c>
      <c r="AW318" s="11" t="s">
        <v>38</v>
      </c>
      <c r="AX318" s="11" t="s">
        <v>74</v>
      </c>
      <c r="AY318" s="210" t="s">
        <v>134</v>
      </c>
    </row>
    <row r="319" spans="2:65" s="13" customFormat="1" ht="13.5">
      <c r="B319" s="222"/>
      <c r="C319" s="223"/>
      <c r="D319" s="201" t="s">
        <v>143</v>
      </c>
      <c r="E319" s="224" t="s">
        <v>21</v>
      </c>
      <c r="F319" s="225" t="s">
        <v>274</v>
      </c>
      <c r="G319" s="223"/>
      <c r="H319" s="224" t="s">
        <v>21</v>
      </c>
      <c r="I319" s="226"/>
      <c r="J319" s="223"/>
      <c r="K319" s="223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143</v>
      </c>
      <c r="AU319" s="231" t="s">
        <v>86</v>
      </c>
      <c r="AV319" s="13" t="s">
        <v>79</v>
      </c>
      <c r="AW319" s="13" t="s">
        <v>38</v>
      </c>
      <c r="AX319" s="13" t="s">
        <v>74</v>
      </c>
      <c r="AY319" s="231" t="s">
        <v>134</v>
      </c>
    </row>
    <row r="320" spans="2:65" s="11" customFormat="1" ht="13.5">
      <c r="B320" s="199"/>
      <c r="C320" s="200"/>
      <c r="D320" s="201" t="s">
        <v>143</v>
      </c>
      <c r="E320" s="202" t="s">
        <v>21</v>
      </c>
      <c r="F320" s="203" t="s">
        <v>389</v>
      </c>
      <c r="G320" s="200"/>
      <c r="H320" s="204">
        <v>2.0640000000000001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143</v>
      </c>
      <c r="AU320" s="210" t="s">
        <v>86</v>
      </c>
      <c r="AV320" s="11" t="s">
        <v>86</v>
      </c>
      <c r="AW320" s="11" t="s">
        <v>38</v>
      </c>
      <c r="AX320" s="11" t="s">
        <v>74</v>
      </c>
      <c r="AY320" s="210" t="s">
        <v>134</v>
      </c>
    </row>
    <row r="321" spans="2:65" s="13" customFormat="1" ht="13.5">
      <c r="B321" s="222"/>
      <c r="C321" s="223"/>
      <c r="D321" s="201" t="s">
        <v>143</v>
      </c>
      <c r="E321" s="224" t="s">
        <v>21</v>
      </c>
      <c r="F321" s="225" t="s">
        <v>276</v>
      </c>
      <c r="G321" s="223"/>
      <c r="H321" s="224" t="s">
        <v>21</v>
      </c>
      <c r="I321" s="226"/>
      <c r="J321" s="223"/>
      <c r="K321" s="223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143</v>
      </c>
      <c r="AU321" s="231" t="s">
        <v>86</v>
      </c>
      <c r="AV321" s="13" t="s">
        <v>79</v>
      </c>
      <c r="AW321" s="13" t="s">
        <v>38</v>
      </c>
      <c r="AX321" s="13" t="s">
        <v>74</v>
      </c>
      <c r="AY321" s="231" t="s">
        <v>134</v>
      </c>
    </row>
    <row r="322" spans="2:65" s="11" customFormat="1" ht="13.5">
      <c r="B322" s="199"/>
      <c r="C322" s="200"/>
      <c r="D322" s="201" t="s">
        <v>143</v>
      </c>
      <c r="E322" s="202" t="s">
        <v>21</v>
      </c>
      <c r="F322" s="203" t="s">
        <v>390</v>
      </c>
      <c r="G322" s="200"/>
      <c r="H322" s="204">
        <v>2.52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143</v>
      </c>
      <c r="AU322" s="210" t="s">
        <v>86</v>
      </c>
      <c r="AV322" s="11" t="s">
        <v>86</v>
      </c>
      <c r="AW322" s="11" t="s">
        <v>38</v>
      </c>
      <c r="AX322" s="11" t="s">
        <v>74</v>
      </c>
      <c r="AY322" s="210" t="s">
        <v>134</v>
      </c>
    </row>
    <row r="323" spans="2:65" s="13" customFormat="1" ht="13.5">
      <c r="B323" s="222"/>
      <c r="C323" s="223"/>
      <c r="D323" s="201" t="s">
        <v>143</v>
      </c>
      <c r="E323" s="224" t="s">
        <v>21</v>
      </c>
      <c r="F323" s="225" t="s">
        <v>278</v>
      </c>
      <c r="G323" s="223"/>
      <c r="H323" s="224" t="s">
        <v>21</v>
      </c>
      <c r="I323" s="226"/>
      <c r="J323" s="223"/>
      <c r="K323" s="223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143</v>
      </c>
      <c r="AU323" s="231" t="s">
        <v>86</v>
      </c>
      <c r="AV323" s="13" t="s">
        <v>79</v>
      </c>
      <c r="AW323" s="13" t="s">
        <v>38</v>
      </c>
      <c r="AX323" s="13" t="s">
        <v>74</v>
      </c>
      <c r="AY323" s="231" t="s">
        <v>134</v>
      </c>
    </row>
    <row r="324" spans="2:65" s="11" customFormat="1" ht="13.5">
      <c r="B324" s="199"/>
      <c r="C324" s="200"/>
      <c r="D324" s="201" t="s">
        <v>143</v>
      </c>
      <c r="E324" s="202" t="s">
        <v>21</v>
      </c>
      <c r="F324" s="203" t="s">
        <v>391</v>
      </c>
      <c r="G324" s="200"/>
      <c r="H324" s="204">
        <v>2.5830000000000002</v>
      </c>
      <c r="I324" s="205"/>
      <c r="J324" s="200"/>
      <c r="K324" s="200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143</v>
      </c>
      <c r="AU324" s="210" t="s">
        <v>86</v>
      </c>
      <c r="AV324" s="11" t="s">
        <v>86</v>
      </c>
      <c r="AW324" s="11" t="s">
        <v>38</v>
      </c>
      <c r="AX324" s="11" t="s">
        <v>74</v>
      </c>
      <c r="AY324" s="210" t="s">
        <v>134</v>
      </c>
    </row>
    <row r="325" spans="2:65" s="13" customFormat="1" ht="13.5">
      <c r="B325" s="222"/>
      <c r="C325" s="223"/>
      <c r="D325" s="201" t="s">
        <v>143</v>
      </c>
      <c r="E325" s="224" t="s">
        <v>21</v>
      </c>
      <c r="F325" s="225" t="s">
        <v>280</v>
      </c>
      <c r="G325" s="223"/>
      <c r="H325" s="224" t="s">
        <v>21</v>
      </c>
      <c r="I325" s="226"/>
      <c r="J325" s="223"/>
      <c r="K325" s="223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143</v>
      </c>
      <c r="AU325" s="231" t="s">
        <v>86</v>
      </c>
      <c r="AV325" s="13" t="s">
        <v>79</v>
      </c>
      <c r="AW325" s="13" t="s">
        <v>38</v>
      </c>
      <c r="AX325" s="13" t="s">
        <v>74</v>
      </c>
      <c r="AY325" s="231" t="s">
        <v>134</v>
      </c>
    </row>
    <row r="326" spans="2:65" s="11" customFormat="1" ht="13.5">
      <c r="B326" s="199"/>
      <c r="C326" s="200"/>
      <c r="D326" s="201" t="s">
        <v>143</v>
      </c>
      <c r="E326" s="202" t="s">
        <v>21</v>
      </c>
      <c r="F326" s="203" t="s">
        <v>392</v>
      </c>
      <c r="G326" s="200"/>
      <c r="H326" s="204">
        <v>1.2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143</v>
      </c>
      <c r="AU326" s="210" t="s">
        <v>86</v>
      </c>
      <c r="AV326" s="11" t="s">
        <v>86</v>
      </c>
      <c r="AW326" s="11" t="s">
        <v>38</v>
      </c>
      <c r="AX326" s="11" t="s">
        <v>74</v>
      </c>
      <c r="AY326" s="210" t="s">
        <v>134</v>
      </c>
    </row>
    <row r="327" spans="2:65" s="12" customFormat="1" ht="13.5">
      <c r="B327" s="211"/>
      <c r="C327" s="212"/>
      <c r="D327" s="201" t="s">
        <v>143</v>
      </c>
      <c r="E327" s="213" t="s">
        <v>21</v>
      </c>
      <c r="F327" s="214" t="s">
        <v>145</v>
      </c>
      <c r="G327" s="212"/>
      <c r="H327" s="215">
        <v>38.357999999999997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143</v>
      </c>
      <c r="AU327" s="221" t="s">
        <v>86</v>
      </c>
      <c r="AV327" s="12" t="s">
        <v>141</v>
      </c>
      <c r="AW327" s="12" t="s">
        <v>38</v>
      </c>
      <c r="AX327" s="12" t="s">
        <v>79</v>
      </c>
      <c r="AY327" s="221" t="s">
        <v>134</v>
      </c>
    </row>
    <row r="328" spans="2:65" s="1" customFormat="1" ht="25.5" customHeight="1">
      <c r="B328" s="41"/>
      <c r="C328" s="187" t="s">
        <v>393</v>
      </c>
      <c r="D328" s="187" t="s">
        <v>136</v>
      </c>
      <c r="E328" s="188" t="s">
        <v>394</v>
      </c>
      <c r="F328" s="189" t="s">
        <v>395</v>
      </c>
      <c r="G328" s="190" t="s">
        <v>179</v>
      </c>
      <c r="H328" s="191">
        <v>28.434999999999999</v>
      </c>
      <c r="I328" s="192"/>
      <c r="J328" s="193">
        <f>ROUND(I328*H328,2)</f>
        <v>0</v>
      </c>
      <c r="K328" s="189" t="s">
        <v>21</v>
      </c>
      <c r="L328" s="61"/>
      <c r="M328" s="194" t="s">
        <v>21</v>
      </c>
      <c r="N328" s="195" t="s">
        <v>45</v>
      </c>
      <c r="O328" s="42"/>
      <c r="P328" s="196">
        <f>O328*H328</f>
        <v>0</v>
      </c>
      <c r="Q328" s="196">
        <v>6.0000000000000002E-5</v>
      </c>
      <c r="R328" s="196">
        <f>Q328*H328</f>
        <v>1.7060999999999999E-3</v>
      </c>
      <c r="S328" s="196">
        <v>0</v>
      </c>
      <c r="T328" s="197">
        <f>S328*H328</f>
        <v>0</v>
      </c>
      <c r="AR328" s="24" t="s">
        <v>141</v>
      </c>
      <c r="AT328" s="24" t="s">
        <v>136</v>
      </c>
      <c r="AU328" s="24" t="s">
        <v>86</v>
      </c>
      <c r="AY328" s="24" t="s">
        <v>134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24" t="s">
        <v>79</v>
      </c>
      <c r="BK328" s="198">
        <f>ROUND(I328*H328,2)</f>
        <v>0</v>
      </c>
      <c r="BL328" s="24" t="s">
        <v>141</v>
      </c>
      <c r="BM328" s="24" t="s">
        <v>396</v>
      </c>
    </row>
    <row r="329" spans="2:65" s="13" customFormat="1" ht="13.5">
      <c r="B329" s="222"/>
      <c r="C329" s="223"/>
      <c r="D329" s="201" t="s">
        <v>143</v>
      </c>
      <c r="E329" s="224" t="s">
        <v>21</v>
      </c>
      <c r="F329" s="225" t="s">
        <v>251</v>
      </c>
      <c r="G329" s="223"/>
      <c r="H329" s="224" t="s">
        <v>21</v>
      </c>
      <c r="I329" s="226"/>
      <c r="J329" s="223"/>
      <c r="K329" s="223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143</v>
      </c>
      <c r="AU329" s="231" t="s">
        <v>86</v>
      </c>
      <c r="AV329" s="13" t="s">
        <v>79</v>
      </c>
      <c r="AW329" s="13" t="s">
        <v>38</v>
      </c>
      <c r="AX329" s="13" t="s">
        <v>74</v>
      </c>
      <c r="AY329" s="231" t="s">
        <v>134</v>
      </c>
    </row>
    <row r="330" spans="2:65" s="11" customFormat="1" ht="13.5">
      <c r="B330" s="199"/>
      <c r="C330" s="200"/>
      <c r="D330" s="201" t="s">
        <v>143</v>
      </c>
      <c r="E330" s="202" t="s">
        <v>21</v>
      </c>
      <c r="F330" s="203" t="s">
        <v>301</v>
      </c>
      <c r="G330" s="200"/>
      <c r="H330" s="204">
        <v>4.1849999999999996</v>
      </c>
      <c r="I330" s="205"/>
      <c r="J330" s="200"/>
      <c r="K330" s="200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143</v>
      </c>
      <c r="AU330" s="210" t="s">
        <v>86</v>
      </c>
      <c r="AV330" s="11" t="s">
        <v>86</v>
      </c>
      <c r="AW330" s="11" t="s">
        <v>38</v>
      </c>
      <c r="AX330" s="11" t="s">
        <v>74</v>
      </c>
      <c r="AY330" s="210" t="s">
        <v>134</v>
      </c>
    </row>
    <row r="331" spans="2:65" s="11" customFormat="1" ht="13.5">
      <c r="B331" s="199"/>
      <c r="C331" s="200"/>
      <c r="D331" s="201" t="s">
        <v>143</v>
      </c>
      <c r="E331" s="202" t="s">
        <v>21</v>
      </c>
      <c r="F331" s="203" t="s">
        <v>302</v>
      </c>
      <c r="G331" s="200"/>
      <c r="H331" s="204">
        <v>7.3470000000000004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143</v>
      </c>
      <c r="AU331" s="210" t="s">
        <v>86</v>
      </c>
      <c r="AV331" s="11" t="s">
        <v>86</v>
      </c>
      <c r="AW331" s="11" t="s">
        <v>38</v>
      </c>
      <c r="AX331" s="11" t="s">
        <v>74</v>
      </c>
      <c r="AY331" s="210" t="s">
        <v>134</v>
      </c>
    </row>
    <row r="332" spans="2:65" s="11" customFormat="1" ht="13.5">
      <c r="B332" s="199"/>
      <c r="C332" s="200"/>
      <c r="D332" s="201" t="s">
        <v>143</v>
      </c>
      <c r="E332" s="202" t="s">
        <v>21</v>
      </c>
      <c r="F332" s="203" t="s">
        <v>303</v>
      </c>
      <c r="G332" s="200"/>
      <c r="H332" s="204">
        <v>8.7609999999999992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143</v>
      </c>
      <c r="AU332" s="210" t="s">
        <v>86</v>
      </c>
      <c r="AV332" s="11" t="s">
        <v>86</v>
      </c>
      <c r="AW332" s="11" t="s">
        <v>38</v>
      </c>
      <c r="AX332" s="11" t="s">
        <v>74</v>
      </c>
      <c r="AY332" s="210" t="s">
        <v>134</v>
      </c>
    </row>
    <row r="333" spans="2:65" s="11" customFormat="1" ht="13.5">
      <c r="B333" s="199"/>
      <c r="C333" s="200"/>
      <c r="D333" s="201" t="s">
        <v>143</v>
      </c>
      <c r="E333" s="202" t="s">
        <v>21</v>
      </c>
      <c r="F333" s="203" t="s">
        <v>304</v>
      </c>
      <c r="G333" s="200"/>
      <c r="H333" s="204">
        <v>4.8099999999999996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143</v>
      </c>
      <c r="AU333" s="210" t="s">
        <v>86</v>
      </c>
      <c r="AV333" s="11" t="s">
        <v>86</v>
      </c>
      <c r="AW333" s="11" t="s">
        <v>38</v>
      </c>
      <c r="AX333" s="11" t="s">
        <v>74</v>
      </c>
      <c r="AY333" s="210" t="s">
        <v>134</v>
      </c>
    </row>
    <row r="334" spans="2:65" s="14" customFormat="1" ht="13.5">
      <c r="B334" s="242"/>
      <c r="C334" s="243"/>
      <c r="D334" s="201" t="s">
        <v>143</v>
      </c>
      <c r="E334" s="244" t="s">
        <v>21</v>
      </c>
      <c r="F334" s="245" t="s">
        <v>356</v>
      </c>
      <c r="G334" s="243"/>
      <c r="H334" s="246">
        <v>25.103000000000002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143</v>
      </c>
      <c r="AU334" s="252" t="s">
        <v>86</v>
      </c>
      <c r="AV334" s="14" t="s">
        <v>147</v>
      </c>
      <c r="AW334" s="14" t="s">
        <v>38</v>
      </c>
      <c r="AX334" s="14" t="s">
        <v>74</v>
      </c>
      <c r="AY334" s="252" t="s">
        <v>134</v>
      </c>
    </row>
    <row r="335" spans="2:65" s="13" customFormat="1" ht="13.5">
      <c r="B335" s="222"/>
      <c r="C335" s="223"/>
      <c r="D335" s="201" t="s">
        <v>143</v>
      </c>
      <c r="E335" s="224" t="s">
        <v>21</v>
      </c>
      <c r="F335" s="225" t="s">
        <v>338</v>
      </c>
      <c r="G335" s="223"/>
      <c r="H335" s="224" t="s">
        <v>21</v>
      </c>
      <c r="I335" s="226"/>
      <c r="J335" s="223"/>
      <c r="K335" s="223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143</v>
      </c>
      <c r="AU335" s="231" t="s">
        <v>86</v>
      </c>
      <c r="AV335" s="13" t="s">
        <v>79</v>
      </c>
      <c r="AW335" s="13" t="s">
        <v>38</v>
      </c>
      <c r="AX335" s="13" t="s">
        <v>74</v>
      </c>
      <c r="AY335" s="231" t="s">
        <v>134</v>
      </c>
    </row>
    <row r="336" spans="2:65" s="11" customFormat="1" ht="13.5">
      <c r="B336" s="199"/>
      <c r="C336" s="200"/>
      <c r="D336" s="201" t="s">
        <v>143</v>
      </c>
      <c r="E336" s="202" t="s">
        <v>21</v>
      </c>
      <c r="F336" s="203" t="s">
        <v>397</v>
      </c>
      <c r="G336" s="200"/>
      <c r="H336" s="204">
        <v>2.496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143</v>
      </c>
      <c r="AU336" s="210" t="s">
        <v>86</v>
      </c>
      <c r="AV336" s="11" t="s">
        <v>86</v>
      </c>
      <c r="AW336" s="11" t="s">
        <v>38</v>
      </c>
      <c r="AX336" s="11" t="s">
        <v>74</v>
      </c>
      <c r="AY336" s="210" t="s">
        <v>134</v>
      </c>
    </row>
    <row r="337" spans="2:65" s="13" customFormat="1" ht="13.5">
      <c r="B337" s="222"/>
      <c r="C337" s="223"/>
      <c r="D337" s="201" t="s">
        <v>143</v>
      </c>
      <c r="E337" s="224" t="s">
        <v>21</v>
      </c>
      <c r="F337" s="225" t="s">
        <v>327</v>
      </c>
      <c r="G337" s="223"/>
      <c r="H337" s="224" t="s">
        <v>21</v>
      </c>
      <c r="I337" s="226"/>
      <c r="J337" s="223"/>
      <c r="K337" s="223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143</v>
      </c>
      <c r="AU337" s="231" t="s">
        <v>86</v>
      </c>
      <c r="AV337" s="13" t="s">
        <v>79</v>
      </c>
      <c r="AW337" s="13" t="s">
        <v>38</v>
      </c>
      <c r="AX337" s="13" t="s">
        <v>74</v>
      </c>
      <c r="AY337" s="231" t="s">
        <v>134</v>
      </c>
    </row>
    <row r="338" spans="2:65" s="11" customFormat="1" ht="13.5">
      <c r="B338" s="199"/>
      <c r="C338" s="200"/>
      <c r="D338" s="201" t="s">
        <v>143</v>
      </c>
      <c r="E338" s="202" t="s">
        <v>21</v>
      </c>
      <c r="F338" s="203" t="s">
        <v>398</v>
      </c>
      <c r="G338" s="200"/>
      <c r="H338" s="204">
        <v>0.83599999999999997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143</v>
      </c>
      <c r="AU338" s="210" t="s">
        <v>86</v>
      </c>
      <c r="AV338" s="11" t="s">
        <v>86</v>
      </c>
      <c r="AW338" s="11" t="s">
        <v>38</v>
      </c>
      <c r="AX338" s="11" t="s">
        <v>74</v>
      </c>
      <c r="AY338" s="210" t="s">
        <v>134</v>
      </c>
    </row>
    <row r="339" spans="2:65" s="14" customFormat="1" ht="13.5">
      <c r="B339" s="242"/>
      <c r="C339" s="243"/>
      <c r="D339" s="201" t="s">
        <v>143</v>
      </c>
      <c r="E339" s="244" t="s">
        <v>21</v>
      </c>
      <c r="F339" s="245" t="s">
        <v>356</v>
      </c>
      <c r="G339" s="243"/>
      <c r="H339" s="246">
        <v>3.3319999999999999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AT339" s="252" t="s">
        <v>143</v>
      </c>
      <c r="AU339" s="252" t="s">
        <v>86</v>
      </c>
      <c r="AV339" s="14" t="s">
        <v>147</v>
      </c>
      <c r="AW339" s="14" t="s">
        <v>38</v>
      </c>
      <c r="AX339" s="14" t="s">
        <v>74</v>
      </c>
      <c r="AY339" s="252" t="s">
        <v>134</v>
      </c>
    </row>
    <row r="340" spans="2:65" s="12" customFormat="1" ht="13.5">
      <c r="B340" s="211"/>
      <c r="C340" s="212"/>
      <c r="D340" s="201" t="s">
        <v>143</v>
      </c>
      <c r="E340" s="213" t="s">
        <v>21</v>
      </c>
      <c r="F340" s="214" t="s">
        <v>145</v>
      </c>
      <c r="G340" s="212"/>
      <c r="H340" s="215">
        <v>28.434999999999999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143</v>
      </c>
      <c r="AU340" s="221" t="s">
        <v>86</v>
      </c>
      <c r="AV340" s="12" t="s">
        <v>141</v>
      </c>
      <c r="AW340" s="12" t="s">
        <v>38</v>
      </c>
      <c r="AX340" s="12" t="s">
        <v>79</v>
      </c>
      <c r="AY340" s="221" t="s">
        <v>134</v>
      </c>
    </row>
    <row r="341" spans="2:65" s="1" customFormat="1" ht="25.5" customHeight="1">
      <c r="B341" s="41"/>
      <c r="C341" s="187" t="s">
        <v>399</v>
      </c>
      <c r="D341" s="187" t="s">
        <v>136</v>
      </c>
      <c r="E341" s="188" t="s">
        <v>400</v>
      </c>
      <c r="F341" s="189" t="s">
        <v>401</v>
      </c>
      <c r="G341" s="190" t="s">
        <v>179</v>
      </c>
      <c r="H341" s="191">
        <v>320.85399999999998</v>
      </c>
      <c r="I341" s="192"/>
      <c r="J341" s="193">
        <f>ROUND(I341*H341,2)</f>
        <v>0</v>
      </c>
      <c r="K341" s="189" t="s">
        <v>21</v>
      </c>
      <c r="L341" s="61"/>
      <c r="M341" s="194" t="s">
        <v>21</v>
      </c>
      <c r="N341" s="195" t="s">
        <v>45</v>
      </c>
      <c r="O341" s="42"/>
      <c r="P341" s="196">
        <f>O341*H341</f>
        <v>0</v>
      </c>
      <c r="Q341" s="196">
        <v>6.0000000000000002E-5</v>
      </c>
      <c r="R341" s="196">
        <f>Q341*H341</f>
        <v>1.9251239999999999E-2</v>
      </c>
      <c r="S341" s="196">
        <v>0</v>
      </c>
      <c r="T341" s="197">
        <f>S341*H341</f>
        <v>0</v>
      </c>
      <c r="AR341" s="24" t="s">
        <v>141</v>
      </c>
      <c r="AT341" s="24" t="s">
        <v>136</v>
      </c>
      <c r="AU341" s="24" t="s">
        <v>86</v>
      </c>
      <c r="AY341" s="24" t="s">
        <v>134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24" t="s">
        <v>79</v>
      </c>
      <c r="BK341" s="198">
        <f>ROUND(I341*H341,2)</f>
        <v>0</v>
      </c>
      <c r="BL341" s="24" t="s">
        <v>141</v>
      </c>
      <c r="BM341" s="24" t="s">
        <v>402</v>
      </c>
    </row>
    <row r="342" spans="2:65" s="13" customFormat="1" ht="13.5">
      <c r="B342" s="222"/>
      <c r="C342" s="223"/>
      <c r="D342" s="201" t="s">
        <v>143</v>
      </c>
      <c r="E342" s="224" t="s">
        <v>21</v>
      </c>
      <c r="F342" s="225" t="s">
        <v>403</v>
      </c>
      <c r="G342" s="223"/>
      <c r="H342" s="224" t="s">
        <v>21</v>
      </c>
      <c r="I342" s="226"/>
      <c r="J342" s="223"/>
      <c r="K342" s="223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143</v>
      </c>
      <c r="AU342" s="231" t="s">
        <v>86</v>
      </c>
      <c r="AV342" s="13" t="s">
        <v>79</v>
      </c>
      <c r="AW342" s="13" t="s">
        <v>38</v>
      </c>
      <c r="AX342" s="13" t="s">
        <v>74</v>
      </c>
      <c r="AY342" s="231" t="s">
        <v>134</v>
      </c>
    </row>
    <row r="343" spans="2:65" s="11" customFormat="1" ht="13.5">
      <c r="B343" s="199"/>
      <c r="C343" s="200"/>
      <c r="D343" s="201" t="s">
        <v>143</v>
      </c>
      <c r="E343" s="202" t="s">
        <v>21</v>
      </c>
      <c r="F343" s="203" t="s">
        <v>347</v>
      </c>
      <c r="G343" s="200"/>
      <c r="H343" s="204">
        <v>89.507000000000005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143</v>
      </c>
      <c r="AU343" s="210" t="s">
        <v>86</v>
      </c>
      <c r="AV343" s="11" t="s">
        <v>86</v>
      </c>
      <c r="AW343" s="11" t="s">
        <v>38</v>
      </c>
      <c r="AX343" s="11" t="s">
        <v>74</v>
      </c>
      <c r="AY343" s="210" t="s">
        <v>134</v>
      </c>
    </row>
    <row r="344" spans="2:65" s="11" customFormat="1" ht="13.5">
      <c r="B344" s="199"/>
      <c r="C344" s="200"/>
      <c r="D344" s="201" t="s">
        <v>143</v>
      </c>
      <c r="E344" s="202" t="s">
        <v>21</v>
      </c>
      <c r="F344" s="203" t="s">
        <v>348</v>
      </c>
      <c r="G344" s="200"/>
      <c r="H344" s="204">
        <v>16.983000000000001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143</v>
      </c>
      <c r="AU344" s="210" t="s">
        <v>86</v>
      </c>
      <c r="AV344" s="11" t="s">
        <v>86</v>
      </c>
      <c r="AW344" s="11" t="s">
        <v>38</v>
      </c>
      <c r="AX344" s="11" t="s">
        <v>74</v>
      </c>
      <c r="AY344" s="210" t="s">
        <v>134</v>
      </c>
    </row>
    <row r="345" spans="2:65" s="11" customFormat="1" ht="13.5">
      <c r="B345" s="199"/>
      <c r="C345" s="200"/>
      <c r="D345" s="201" t="s">
        <v>143</v>
      </c>
      <c r="E345" s="202" t="s">
        <v>21</v>
      </c>
      <c r="F345" s="203" t="s">
        <v>349</v>
      </c>
      <c r="G345" s="200"/>
      <c r="H345" s="204">
        <v>51.072000000000003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143</v>
      </c>
      <c r="AU345" s="210" t="s">
        <v>86</v>
      </c>
      <c r="AV345" s="11" t="s">
        <v>86</v>
      </c>
      <c r="AW345" s="11" t="s">
        <v>38</v>
      </c>
      <c r="AX345" s="11" t="s">
        <v>74</v>
      </c>
      <c r="AY345" s="210" t="s">
        <v>134</v>
      </c>
    </row>
    <row r="346" spans="2:65" s="11" customFormat="1" ht="13.5">
      <c r="B346" s="199"/>
      <c r="C346" s="200"/>
      <c r="D346" s="201" t="s">
        <v>143</v>
      </c>
      <c r="E346" s="202" t="s">
        <v>21</v>
      </c>
      <c r="F346" s="203" t="s">
        <v>350</v>
      </c>
      <c r="G346" s="200"/>
      <c r="H346" s="204">
        <v>35.744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143</v>
      </c>
      <c r="AU346" s="210" t="s">
        <v>86</v>
      </c>
      <c r="AV346" s="11" t="s">
        <v>86</v>
      </c>
      <c r="AW346" s="11" t="s">
        <v>38</v>
      </c>
      <c r="AX346" s="11" t="s">
        <v>74</v>
      </c>
      <c r="AY346" s="210" t="s">
        <v>134</v>
      </c>
    </row>
    <row r="347" spans="2:65" s="11" customFormat="1" ht="13.5">
      <c r="B347" s="199"/>
      <c r="C347" s="200"/>
      <c r="D347" s="201" t="s">
        <v>143</v>
      </c>
      <c r="E347" s="202" t="s">
        <v>21</v>
      </c>
      <c r="F347" s="203" t="s">
        <v>351</v>
      </c>
      <c r="G347" s="200"/>
      <c r="H347" s="204">
        <v>2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143</v>
      </c>
      <c r="AU347" s="210" t="s">
        <v>86</v>
      </c>
      <c r="AV347" s="11" t="s">
        <v>86</v>
      </c>
      <c r="AW347" s="11" t="s">
        <v>38</v>
      </c>
      <c r="AX347" s="11" t="s">
        <v>74</v>
      </c>
      <c r="AY347" s="210" t="s">
        <v>134</v>
      </c>
    </row>
    <row r="348" spans="2:65" s="11" customFormat="1" ht="13.5">
      <c r="B348" s="199"/>
      <c r="C348" s="200"/>
      <c r="D348" s="201" t="s">
        <v>143</v>
      </c>
      <c r="E348" s="202" t="s">
        <v>21</v>
      </c>
      <c r="F348" s="203" t="s">
        <v>352</v>
      </c>
      <c r="G348" s="200"/>
      <c r="H348" s="204">
        <v>51.075000000000003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143</v>
      </c>
      <c r="AU348" s="210" t="s">
        <v>86</v>
      </c>
      <c r="AV348" s="11" t="s">
        <v>86</v>
      </c>
      <c r="AW348" s="11" t="s">
        <v>38</v>
      </c>
      <c r="AX348" s="11" t="s">
        <v>74</v>
      </c>
      <c r="AY348" s="210" t="s">
        <v>134</v>
      </c>
    </row>
    <row r="349" spans="2:65" s="11" customFormat="1" ht="13.5">
      <c r="B349" s="199"/>
      <c r="C349" s="200"/>
      <c r="D349" s="201" t="s">
        <v>143</v>
      </c>
      <c r="E349" s="202" t="s">
        <v>21</v>
      </c>
      <c r="F349" s="203" t="s">
        <v>353</v>
      </c>
      <c r="G349" s="200"/>
      <c r="H349" s="204">
        <v>11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143</v>
      </c>
      <c r="AU349" s="210" t="s">
        <v>86</v>
      </c>
      <c r="AV349" s="11" t="s">
        <v>86</v>
      </c>
      <c r="AW349" s="11" t="s">
        <v>38</v>
      </c>
      <c r="AX349" s="11" t="s">
        <v>74</v>
      </c>
      <c r="AY349" s="210" t="s">
        <v>134</v>
      </c>
    </row>
    <row r="350" spans="2:65" s="11" customFormat="1" ht="13.5">
      <c r="B350" s="199"/>
      <c r="C350" s="200"/>
      <c r="D350" s="201" t="s">
        <v>143</v>
      </c>
      <c r="E350" s="202" t="s">
        <v>21</v>
      </c>
      <c r="F350" s="203" t="s">
        <v>354</v>
      </c>
      <c r="G350" s="200"/>
      <c r="H350" s="204">
        <v>31.873999999999999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143</v>
      </c>
      <c r="AU350" s="210" t="s">
        <v>86</v>
      </c>
      <c r="AV350" s="11" t="s">
        <v>86</v>
      </c>
      <c r="AW350" s="11" t="s">
        <v>38</v>
      </c>
      <c r="AX350" s="11" t="s">
        <v>74</v>
      </c>
      <c r="AY350" s="210" t="s">
        <v>134</v>
      </c>
    </row>
    <row r="351" spans="2:65" s="11" customFormat="1" ht="13.5">
      <c r="B351" s="199"/>
      <c r="C351" s="200"/>
      <c r="D351" s="201" t="s">
        <v>143</v>
      </c>
      <c r="E351" s="202" t="s">
        <v>21</v>
      </c>
      <c r="F351" s="203" t="s">
        <v>355</v>
      </c>
      <c r="G351" s="200"/>
      <c r="H351" s="204">
        <v>74.096000000000004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143</v>
      </c>
      <c r="AU351" s="210" t="s">
        <v>86</v>
      </c>
      <c r="AV351" s="11" t="s">
        <v>86</v>
      </c>
      <c r="AW351" s="11" t="s">
        <v>38</v>
      </c>
      <c r="AX351" s="11" t="s">
        <v>74</v>
      </c>
      <c r="AY351" s="210" t="s">
        <v>134</v>
      </c>
    </row>
    <row r="352" spans="2:65" s="13" customFormat="1" ht="13.5">
      <c r="B352" s="222"/>
      <c r="C352" s="223"/>
      <c r="D352" s="201" t="s">
        <v>143</v>
      </c>
      <c r="E352" s="224" t="s">
        <v>21</v>
      </c>
      <c r="F352" s="225" t="s">
        <v>357</v>
      </c>
      <c r="G352" s="223"/>
      <c r="H352" s="224" t="s">
        <v>21</v>
      </c>
      <c r="I352" s="226"/>
      <c r="J352" s="223"/>
      <c r="K352" s="223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143</v>
      </c>
      <c r="AU352" s="231" t="s">
        <v>86</v>
      </c>
      <c r="AV352" s="13" t="s">
        <v>79</v>
      </c>
      <c r="AW352" s="13" t="s">
        <v>38</v>
      </c>
      <c r="AX352" s="13" t="s">
        <v>74</v>
      </c>
      <c r="AY352" s="231" t="s">
        <v>134</v>
      </c>
    </row>
    <row r="353" spans="2:51" s="11" customFormat="1" ht="13.5">
      <c r="B353" s="199"/>
      <c r="C353" s="200"/>
      <c r="D353" s="201" t="s">
        <v>143</v>
      </c>
      <c r="E353" s="202" t="s">
        <v>21</v>
      </c>
      <c r="F353" s="203" t="s">
        <v>404</v>
      </c>
      <c r="G353" s="200"/>
      <c r="H353" s="204">
        <v>-68.069000000000003</v>
      </c>
      <c r="I353" s="205"/>
      <c r="J353" s="200"/>
      <c r="K353" s="200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143</v>
      </c>
      <c r="AU353" s="210" t="s">
        <v>86</v>
      </c>
      <c r="AV353" s="11" t="s">
        <v>86</v>
      </c>
      <c r="AW353" s="11" t="s">
        <v>38</v>
      </c>
      <c r="AX353" s="11" t="s">
        <v>74</v>
      </c>
      <c r="AY353" s="210" t="s">
        <v>134</v>
      </c>
    </row>
    <row r="354" spans="2:51" s="14" customFormat="1" ht="13.5">
      <c r="B354" s="242"/>
      <c r="C354" s="243"/>
      <c r="D354" s="201" t="s">
        <v>143</v>
      </c>
      <c r="E354" s="244" t="s">
        <v>21</v>
      </c>
      <c r="F354" s="245" t="s">
        <v>356</v>
      </c>
      <c r="G354" s="243"/>
      <c r="H354" s="246">
        <v>295.28199999999998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AT354" s="252" t="s">
        <v>143</v>
      </c>
      <c r="AU354" s="252" t="s">
        <v>86</v>
      </c>
      <c r="AV354" s="14" t="s">
        <v>147</v>
      </c>
      <c r="AW354" s="14" t="s">
        <v>38</v>
      </c>
      <c r="AX354" s="14" t="s">
        <v>74</v>
      </c>
      <c r="AY354" s="252" t="s">
        <v>134</v>
      </c>
    </row>
    <row r="355" spans="2:51" s="13" customFormat="1" ht="13.5">
      <c r="B355" s="222"/>
      <c r="C355" s="223"/>
      <c r="D355" s="201" t="s">
        <v>143</v>
      </c>
      <c r="E355" s="224" t="s">
        <v>21</v>
      </c>
      <c r="F355" s="225" t="s">
        <v>405</v>
      </c>
      <c r="G355" s="223"/>
      <c r="H355" s="224" t="s">
        <v>21</v>
      </c>
      <c r="I355" s="226"/>
      <c r="J355" s="223"/>
      <c r="K355" s="223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143</v>
      </c>
      <c r="AU355" s="231" t="s">
        <v>86</v>
      </c>
      <c r="AV355" s="13" t="s">
        <v>79</v>
      </c>
      <c r="AW355" s="13" t="s">
        <v>38</v>
      </c>
      <c r="AX355" s="13" t="s">
        <v>74</v>
      </c>
      <c r="AY355" s="231" t="s">
        <v>134</v>
      </c>
    </row>
    <row r="356" spans="2:51" s="13" customFormat="1" ht="13.5">
      <c r="B356" s="222"/>
      <c r="C356" s="223"/>
      <c r="D356" s="201" t="s">
        <v>143</v>
      </c>
      <c r="E356" s="224" t="s">
        <v>21</v>
      </c>
      <c r="F356" s="225" t="s">
        <v>262</v>
      </c>
      <c r="G356" s="223"/>
      <c r="H356" s="224" t="s">
        <v>21</v>
      </c>
      <c r="I356" s="226"/>
      <c r="J356" s="223"/>
      <c r="K356" s="223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143</v>
      </c>
      <c r="AU356" s="231" t="s">
        <v>86</v>
      </c>
      <c r="AV356" s="13" t="s">
        <v>79</v>
      </c>
      <c r="AW356" s="13" t="s">
        <v>38</v>
      </c>
      <c r="AX356" s="13" t="s">
        <v>74</v>
      </c>
      <c r="AY356" s="231" t="s">
        <v>134</v>
      </c>
    </row>
    <row r="357" spans="2:51" s="11" customFormat="1" ht="13.5">
      <c r="B357" s="199"/>
      <c r="C357" s="200"/>
      <c r="D357" s="201" t="s">
        <v>143</v>
      </c>
      <c r="E357" s="202" t="s">
        <v>21</v>
      </c>
      <c r="F357" s="203" t="s">
        <v>406</v>
      </c>
      <c r="G357" s="200"/>
      <c r="H357" s="204">
        <v>12.795999999999999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143</v>
      </c>
      <c r="AU357" s="210" t="s">
        <v>86</v>
      </c>
      <c r="AV357" s="11" t="s">
        <v>86</v>
      </c>
      <c r="AW357" s="11" t="s">
        <v>38</v>
      </c>
      <c r="AX357" s="11" t="s">
        <v>74</v>
      </c>
      <c r="AY357" s="210" t="s">
        <v>134</v>
      </c>
    </row>
    <row r="358" spans="2:51" s="13" customFormat="1" ht="13.5">
      <c r="B358" s="222"/>
      <c r="C358" s="223"/>
      <c r="D358" s="201" t="s">
        <v>143</v>
      </c>
      <c r="E358" s="224" t="s">
        <v>21</v>
      </c>
      <c r="F358" s="225" t="s">
        <v>264</v>
      </c>
      <c r="G358" s="223"/>
      <c r="H358" s="224" t="s">
        <v>21</v>
      </c>
      <c r="I358" s="226"/>
      <c r="J358" s="223"/>
      <c r="K358" s="223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143</v>
      </c>
      <c r="AU358" s="231" t="s">
        <v>86</v>
      </c>
      <c r="AV358" s="13" t="s">
        <v>79</v>
      </c>
      <c r="AW358" s="13" t="s">
        <v>38</v>
      </c>
      <c r="AX358" s="13" t="s">
        <v>74</v>
      </c>
      <c r="AY358" s="231" t="s">
        <v>134</v>
      </c>
    </row>
    <row r="359" spans="2:51" s="11" customFormat="1" ht="13.5">
      <c r="B359" s="199"/>
      <c r="C359" s="200"/>
      <c r="D359" s="201" t="s">
        <v>143</v>
      </c>
      <c r="E359" s="202" t="s">
        <v>21</v>
      </c>
      <c r="F359" s="203" t="s">
        <v>407</v>
      </c>
      <c r="G359" s="200"/>
      <c r="H359" s="204">
        <v>0.95399999999999996</v>
      </c>
      <c r="I359" s="205"/>
      <c r="J359" s="200"/>
      <c r="K359" s="200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143</v>
      </c>
      <c r="AU359" s="210" t="s">
        <v>86</v>
      </c>
      <c r="AV359" s="11" t="s">
        <v>86</v>
      </c>
      <c r="AW359" s="11" t="s">
        <v>38</v>
      </c>
      <c r="AX359" s="11" t="s">
        <v>74</v>
      </c>
      <c r="AY359" s="210" t="s">
        <v>134</v>
      </c>
    </row>
    <row r="360" spans="2:51" s="13" customFormat="1" ht="13.5">
      <c r="B360" s="222"/>
      <c r="C360" s="223"/>
      <c r="D360" s="201" t="s">
        <v>143</v>
      </c>
      <c r="E360" s="224" t="s">
        <v>21</v>
      </c>
      <c r="F360" s="225" t="s">
        <v>266</v>
      </c>
      <c r="G360" s="223"/>
      <c r="H360" s="224" t="s">
        <v>21</v>
      </c>
      <c r="I360" s="226"/>
      <c r="J360" s="223"/>
      <c r="K360" s="223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143</v>
      </c>
      <c r="AU360" s="231" t="s">
        <v>86</v>
      </c>
      <c r="AV360" s="13" t="s">
        <v>79</v>
      </c>
      <c r="AW360" s="13" t="s">
        <v>38</v>
      </c>
      <c r="AX360" s="13" t="s">
        <v>74</v>
      </c>
      <c r="AY360" s="231" t="s">
        <v>134</v>
      </c>
    </row>
    <row r="361" spans="2:51" s="11" customFormat="1" ht="13.5">
      <c r="B361" s="199"/>
      <c r="C361" s="200"/>
      <c r="D361" s="201" t="s">
        <v>143</v>
      </c>
      <c r="E361" s="202" t="s">
        <v>21</v>
      </c>
      <c r="F361" s="203" t="s">
        <v>408</v>
      </c>
      <c r="G361" s="200"/>
      <c r="H361" s="204">
        <v>0.85</v>
      </c>
      <c r="I361" s="205"/>
      <c r="J361" s="200"/>
      <c r="K361" s="200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143</v>
      </c>
      <c r="AU361" s="210" t="s">
        <v>86</v>
      </c>
      <c r="AV361" s="11" t="s">
        <v>86</v>
      </c>
      <c r="AW361" s="11" t="s">
        <v>38</v>
      </c>
      <c r="AX361" s="11" t="s">
        <v>74</v>
      </c>
      <c r="AY361" s="210" t="s">
        <v>134</v>
      </c>
    </row>
    <row r="362" spans="2:51" s="13" customFormat="1" ht="13.5">
      <c r="B362" s="222"/>
      <c r="C362" s="223"/>
      <c r="D362" s="201" t="s">
        <v>143</v>
      </c>
      <c r="E362" s="224" t="s">
        <v>21</v>
      </c>
      <c r="F362" s="225" t="s">
        <v>268</v>
      </c>
      <c r="G362" s="223"/>
      <c r="H362" s="224" t="s">
        <v>21</v>
      </c>
      <c r="I362" s="226"/>
      <c r="J362" s="223"/>
      <c r="K362" s="223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143</v>
      </c>
      <c r="AU362" s="231" t="s">
        <v>86</v>
      </c>
      <c r="AV362" s="13" t="s">
        <v>79</v>
      </c>
      <c r="AW362" s="13" t="s">
        <v>38</v>
      </c>
      <c r="AX362" s="13" t="s">
        <v>74</v>
      </c>
      <c r="AY362" s="231" t="s">
        <v>134</v>
      </c>
    </row>
    <row r="363" spans="2:51" s="11" customFormat="1" ht="13.5">
      <c r="B363" s="199"/>
      <c r="C363" s="200"/>
      <c r="D363" s="201" t="s">
        <v>143</v>
      </c>
      <c r="E363" s="202" t="s">
        <v>21</v>
      </c>
      <c r="F363" s="203" t="s">
        <v>409</v>
      </c>
      <c r="G363" s="200"/>
      <c r="H363" s="204">
        <v>0.79800000000000004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143</v>
      </c>
      <c r="AU363" s="210" t="s">
        <v>86</v>
      </c>
      <c r="AV363" s="11" t="s">
        <v>86</v>
      </c>
      <c r="AW363" s="11" t="s">
        <v>38</v>
      </c>
      <c r="AX363" s="11" t="s">
        <v>74</v>
      </c>
      <c r="AY363" s="210" t="s">
        <v>134</v>
      </c>
    </row>
    <row r="364" spans="2:51" s="13" customFormat="1" ht="13.5">
      <c r="B364" s="222"/>
      <c r="C364" s="223"/>
      <c r="D364" s="201" t="s">
        <v>143</v>
      </c>
      <c r="E364" s="224" t="s">
        <v>21</v>
      </c>
      <c r="F364" s="225" t="s">
        <v>270</v>
      </c>
      <c r="G364" s="223"/>
      <c r="H364" s="224" t="s">
        <v>21</v>
      </c>
      <c r="I364" s="226"/>
      <c r="J364" s="223"/>
      <c r="K364" s="223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143</v>
      </c>
      <c r="AU364" s="231" t="s">
        <v>86</v>
      </c>
      <c r="AV364" s="13" t="s">
        <v>79</v>
      </c>
      <c r="AW364" s="13" t="s">
        <v>38</v>
      </c>
      <c r="AX364" s="13" t="s">
        <v>74</v>
      </c>
      <c r="AY364" s="231" t="s">
        <v>134</v>
      </c>
    </row>
    <row r="365" spans="2:51" s="11" customFormat="1" ht="13.5">
      <c r="B365" s="199"/>
      <c r="C365" s="200"/>
      <c r="D365" s="201" t="s">
        <v>143</v>
      </c>
      <c r="E365" s="202" t="s">
        <v>21</v>
      </c>
      <c r="F365" s="203" t="s">
        <v>410</v>
      </c>
      <c r="G365" s="200"/>
      <c r="H365" s="204">
        <v>1.66</v>
      </c>
      <c r="I365" s="205"/>
      <c r="J365" s="200"/>
      <c r="K365" s="200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143</v>
      </c>
      <c r="AU365" s="210" t="s">
        <v>86</v>
      </c>
      <c r="AV365" s="11" t="s">
        <v>86</v>
      </c>
      <c r="AW365" s="11" t="s">
        <v>38</v>
      </c>
      <c r="AX365" s="11" t="s">
        <v>74</v>
      </c>
      <c r="AY365" s="210" t="s">
        <v>134</v>
      </c>
    </row>
    <row r="366" spans="2:51" s="13" customFormat="1" ht="13.5">
      <c r="B366" s="222"/>
      <c r="C366" s="223"/>
      <c r="D366" s="201" t="s">
        <v>143</v>
      </c>
      <c r="E366" s="224" t="s">
        <v>21</v>
      </c>
      <c r="F366" s="225" t="s">
        <v>272</v>
      </c>
      <c r="G366" s="223"/>
      <c r="H366" s="224" t="s">
        <v>21</v>
      </c>
      <c r="I366" s="226"/>
      <c r="J366" s="223"/>
      <c r="K366" s="223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143</v>
      </c>
      <c r="AU366" s="231" t="s">
        <v>86</v>
      </c>
      <c r="AV366" s="13" t="s">
        <v>79</v>
      </c>
      <c r="AW366" s="13" t="s">
        <v>38</v>
      </c>
      <c r="AX366" s="13" t="s">
        <v>74</v>
      </c>
      <c r="AY366" s="231" t="s">
        <v>134</v>
      </c>
    </row>
    <row r="367" spans="2:51" s="11" customFormat="1" ht="13.5">
      <c r="B367" s="199"/>
      <c r="C367" s="200"/>
      <c r="D367" s="201" t="s">
        <v>143</v>
      </c>
      <c r="E367" s="202" t="s">
        <v>21</v>
      </c>
      <c r="F367" s="203" t="s">
        <v>411</v>
      </c>
      <c r="G367" s="200"/>
      <c r="H367" s="204">
        <v>2.9359999999999999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143</v>
      </c>
      <c r="AU367" s="210" t="s">
        <v>86</v>
      </c>
      <c r="AV367" s="11" t="s">
        <v>86</v>
      </c>
      <c r="AW367" s="11" t="s">
        <v>38</v>
      </c>
      <c r="AX367" s="11" t="s">
        <v>74</v>
      </c>
      <c r="AY367" s="210" t="s">
        <v>134</v>
      </c>
    </row>
    <row r="368" spans="2:51" s="13" customFormat="1" ht="13.5">
      <c r="B368" s="222"/>
      <c r="C368" s="223"/>
      <c r="D368" s="201" t="s">
        <v>143</v>
      </c>
      <c r="E368" s="224" t="s">
        <v>21</v>
      </c>
      <c r="F368" s="225" t="s">
        <v>274</v>
      </c>
      <c r="G368" s="223"/>
      <c r="H368" s="224" t="s">
        <v>21</v>
      </c>
      <c r="I368" s="226"/>
      <c r="J368" s="223"/>
      <c r="K368" s="223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143</v>
      </c>
      <c r="AU368" s="231" t="s">
        <v>86</v>
      </c>
      <c r="AV368" s="13" t="s">
        <v>79</v>
      </c>
      <c r="AW368" s="13" t="s">
        <v>38</v>
      </c>
      <c r="AX368" s="13" t="s">
        <v>74</v>
      </c>
      <c r="AY368" s="231" t="s">
        <v>134</v>
      </c>
    </row>
    <row r="369" spans="2:65" s="11" customFormat="1" ht="13.5">
      <c r="B369" s="199"/>
      <c r="C369" s="200"/>
      <c r="D369" s="201" t="s">
        <v>143</v>
      </c>
      <c r="E369" s="202" t="s">
        <v>21</v>
      </c>
      <c r="F369" s="203" t="s">
        <v>412</v>
      </c>
      <c r="G369" s="200"/>
      <c r="H369" s="204">
        <v>1.3759999999999999</v>
      </c>
      <c r="I369" s="205"/>
      <c r="J369" s="200"/>
      <c r="K369" s="200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143</v>
      </c>
      <c r="AU369" s="210" t="s">
        <v>86</v>
      </c>
      <c r="AV369" s="11" t="s">
        <v>86</v>
      </c>
      <c r="AW369" s="11" t="s">
        <v>38</v>
      </c>
      <c r="AX369" s="11" t="s">
        <v>74</v>
      </c>
      <c r="AY369" s="210" t="s">
        <v>134</v>
      </c>
    </row>
    <row r="370" spans="2:65" s="13" customFormat="1" ht="13.5">
      <c r="B370" s="222"/>
      <c r="C370" s="223"/>
      <c r="D370" s="201" t="s">
        <v>143</v>
      </c>
      <c r="E370" s="224" t="s">
        <v>21</v>
      </c>
      <c r="F370" s="225" t="s">
        <v>276</v>
      </c>
      <c r="G370" s="223"/>
      <c r="H370" s="224" t="s">
        <v>21</v>
      </c>
      <c r="I370" s="226"/>
      <c r="J370" s="223"/>
      <c r="K370" s="223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143</v>
      </c>
      <c r="AU370" s="231" t="s">
        <v>86</v>
      </c>
      <c r="AV370" s="13" t="s">
        <v>79</v>
      </c>
      <c r="AW370" s="13" t="s">
        <v>38</v>
      </c>
      <c r="AX370" s="13" t="s">
        <v>74</v>
      </c>
      <c r="AY370" s="231" t="s">
        <v>134</v>
      </c>
    </row>
    <row r="371" spans="2:65" s="11" customFormat="1" ht="13.5">
      <c r="B371" s="199"/>
      <c r="C371" s="200"/>
      <c r="D371" s="201" t="s">
        <v>143</v>
      </c>
      <c r="E371" s="202" t="s">
        <v>21</v>
      </c>
      <c r="F371" s="203" t="s">
        <v>413</v>
      </c>
      <c r="G371" s="200"/>
      <c r="H371" s="204">
        <v>1.68</v>
      </c>
      <c r="I371" s="205"/>
      <c r="J371" s="200"/>
      <c r="K371" s="200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143</v>
      </c>
      <c r="AU371" s="210" t="s">
        <v>86</v>
      </c>
      <c r="AV371" s="11" t="s">
        <v>86</v>
      </c>
      <c r="AW371" s="11" t="s">
        <v>38</v>
      </c>
      <c r="AX371" s="11" t="s">
        <v>74</v>
      </c>
      <c r="AY371" s="210" t="s">
        <v>134</v>
      </c>
    </row>
    <row r="372" spans="2:65" s="13" customFormat="1" ht="13.5">
      <c r="B372" s="222"/>
      <c r="C372" s="223"/>
      <c r="D372" s="201" t="s">
        <v>143</v>
      </c>
      <c r="E372" s="224" t="s">
        <v>21</v>
      </c>
      <c r="F372" s="225" t="s">
        <v>278</v>
      </c>
      <c r="G372" s="223"/>
      <c r="H372" s="224" t="s">
        <v>21</v>
      </c>
      <c r="I372" s="226"/>
      <c r="J372" s="223"/>
      <c r="K372" s="223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143</v>
      </c>
      <c r="AU372" s="231" t="s">
        <v>86</v>
      </c>
      <c r="AV372" s="13" t="s">
        <v>79</v>
      </c>
      <c r="AW372" s="13" t="s">
        <v>38</v>
      </c>
      <c r="AX372" s="13" t="s">
        <v>74</v>
      </c>
      <c r="AY372" s="231" t="s">
        <v>134</v>
      </c>
    </row>
    <row r="373" spans="2:65" s="11" customFormat="1" ht="13.5">
      <c r="B373" s="199"/>
      <c r="C373" s="200"/>
      <c r="D373" s="201" t="s">
        <v>143</v>
      </c>
      <c r="E373" s="202" t="s">
        <v>21</v>
      </c>
      <c r="F373" s="203" t="s">
        <v>414</v>
      </c>
      <c r="G373" s="200"/>
      <c r="H373" s="204">
        <v>1.722</v>
      </c>
      <c r="I373" s="205"/>
      <c r="J373" s="200"/>
      <c r="K373" s="200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143</v>
      </c>
      <c r="AU373" s="210" t="s">
        <v>86</v>
      </c>
      <c r="AV373" s="11" t="s">
        <v>86</v>
      </c>
      <c r="AW373" s="11" t="s">
        <v>38</v>
      </c>
      <c r="AX373" s="11" t="s">
        <v>74</v>
      </c>
      <c r="AY373" s="210" t="s">
        <v>134</v>
      </c>
    </row>
    <row r="374" spans="2:65" s="13" customFormat="1" ht="13.5">
      <c r="B374" s="222"/>
      <c r="C374" s="223"/>
      <c r="D374" s="201" t="s">
        <v>143</v>
      </c>
      <c r="E374" s="224" t="s">
        <v>21</v>
      </c>
      <c r="F374" s="225" t="s">
        <v>280</v>
      </c>
      <c r="G374" s="223"/>
      <c r="H374" s="224" t="s">
        <v>21</v>
      </c>
      <c r="I374" s="226"/>
      <c r="J374" s="223"/>
      <c r="K374" s="223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143</v>
      </c>
      <c r="AU374" s="231" t="s">
        <v>86</v>
      </c>
      <c r="AV374" s="13" t="s">
        <v>79</v>
      </c>
      <c r="AW374" s="13" t="s">
        <v>38</v>
      </c>
      <c r="AX374" s="13" t="s">
        <v>74</v>
      </c>
      <c r="AY374" s="231" t="s">
        <v>134</v>
      </c>
    </row>
    <row r="375" spans="2:65" s="11" customFormat="1" ht="13.5">
      <c r="B375" s="199"/>
      <c r="C375" s="200"/>
      <c r="D375" s="201" t="s">
        <v>143</v>
      </c>
      <c r="E375" s="202" t="s">
        <v>21</v>
      </c>
      <c r="F375" s="203" t="s">
        <v>415</v>
      </c>
      <c r="G375" s="200"/>
      <c r="H375" s="204">
        <v>0.8</v>
      </c>
      <c r="I375" s="205"/>
      <c r="J375" s="200"/>
      <c r="K375" s="200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143</v>
      </c>
      <c r="AU375" s="210" t="s">
        <v>86</v>
      </c>
      <c r="AV375" s="11" t="s">
        <v>86</v>
      </c>
      <c r="AW375" s="11" t="s">
        <v>38</v>
      </c>
      <c r="AX375" s="11" t="s">
        <v>74</v>
      </c>
      <c r="AY375" s="210" t="s">
        <v>134</v>
      </c>
    </row>
    <row r="376" spans="2:65" s="14" customFormat="1" ht="13.5">
      <c r="B376" s="242"/>
      <c r="C376" s="243"/>
      <c r="D376" s="201" t="s">
        <v>143</v>
      </c>
      <c r="E376" s="244" t="s">
        <v>21</v>
      </c>
      <c r="F376" s="245" t="s">
        <v>356</v>
      </c>
      <c r="G376" s="243"/>
      <c r="H376" s="246">
        <v>25.571999999999999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143</v>
      </c>
      <c r="AU376" s="252" t="s">
        <v>86</v>
      </c>
      <c r="AV376" s="14" t="s">
        <v>147</v>
      </c>
      <c r="AW376" s="14" t="s">
        <v>38</v>
      </c>
      <c r="AX376" s="14" t="s">
        <v>74</v>
      </c>
      <c r="AY376" s="252" t="s">
        <v>134</v>
      </c>
    </row>
    <row r="377" spans="2:65" s="12" customFormat="1" ht="13.5">
      <c r="B377" s="211"/>
      <c r="C377" s="212"/>
      <c r="D377" s="201" t="s">
        <v>143</v>
      </c>
      <c r="E377" s="213" t="s">
        <v>21</v>
      </c>
      <c r="F377" s="214" t="s">
        <v>145</v>
      </c>
      <c r="G377" s="212"/>
      <c r="H377" s="215">
        <v>320.85399999999998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143</v>
      </c>
      <c r="AU377" s="221" t="s">
        <v>86</v>
      </c>
      <c r="AV377" s="12" t="s">
        <v>141</v>
      </c>
      <c r="AW377" s="12" t="s">
        <v>38</v>
      </c>
      <c r="AX377" s="12" t="s">
        <v>79</v>
      </c>
      <c r="AY377" s="221" t="s">
        <v>134</v>
      </c>
    </row>
    <row r="378" spans="2:65" s="1" customFormat="1" ht="16.5" customHeight="1">
      <c r="B378" s="41"/>
      <c r="C378" s="187" t="s">
        <v>416</v>
      </c>
      <c r="D378" s="187" t="s">
        <v>136</v>
      </c>
      <c r="E378" s="188" t="s">
        <v>417</v>
      </c>
      <c r="F378" s="189" t="s">
        <v>418</v>
      </c>
      <c r="G378" s="190" t="s">
        <v>179</v>
      </c>
      <c r="H378" s="191">
        <v>25.103000000000002</v>
      </c>
      <c r="I378" s="192"/>
      <c r="J378" s="193">
        <f>ROUND(I378*H378,2)</f>
        <v>0</v>
      </c>
      <c r="K378" s="189" t="s">
        <v>21</v>
      </c>
      <c r="L378" s="61"/>
      <c r="M378" s="194" t="s">
        <v>21</v>
      </c>
      <c r="N378" s="195" t="s">
        <v>45</v>
      </c>
      <c r="O378" s="42"/>
      <c r="P378" s="196">
        <f>O378*H378</f>
        <v>0</v>
      </c>
      <c r="Q378" s="196">
        <v>4.0000000000000001E-3</v>
      </c>
      <c r="R378" s="196">
        <f>Q378*H378</f>
        <v>0.10041200000000002</v>
      </c>
      <c r="S378" s="196">
        <v>0</v>
      </c>
      <c r="T378" s="197">
        <f>S378*H378</f>
        <v>0</v>
      </c>
      <c r="AR378" s="24" t="s">
        <v>141</v>
      </c>
      <c r="AT378" s="24" t="s">
        <v>136</v>
      </c>
      <c r="AU378" s="24" t="s">
        <v>86</v>
      </c>
      <c r="AY378" s="24" t="s">
        <v>134</v>
      </c>
      <c r="BE378" s="198">
        <f>IF(N378="základní",J378,0)</f>
        <v>0</v>
      </c>
      <c r="BF378" s="198">
        <f>IF(N378="snížená",J378,0)</f>
        <v>0</v>
      </c>
      <c r="BG378" s="198">
        <f>IF(N378="zákl. přenesená",J378,0)</f>
        <v>0</v>
      </c>
      <c r="BH378" s="198">
        <f>IF(N378="sníž. přenesená",J378,0)</f>
        <v>0</v>
      </c>
      <c r="BI378" s="198">
        <f>IF(N378="nulová",J378,0)</f>
        <v>0</v>
      </c>
      <c r="BJ378" s="24" t="s">
        <v>79</v>
      </c>
      <c r="BK378" s="198">
        <f>ROUND(I378*H378,2)</f>
        <v>0</v>
      </c>
      <c r="BL378" s="24" t="s">
        <v>141</v>
      </c>
      <c r="BM378" s="24" t="s">
        <v>419</v>
      </c>
    </row>
    <row r="379" spans="2:65" s="13" customFormat="1" ht="13.5">
      <c r="B379" s="222"/>
      <c r="C379" s="223"/>
      <c r="D379" s="201" t="s">
        <v>143</v>
      </c>
      <c r="E379" s="224" t="s">
        <v>21</v>
      </c>
      <c r="F379" s="225" t="s">
        <v>420</v>
      </c>
      <c r="G379" s="223"/>
      <c r="H379" s="224" t="s">
        <v>21</v>
      </c>
      <c r="I379" s="226"/>
      <c r="J379" s="223"/>
      <c r="K379" s="223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143</v>
      </c>
      <c r="AU379" s="231" t="s">
        <v>86</v>
      </c>
      <c r="AV379" s="13" t="s">
        <v>79</v>
      </c>
      <c r="AW379" s="13" t="s">
        <v>38</v>
      </c>
      <c r="AX379" s="13" t="s">
        <v>74</v>
      </c>
      <c r="AY379" s="231" t="s">
        <v>134</v>
      </c>
    </row>
    <row r="380" spans="2:65" s="13" customFormat="1" ht="13.5">
      <c r="B380" s="222"/>
      <c r="C380" s="223"/>
      <c r="D380" s="201" t="s">
        <v>143</v>
      </c>
      <c r="E380" s="224" t="s">
        <v>21</v>
      </c>
      <c r="F380" s="225" t="s">
        <v>251</v>
      </c>
      <c r="G380" s="223"/>
      <c r="H380" s="224" t="s">
        <v>21</v>
      </c>
      <c r="I380" s="226"/>
      <c r="J380" s="223"/>
      <c r="K380" s="223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143</v>
      </c>
      <c r="AU380" s="231" t="s">
        <v>86</v>
      </c>
      <c r="AV380" s="13" t="s">
        <v>79</v>
      </c>
      <c r="AW380" s="13" t="s">
        <v>38</v>
      </c>
      <c r="AX380" s="13" t="s">
        <v>74</v>
      </c>
      <c r="AY380" s="231" t="s">
        <v>134</v>
      </c>
    </row>
    <row r="381" spans="2:65" s="11" customFormat="1" ht="13.5">
      <c r="B381" s="199"/>
      <c r="C381" s="200"/>
      <c r="D381" s="201" t="s">
        <v>143</v>
      </c>
      <c r="E381" s="202" t="s">
        <v>21</v>
      </c>
      <c r="F381" s="203" t="s">
        <v>301</v>
      </c>
      <c r="G381" s="200"/>
      <c r="H381" s="204">
        <v>4.1849999999999996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143</v>
      </c>
      <c r="AU381" s="210" t="s">
        <v>86</v>
      </c>
      <c r="AV381" s="11" t="s">
        <v>86</v>
      </c>
      <c r="AW381" s="11" t="s">
        <v>38</v>
      </c>
      <c r="AX381" s="11" t="s">
        <v>74</v>
      </c>
      <c r="AY381" s="210" t="s">
        <v>134</v>
      </c>
    </row>
    <row r="382" spans="2:65" s="11" customFormat="1" ht="13.5">
      <c r="B382" s="199"/>
      <c r="C382" s="200"/>
      <c r="D382" s="201" t="s">
        <v>143</v>
      </c>
      <c r="E382" s="202" t="s">
        <v>21</v>
      </c>
      <c r="F382" s="203" t="s">
        <v>302</v>
      </c>
      <c r="G382" s="200"/>
      <c r="H382" s="204">
        <v>7.3470000000000004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143</v>
      </c>
      <c r="AU382" s="210" t="s">
        <v>86</v>
      </c>
      <c r="AV382" s="11" t="s">
        <v>86</v>
      </c>
      <c r="AW382" s="11" t="s">
        <v>38</v>
      </c>
      <c r="AX382" s="11" t="s">
        <v>74</v>
      </c>
      <c r="AY382" s="210" t="s">
        <v>134</v>
      </c>
    </row>
    <row r="383" spans="2:65" s="11" customFormat="1" ht="13.5">
      <c r="B383" s="199"/>
      <c r="C383" s="200"/>
      <c r="D383" s="201" t="s">
        <v>143</v>
      </c>
      <c r="E383" s="202" t="s">
        <v>21</v>
      </c>
      <c r="F383" s="203" t="s">
        <v>303</v>
      </c>
      <c r="G383" s="200"/>
      <c r="H383" s="204">
        <v>8.7609999999999992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143</v>
      </c>
      <c r="AU383" s="210" t="s">
        <v>86</v>
      </c>
      <c r="AV383" s="11" t="s">
        <v>86</v>
      </c>
      <c r="AW383" s="11" t="s">
        <v>38</v>
      </c>
      <c r="AX383" s="11" t="s">
        <v>74</v>
      </c>
      <c r="AY383" s="210" t="s">
        <v>134</v>
      </c>
    </row>
    <row r="384" spans="2:65" s="11" customFormat="1" ht="13.5">
      <c r="B384" s="199"/>
      <c r="C384" s="200"/>
      <c r="D384" s="201" t="s">
        <v>143</v>
      </c>
      <c r="E384" s="202" t="s">
        <v>21</v>
      </c>
      <c r="F384" s="203" t="s">
        <v>304</v>
      </c>
      <c r="G384" s="200"/>
      <c r="H384" s="204">
        <v>4.8099999999999996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143</v>
      </c>
      <c r="AU384" s="210" t="s">
        <v>86</v>
      </c>
      <c r="AV384" s="11" t="s">
        <v>86</v>
      </c>
      <c r="AW384" s="11" t="s">
        <v>38</v>
      </c>
      <c r="AX384" s="11" t="s">
        <v>74</v>
      </c>
      <c r="AY384" s="210" t="s">
        <v>134</v>
      </c>
    </row>
    <row r="385" spans="2:65" s="12" customFormat="1" ht="13.5">
      <c r="B385" s="211"/>
      <c r="C385" s="212"/>
      <c r="D385" s="201" t="s">
        <v>143</v>
      </c>
      <c r="E385" s="213" t="s">
        <v>21</v>
      </c>
      <c r="F385" s="214" t="s">
        <v>145</v>
      </c>
      <c r="G385" s="212"/>
      <c r="H385" s="215">
        <v>25.103000000000002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143</v>
      </c>
      <c r="AU385" s="221" t="s">
        <v>86</v>
      </c>
      <c r="AV385" s="12" t="s">
        <v>141</v>
      </c>
      <c r="AW385" s="12" t="s">
        <v>38</v>
      </c>
      <c r="AX385" s="12" t="s">
        <v>79</v>
      </c>
      <c r="AY385" s="221" t="s">
        <v>134</v>
      </c>
    </row>
    <row r="386" spans="2:65" s="1" customFormat="1" ht="16.5" customHeight="1">
      <c r="B386" s="41"/>
      <c r="C386" s="187" t="s">
        <v>421</v>
      </c>
      <c r="D386" s="187" t="s">
        <v>136</v>
      </c>
      <c r="E386" s="188" t="s">
        <v>422</v>
      </c>
      <c r="F386" s="189" t="s">
        <v>423</v>
      </c>
      <c r="G386" s="190" t="s">
        <v>325</v>
      </c>
      <c r="H386" s="191">
        <v>79.099999999999994</v>
      </c>
      <c r="I386" s="192"/>
      <c r="J386" s="193">
        <f>ROUND(I386*H386,2)</f>
        <v>0</v>
      </c>
      <c r="K386" s="189" t="s">
        <v>21</v>
      </c>
      <c r="L386" s="61"/>
      <c r="M386" s="194" t="s">
        <v>21</v>
      </c>
      <c r="N386" s="195" t="s">
        <v>45</v>
      </c>
      <c r="O386" s="42"/>
      <c r="P386" s="196">
        <f>O386*H386</f>
        <v>0</v>
      </c>
      <c r="Q386" s="196">
        <v>6.0000000000000002E-5</v>
      </c>
      <c r="R386" s="196">
        <f>Q386*H386</f>
        <v>4.7459999999999994E-3</v>
      </c>
      <c r="S386" s="196">
        <v>0</v>
      </c>
      <c r="T386" s="197">
        <f>S386*H386</f>
        <v>0</v>
      </c>
      <c r="AR386" s="24" t="s">
        <v>141</v>
      </c>
      <c r="AT386" s="24" t="s">
        <v>136</v>
      </c>
      <c r="AU386" s="24" t="s">
        <v>86</v>
      </c>
      <c r="AY386" s="24" t="s">
        <v>134</v>
      </c>
      <c r="BE386" s="198">
        <f>IF(N386="základní",J386,0)</f>
        <v>0</v>
      </c>
      <c r="BF386" s="198">
        <f>IF(N386="snížená",J386,0)</f>
        <v>0</v>
      </c>
      <c r="BG386" s="198">
        <f>IF(N386="zákl. přenesená",J386,0)</f>
        <v>0</v>
      </c>
      <c r="BH386" s="198">
        <f>IF(N386="sníž. přenesená",J386,0)</f>
        <v>0</v>
      </c>
      <c r="BI386" s="198">
        <f>IF(N386="nulová",J386,0)</f>
        <v>0</v>
      </c>
      <c r="BJ386" s="24" t="s">
        <v>79</v>
      </c>
      <c r="BK386" s="198">
        <f>ROUND(I386*H386,2)</f>
        <v>0</v>
      </c>
      <c r="BL386" s="24" t="s">
        <v>141</v>
      </c>
      <c r="BM386" s="24" t="s">
        <v>424</v>
      </c>
    </row>
    <row r="387" spans="2:65" s="13" customFormat="1" ht="13.5">
      <c r="B387" s="222"/>
      <c r="C387" s="223"/>
      <c r="D387" s="201" t="s">
        <v>143</v>
      </c>
      <c r="E387" s="224" t="s">
        <v>21</v>
      </c>
      <c r="F387" s="225" t="s">
        <v>251</v>
      </c>
      <c r="G387" s="223"/>
      <c r="H387" s="224" t="s">
        <v>21</v>
      </c>
      <c r="I387" s="226"/>
      <c r="J387" s="223"/>
      <c r="K387" s="223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143</v>
      </c>
      <c r="AU387" s="231" t="s">
        <v>86</v>
      </c>
      <c r="AV387" s="13" t="s">
        <v>79</v>
      </c>
      <c r="AW387" s="13" t="s">
        <v>38</v>
      </c>
      <c r="AX387" s="13" t="s">
        <v>74</v>
      </c>
      <c r="AY387" s="231" t="s">
        <v>134</v>
      </c>
    </row>
    <row r="388" spans="2:65" s="11" customFormat="1" ht="13.5">
      <c r="B388" s="199"/>
      <c r="C388" s="200"/>
      <c r="D388" s="201" t="s">
        <v>143</v>
      </c>
      <c r="E388" s="202" t="s">
        <v>21</v>
      </c>
      <c r="F388" s="203" t="s">
        <v>425</v>
      </c>
      <c r="G388" s="200"/>
      <c r="H388" s="204">
        <v>13.95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143</v>
      </c>
      <c r="AU388" s="210" t="s">
        <v>86</v>
      </c>
      <c r="AV388" s="11" t="s">
        <v>86</v>
      </c>
      <c r="AW388" s="11" t="s">
        <v>38</v>
      </c>
      <c r="AX388" s="11" t="s">
        <v>74</v>
      </c>
      <c r="AY388" s="210" t="s">
        <v>134</v>
      </c>
    </row>
    <row r="389" spans="2:65" s="11" customFormat="1" ht="13.5">
      <c r="B389" s="199"/>
      <c r="C389" s="200"/>
      <c r="D389" s="201" t="s">
        <v>143</v>
      </c>
      <c r="E389" s="202" t="s">
        <v>21</v>
      </c>
      <c r="F389" s="203" t="s">
        <v>426</v>
      </c>
      <c r="G389" s="200"/>
      <c r="H389" s="204">
        <v>11.85</v>
      </c>
      <c r="I389" s="205"/>
      <c r="J389" s="200"/>
      <c r="K389" s="200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143</v>
      </c>
      <c r="AU389" s="210" t="s">
        <v>86</v>
      </c>
      <c r="AV389" s="11" t="s">
        <v>86</v>
      </c>
      <c r="AW389" s="11" t="s">
        <v>38</v>
      </c>
      <c r="AX389" s="11" t="s">
        <v>74</v>
      </c>
      <c r="AY389" s="210" t="s">
        <v>134</v>
      </c>
    </row>
    <row r="390" spans="2:65" s="11" customFormat="1" ht="13.5">
      <c r="B390" s="199"/>
      <c r="C390" s="200"/>
      <c r="D390" s="201" t="s">
        <v>143</v>
      </c>
      <c r="E390" s="202" t="s">
        <v>21</v>
      </c>
      <c r="F390" s="203" t="s">
        <v>427</v>
      </c>
      <c r="G390" s="200"/>
      <c r="H390" s="204">
        <v>14.13</v>
      </c>
      <c r="I390" s="205"/>
      <c r="J390" s="200"/>
      <c r="K390" s="200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143</v>
      </c>
      <c r="AU390" s="210" t="s">
        <v>86</v>
      </c>
      <c r="AV390" s="11" t="s">
        <v>86</v>
      </c>
      <c r="AW390" s="11" t="s">
        <v>38</v>
      </c>
      <c r="AX390" s="11" t="s">
        <v>74</v>
      </c>
      <c r="AY390" s="210" t="s">
        <v>134</v>
      </c>
    </row>
    <row r="391" spans="2:65" s="11" customFormat="1" ht="13.5">
      <c r="B391" s="199"/>
      <c r="C391" s="200"/>
      <c r="D391" s="201" t="s">
        <v>143</v>
      </c>
      <c r="E391" s="202" t="s">
        <v>21</v>
      </c>
      <c r="F391" s="203" t="s">
        <v>428</v>
      </c>
      <c r="G391" s="200"/>
      <c r="H391" s="204">
        <v>13</v>
      </c>
      <c r="I391" s="205"/>
      <c r="J391" s="200"/>
      <c r="K391" s="200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143</v>
      </c>
      <c r="AU391" s="210" t="s">
        <v>86</v>
      </c>
      <c r="AV391" s="11" t="s">
        <v>86</v>
      </c>
      <c r="AW391" s="11" t="s">
        <v>38</v>
      </c>
      <c r="AX391" s="11" t="s">
        <v>74</v>
      </c>
      <c r="AY391" s="210" t="s">
        <v>134</v>
      </c>
    </row>
    <row r="392" spans="2:65" s="14" customFormat="1" ht="13.5">
      <c r="B392" s="242"/>
      <c r="C392" s="243"/>
      <c r="D392" s="201" t="s">
        <v>143</v>
      </c>
      <c r="E392" s="244" t="s">
        <v>21</v>
      </c>
      <c r="F392" s="245" t="s">
        <v>356</v>
      </c>
      <c r="G392" s="243"/>
      <c r="H392" s="246">
        <v>52.93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143</v>
      </c>
      <c r="AU392" s="252" t="s">
        <v>86</v>
      </c>
      <c r="AV392" s="14" t="s">
        <v>147</v>
      </c>
      <c r="AW392" s="14" t="s">
        <v>38</v>
      </c>
      <c r="AX392" s="14" t="s">
        <v>74</v>
      </c>
      <c r="AY392" s="252" t="s">
        <v>134</v>
      </c>
    </row>
    <row r="393" spans="2:65" s="13" customFormat="1" ht="13.5">
      <c r="B393" s="222"/>
      <c r="C393" s="223"/>
      <c r="D393" s="201" t="s">
        <v>143</v>
      </c>
      <c r="E393" s="224" t="s">
        <v>21</v>
      </c>
      <c r="F393" s="225" t="s">
        <v>429</v>
      </c>
      <c r="G393" s="223"/>
      <c r="H393" s="224" t="s">
        <v>21</v>
      </c>
      <c r="I393" s="226"/>
      <c r="J393" s="223"/>
      <c r="K393" s="223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143</v>
      </c>
      <c r="AU393" s="231" t="s">
        <v>86</v>
      </c>
      <c r="AV393" s="13" t="s">
        <v>79</v>
      </c>
      <c r="AW393" s="13" t="s">
        <v>38</v>
      </c>
      <c r="AX393" s="13" t="s">
        <v>74</v>
      </c>
      <c r="AY393" s="231" t="s">
        <v>134</v>
      </c>
    </row>
    <row r="394" spans="2:65" s="11" customFormat="1" ht="13.5">
      <c r="B394" s="199"/>
      <c r="C394" s="200"/>
      <c r="D394" s="201" t="s">
        <v>143</v>
      </c>
      <c r="E394" s="202" t="s">
        <v>21</v>
      </c>
      <c r="F394" s="203" t="s">
        <v>430</v>
      </c>
      <c r="G394" s="200"/>
      <c r="H394" s="204">
        <v>5.0999999999999996</v>
      </c>
      <c r="I394" s="205"/>
      <c r="J394" s="200"/>
      <c r="K394" s="200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143</v>
      </c>
      <c r="AU394" s="210" t="s">
        <v>86</v>
      </c>
      <c r="AV394" s="11" t="s">
        <v>86</v>
      </c>
      <c r="AW394" s="11" t="s">
        <v>38</v>
      </c>
      <c r="AX394" s="11" t="s">
        <v>74</v>
      </c>
      <c r="AY394" s="210" t="s">
        <v>134</v>
      </c>
    </row>
    <row r="395" spans="2:65" s="11" customFormat="1" ht="13.5">
      <c r="B395" s="199"/>
      <c r="C395" s="200"/>
      <c r="D395" s="201" t="s">
        <v>143</v>
      </c>
      <c r="E395" s="202" t="s">
        <v>21</v>
      </c>
      <c r="F395" s="203" t="s">
        <v>431</v>
      </c>
      <c r="G395" s="200"/>
      <c r="H395" s="204">
        <v>5.8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143</v>
      </c>
      <c r="AU395" s="210" t="s">
        <v>86</v>
      </c>
      <c r="AV395" s="11" t="s">
        <v>86</v>
      </c>
      <c r="AW395" s="11" t="s">
        <v>38</v>
      </c>
      <c r="AX395" s="11" t="s">
        <v>74</v>
      </c>
      <c r="AY395" s="210" t="s">
        <v>134</v>
      </c>
    </row>
    <row r="396" spans="2:65" s="11" customFormat="1" ht="13.5">
      <c r="B396" s="199"/>
      <c r="C396" s="200"/>
      <c r="D396" s="201" t="s">
        <v>143</v>
      </c>
      <c r="E396" s="202" t="s">
        <v>21</v>
      </c>
      <c r="F396" s="203" t="s">
        <v>432</v>
      </c>
      <c r="G396" s="200"/>
      <c r="H396" s="204">
        <v>6.14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143</v>
      </c>
      <c r="AU396" s="210" t="s">
        <v>86</v>
      </c>
      <c r="AV396" s="11" t="s">
        <v>86</v>
      </c>
      <c r="AW396" s="11" t="s">
        <v>38</v>
      </c>
      <c r="AX396" s="11" t="s">
        <v>74</v>
      </c>
      <c r="AY396" s="210" t="s">
        <v>134</v>
      </c>
    </row>
    <row r="397" spans="2:65" s="11" customFormat="1" ht="13.5">
      <c r="B397" s="199"/>
      <c r="C397" s="200"/>
      <c r="D397" s="201" t="s">
        <v>143</v>
      </c>
      <c r="E397" s="202" t="s">
        <v>21</v>
      </c>
      <c r="F397" s="203" t="s">
        <v>433</v>
      </c>
      <c r="G397" s="200"/>
      <c r="H397" s="204">
        <v>5.43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143</v>
      </c>
      <c r="AU397" s="210" t="s">
        <v>86</v>
      </c>
      <c r="AV397" s="11" t="s">
        <v>86</v>
      </c>
      <c r="AW397" s="11" t="s">
        <v>38</v>
      </c>
      <c r="AX397" s="11" t="s">
        <v>74</v>
      </c>
      <c r="AY397" s="210" t="s">
        <v>134</v>
      </c>
    </row>
    <row r="398" spans="2:65" s="11" customFormat="1" ht="13.5">
      <c r="B398" s="199"/>
      <c r="C398" s="200"/>
      <c r="D398" s="201" t="s">
        <v>143</v>
      </c>
      <c r="E398" s="202" t="s">
        <v>21</v>
      </c>
      <c r="F398" s="203" t="s">
        <v>434</v>
      </c>
      <c r="G398" s="200"/>
      <c r="H398" s="204">
        <v>3.7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143</v>
      </c>
      <c r="AU398" s="210" t="s">
        <v>86</v>
      </c>
      <c r="AV398" s="11" t="s">
        <v>86</v>
      </c>
      <c r="AW398" s="11" t="s">
        <v>38</v>
      </c>
      <c r="AX398" s="11" t="s">
        <v>74</v>
      </c>
      <c r="AY398" s="210" t="s">
        <v>134</v>
      </c>
    </row>
    <row r="399" spans="2:65" s="14" customFormat="1" ht="13.5">
      <c r="B399" s="242"/>
      <c r="C399" s="243"/>
      <c r="D399" s="201" t="s">
        <v>143</v>
      </c>
      <c r="E399" s="244" t="s">
        <v>21</v>
      </c>
      <c r="F399" s="245" t="s">
        <v>356</v>
      </c>
      <c r="G399" s="243"/>
      <c r="H399" s="246">
        <v>26.17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143</v>
      </c>
      <c r="AU399" s="252" t="s">
        <v>86</v>
      </c>
      <c r="AV399" s="14" t="s">
        <v>147</v>
      </c>
      <c r="AW399" s="14" t="s">
        <v>38</v>
      </c>
      <c r="AX399" s="14" t="s">
        <v>74</v>
      </c>
      <c r="AY399" s="252" t="s">
        <v>134</v>
      </c>
    </row>
    <row r="400" spans="2:65" s="12" customFormat="1" ht="13.5">
      <c r="B400" s="211"/>
      <c r="C400" s="212"/>
      <c r="D400" s="201" t="s">
        <v>143</v>
      </c>
      <c r="E400" s="213" t="s">
        <v>21</v>
      </c>
      <c r="F400" s="214" t="s">
        <v>145</v>
      </c>
      <c r="G400" s="212"/>
      <c r="H400" s="215">
        <v>79.099999999999994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143</v>
      </c>
      <c r="AU400" s="221" t="s">
        <v>86</v>
      </c>
      <c r="AV400" s="12" t="s">
        <v>141</v>
      </c>
      <c r="AW400" s="12" t="s">
        <v>38</v>
      </c>
      <c r="AX400" s="12" t="s">
        <v>79</v>
      </c>
      <c r="AY400" s="221" t="s">
        <v>134</v>
      </c>
    </row>
    <row r="401" spans="2:65" s="1" customFormat="1" ht="16.5" customHeight="1">
      <c r="B401" s="41"/>
      <c r="C401" s="232" t="s">
        <v>435</v>
      </c>
      <c r="D401" s="232" t="s">
        <v>306</v>
      </c>
      <c r="E401" s="233" t="s">
        <v>436</v>
      </c>
      <c r="F401" s="234" t="s">
        <v>437</v>
      </c>
      <c r="G401" s="235" t="s">
        <v>325</v>
      </c>
      <c r="H401" s="236">
        <v>27.696999999999999</v>
      </c>
      <c r="I401" s="237"/>
      <c r="J401" s="238">
        <f>ROUND(I401*H401,2)</f>
        <v>0</v>
      </c>
      <c r="K401" s="234" t="s">
        <v>140</v>
      </c>
      <c r="L401" s="239"/>
      <c r="M401" s="240" t="s">
        <v>21</v>
      </c>
      <c r="N401" s="241" t="s">
        <v>45</v>
      </c>
      <c r="O401" s="42"/>
      <c r="P401" s="196">
        <f>O401*H401</f>
        <v>0</v>
      </c>
      <c r="Q401" s="196">
        <v>4.2000000000000002E-4</v>
      </c>
      <c r="R401" s="196">
        <f>Q401*H401</f>
        <v>1.1632740000000001E-2</v>
      </c>
      <c r="S401" s="196">
        <v>0</v>
      </c>
      <c r="T401" s="197">
        <f>S401*H401</f>
        <v>0</v>
      </c>
      <c r="AR401" s="24" t="s">
        <v>171</v>
      </c>
      <c r="AT401" s="24" t="s">
        <v>306</v>
      </c>
      <c r="AU401" s="24" t="s">
        <v>86</v>
      </c>
      <c r="AY401" s="24" t="s">
        <v>134</v>
      </c>
      <c r="BE401" s="198">
        <f>IF(N401="základní",J401,0)</f>
        <v>0</v>
      </c>
      <c r="BF401" s="198">
        <f>IF(N401="snížená",J401,0)</f>
        <v>0</v>
      </c>
      <c r="BG401" s="198">
        <f>IF(N401="zákl. přenesená",J401,0)</f>
        <v>0</v>
      </c>
      <c r="BH401" s="198">
        <f>IF(N401="sníž. přenesená",J401,0)</f>
        <v>0</v>
      </c>
      <c r="BI401" s="198">
        <f>IF(N401="nulová",J401,0)</f>
        <v>0</v>
      </c>
      <c r="BJ401" s="24" t="s">
        <v>79</v>
      </c>
      <c r="BK401" s="198">
        <f>ROUND(I401*H401,2)</f>
        <v>0</v>
      </c>
      <c r="BL401" s="24" t="s">
        <v>141</v>
      </c>
      <c r="BM401" s="24" t="s">
        <v>438</v>
      </c>
    </row>
    <row r="402" spans="2:65" s="13" customFormat="1" ht="13.5">
      <c r="B402" s="222"/>
      <c r="C402" s="223"/>
      <c r="D402" s="201" t="s">
        <v>143</v>
      </c>
      <c r="E402" s="224" t="s">
        <v>21</v>
      </c>
      <c r="F402" s="225" t="s">
        <v>429</v>
      </c>
      <c r="G402" s="223"/>
      <c r="H402" s="224" t="s">
        <v>21</v>
      </c>
      <c r="I402" s="226"/>
      <c r="J402" s="223"/>
      <c r="K402" s="223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143</v>
      </c>
      <c r="AU402" s="231" t="s">
        <v>86</v>
      </c>
      <c r="AV402" s="13" t="s">
        <v>79</v>
      </c>
      <c r="AW402" s="13" t="s">
        <v>38</v>
      </c>
      <c r="AX402" s="13" t="s">
        <v>74</v>
      </c>
      <c r="AY402" s="231" t="s">
        <v>134</v>
      </c>
    </row>
    <row r="403" spans="2:65" s="11" customFormat="1" ht="13.5">
      <c r="B403" s="199"/>
      <c r="C403" s="200"/>
      <c r="D403" s="201" t="s">
        <v>143</v>
      </c>
      <c r="E403" s="202" t="s">
        <v>21</v>
      </c>
      <c r="F403" s="203" t="s">
        <v>430</v>
      </c>
      <c r="G403" s="200"/>
      <c r="H403" s="204">
        <v>5.0999999999999996</v>
      </c>
      <c r="I403" s="205"/>
      <c r="J403" s="200"/>
      <c r="K403" s="200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143</v>
      </c>
      <c r="AU403" s="210" t="s">
        <v>86</v>
      </c>
      <c r="AV403" s="11" t="s">
        <v>86</v>
      </c>
      <c r="AW403" s="11" t="s">
        <v>38</v>
      </c>
      <c r="AX403" s="11" t="s">
        <v>74</v>
      </c>
      <c r="AY403" s="210" t="s">
        <v>134</v>
      </c>
    </row>
    <row r="404" spans="2:65" s="11" customFormat="1" ht="13.5">
      <c r="B404" s="199"/>
      <c r="C404" s="200"/>
      <c r="D404" s="201" t="s">
        <v>143</v>
      </c>
      <c r="E404" s="202" t="s">
        <v>21</v>
      </c>
      <c r="F404" s="203" t="s">
        <v>431</v>
      </c>
      <c r="G404" s="200"/>
      <c r="H404" s="204">
        <v>5.8</v>
      </c>
      <c r="I404" s="205"/>
      <c r="J404" s="200"/>
      <c r="K404" s="200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143</v>
      </c>
      <c r="AU404" s="210" t="s">
        <v>86</v>
      </c>
      <c r="AV404" s="11" t="s">
        <v>86</v>
      </c>
      <c r="AW404" s="11" t="s">
        <v>38</v>
      </c>
      <c r="AX404" s="11" t="s">
        <v>74</v>
      </c>
      <c r="AY404" s="210" t="s">
        <v>134</v>
      </c>
    </row>
    <row r="405" spans="2:65" s="11" customFormat="1" ht="13.5">
      <c r="B405" s="199"/>
      <c r="C405" s="200"/>
      <c r="D405" s="201" t="s">
        <v>143</v>
      </c>
      <c r="E405" s="202" t="s">
        <v>21</v>
      </c>
      <c r="F405" s="203" t="s">
        <v>439</v>
      </c>
      <c r="G405" s="200"/>
      <c r="H405" s="204">
        <v>6.7539999999999996</v>
      </c>
      <c r="I405" s="205"/>
      <c r="J405" s="200"/>
      <c r="K405" s="200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143</v>
      </c>
      <c r="AU405" s="210" t="s">
        <v>86</v>
      </c>
      <c r="AV405" s="11" t="s">
        <v>86</v>
      </c>
      <c r="AW405" s="11" t="s">
        <v>38</v>
      </c>
      <c r="AX405" s="11" t="s">
        <v>74</v>
      </c>
      <c r="AY405" s="210" t="s">
        <v>134</v>
      </c>
    </row>
    <row r="406" spans="2:65" s="11" customFormat="1" ht="13.5">
      <c r="B406" s="199"/>
      <c r="C406" s="200"/>
      <c r="D406" s="201" t="s">
        <v>143</v>
      </c>
      <c r="E406" s="202" t="s">
        <v>21</v>
      </c>
      <c r="F406" s="203" t="s">
        <v>440</v>
      </c>
      <c r="G406" s="200"/>
      <c r="H406" s="204">
        <v>5.9729999999999999</v>
      </c>
      <c r="I406" s="205"/>
      <c r="J406" s="200"/>
      <c r="K406" s="200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143</v>
      </c>
      <c r="AU406" s="210" t="s">
        <v>86</v>
      </c>
      <c r="AV406" s="11" t="s">
        <v>86</v>
      </c>
      <c r="AW406" s="11" t="s">
        <v>38</v>
      </c>
      <c r="AX406" s="11" t="s">
        <v>74</v>
      </c>
      <c r="AY406" s="210" t="s">
        <v>134</v>
      </c>
    </row>
    <row r="407" spans="2:65" s="11" customFormat="1" ht="13.5">
      <c r="B407" s="199"/>
      <c r="C407" s="200"/>
      <c r="D407" s="201" t="s">
        <v>143</v>
      </c>
      <c r="E407" s="202" t="s">
        <v>21</v>
      </c>
      <c r="F407" s="203" t="s">
        <v>441</v>
      </c>
      <c r="G407" s="200"/>
      <c r="H407" s="204">
        <v>4.07</v>
      </c>
      <c r="I407" s="205"/>
      <c r="J407" s="200"/>
      <c r="K407" s="200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143</v>
      </c>
      <c r="AU407" s="210" t="s">
        <v>86</v>
      </c>
      <c r="AV407" s="11" t="s">
        <v>86</v>
      </c>
      <c r="AW407" s="11" t="s">
        <v>38</v>
      </c>
      <c r="AX407" s="11" t="s">
        <v>74</v>
      </c>
      <c r="AY407" s="210" t="s">
        <v>134</v>
      </c>
    </row>
    <row r="408" spans="2:65" s="12" customFormat="1" ht="13.5">
      <c r="B408" s="211"/>
      <c r="C408" s="212"/>
      <c r="D408" s="201" t="s">
        <v>143</v>
      </c>
      <c r="E408" s="213" t="s">
        <v>21</v>
      </c>
      <c r="F408" s="214" t="s">
        <v>145</v>
      </c>
      <c r="G408" s="212"/>
      <c r="H408" s="215">
        <v>27.696999999999999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143</v>
      </c>
      <c r="AU408" s="221" t="s">
        <v>86</v>
      </c>
      <c r="AV408" s="12" t="s">
        <v>141</v>
      </c>
      <c r="AW408" s="12" t="s">
        <v>38</v>
      </c>
      <c r="AX408" s="12" t="s">
        <v>79</v>
      </c>
      <c r="AY408" s="221" t="s">
        <v>134</v>
      </c>
    </row>
    <row r="409" spans="2:65" s="1" customFormat="1" ht="16.5" customHeight="1">
      <c r="B409" s="41"/>
      <c r="C409" s="232" t="s">
        <v>442</v>
      </c>
      <c r="D409" s="232" t="s">
        <v>306</v>
      </c>
      <c r="E409" s="233" t="s">
        <v>443</v>
      </c>
      <c r="F409" s="234" t="s">
        <v>444</v>
      </c>
      <c r="G409" s="235" t="s">
        <v>325</v>
      </c>
      <c r="H409" s="236">
        <v>58.222999999999999</v>
      </c>
      <c r="I409" s="237"/>
      <c r="J409" s="238">
        <f>ROUND(I409*H409,2)</f>
        <v>0</v>
      </c>
      <c r="K409" s="234" t="s">
        <v>21</v>
      </c>
      <c r="L409" s="239"/>
      <c r="M409" s="240" t="s">
        <v>21</v>
      </c>
      <c r="N409" s="241" t="s">
        <v>45</v>
      </c>
      <c r="O409" s="42"/>
      <c r="P409" s="196">
        <f>O409*H409</f>
        <v>0</v>
      </c>
      <c r="Q409" s="196">
        <v>2.7999999999999998E-4</v>
      </c>
      <c r="R409" s="196">
        <f>Q409*H409</f>
        <v>1.6302439999999998E-2</v>
      </c>
      <c r="S409" s="196">
        <v>0</v>
      </c>
      <c r="T409" s="197">
        <f>S409*H409</f>
        <v>0</v>
      </c>
      <c r="AR409" s="24" t="s">
        <v>171</v>
      </c>
      <c r="AT409" s="24" t="s">
        <v>306</v>
      </c>
      <c r="AU409" s="24" t="s">
        <v>86</v>
      </c>
      <c r="AY409" s="24" t="s">
        <v>134</v>
      </c>
      <c r="BE409" s="198">
        <f>IF(N409="základní",J409,0)</f>
        <v>0</v>
      </c>
      <c r="BF409" s="198">
        <f>IF(N409="snížená",J409,0)</f>
        <v>0</v>
      </c>
      <c r="BG409" s="198">
        <f>IF(N409="zákl. přenesená",J409,0)</f>
        <v>0</v>
      </c>
      <c r="BH409" s="198">
        <f>IF(N409="sníž. přenesená",J409,0)</f>
        <v>0</v>
      </c>
      <c r="BI409" s="198">
        <f>IF(N409="nulová",J409,0)</f>
        <v>0</v>
      </c>
      <c r="BJ409" s="24" t="s">
        <v>79</v>
      </c>
      <c r="BK409" s="198">
        <f>ROUND(I409*H409,2)</f>
        <v>0</v>
      </c>
      <c r="BL409" s="24" t="s">
        <v>141</v>
      </c>
      <c r="BM409" s="24" t="s">
        <v>445</v>
      </c>
    </row>
    <row r="410" spans="2:65" s="13" customFormat="1" ht="13.5">
      <c r="B410" s="222"/>
      <c r="C410" s="223"/>
      <c r="D410" s="201" t="s">
        <v>143</v>
      </c>
      <c r="E410" s="224" t="s">
        <v>21</v>
      </c>
      <c r="F410" s="225" t="s">
        <v>251</v>
      </c>
      <c r="G410" s="223"/>
      <c r="H410" s="224" t="s">
        <v>21</v>
      </c>
      <c r="I410" s="226"/>
      <c r="J410" s="223"/>
      <c r="K410" s="223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143</v>
      </c>
      <c r="AU410" s="231" t="s">
        <v>86</v>
      </c>
      <c r="AV410" s="13" t="s">
        <v>79</v>
      </c>
      <c r="AW410" s="13" t="s">
        <v>38</v>
      </c>
      <c r="AX410" s="13" t="s">
        <v>74</v>
      </c>
      <c r="AY410" s="231" t="s">
        <v>134</v>
      </c>
    </row>
    <row r="411" spans="2:65" s="11" customFormat="1" ht="13.5">
      <c r="B411" s="199"/>
      <c r="C411" s="200"/>
      <c r="D411" s="201" t="s">
        <v>143</v>
      </c>
      <c r="E411" s="202" t="s">
        <v>21</v>
      </c>
      <c r="F411" s="203" t="s">
        <v>446</v>
      </c>
      <c r="G411" s="200"/>
      <c r="H411" s="204">
        <v>15.345000000000001</v>
      </c>
      <c r="I411" s="205"/>
      <c r="J411" s="200"/>
      <c r="K411" s="200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143</v>
      </c>
      <c r="AU411" s="210" t="s">
        <v>86</v>
      </c>
      <c r="AV411" s="11" t="s">
        <v>86</v>
      </c>
      <c r="AW411" s="11" t="s">
        <v>38</v>
      </c>
      <c r="AX411" s="11" t="s">
        <v>74</v>
      </c>
      <c r="AY411" s="210" t="s">
        <v>134</v>
      </c>
    </row>
    <row r="412" spans="2:65" s="11" customFormat="1" ht="13.5">
      <c r="B412" s="199"/>
      <c r="C412" s="200"/>
      <c r="D412" s="201" t="s">
        <v>143</v>
      </c>
      <c r="E412" s="202" t="s">
        <v>21</v>
      </c>
      <c r="F412" s="203" t="s">
        <v>447</v>
      </c>
      <c r="G412" s="200"/>
      <c r="H412" s="204">
        <v>13.035</v>
      </c>
      <c r="I412" s="205"/>
      <c r="J412" s="200"/>
      <c r="K412" s="200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143</v>
      </c>
      <c r="AU412" s="210" t="s">
        <v>86</v>
      </c>
      <c r="AV412" s="11" t="s">
        <v>86</v>
      </c>
      <c r="AW412" s="11" t="s">
        <v>38</v>
      </c>
      <c r="AX412" s="11" t="s">
        <v>74</v>
      </c>
      <c r="AY412" s="210" t="s">
        <v>134</v>
      </c>
    </row>
    <row r="413" spans="2:65" s="11" customFormat="1" ht="13.5">
      <c r="B413" s="199"/>
      <c r="C413" s="200"/>
      <c r="D413" s="201" t="s">
        <v>143</v>
      </c>
      <c r="E413" s="202" t="s">
        <v>21</v>
      </c>
      <c r="F413" s="203" t="s">
        <v>448</v>
      </c>
      <c r="G413" s="200"/>
      <c r="H413" s="204">
        <v>15.542999999999999</v>
      </c>
      <c r="I413" s="205"/>
      <c r="J413" s="200"/>
      <c r="K413" s="200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143</v>
      </c>
      <c r="AU413" s="210" t="s">
        <v>86</v>
      </c>
      <c r="AV413" s="11" t="s">
        <v>86</v>
      </c>
      <c r="AW413" s="11" t="s">
        <v>38</v>
      </c>
      <c r="AX413" s="11" t="s">
        <v>74</v>
      </c>
      <c r="AY413" s="210" t="s">
        <v>134</v>
      </c>
    </row>
    <row r="414" spans="2:65" s="11" customFormat="1" ht="13.5">
      <c r="B414" s="199"/>
      <c r="C414" s="200"/>
      <c r="D414" s="201" t="s">
        <v>143</v>
      </c>
      <c r="E414" s="202" t="s">
        <v>21</v>
      </c>
      <c r="F414" s="203" t="s">
        <v>449</v>
      </c>
      <c r="G414" s="200"/>
      <c r="H414" s="204">
        <v>14.3</v>
      </c>
      <c r="I414" s="205"/>
      <c r="J414" s="200"/>
      <c r="K414" s="200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143</v>
      </c>
      <c r="AU414" s="210" t="s">
        <v>86</v>
      </c>
      <c r="AV414" s="11" t="s">
        <v>86</v>
      </c>
      <c r="AW414" s="11" t="s">
        <v>38</v>
      </c>
      <c r="AX414" s="11" t="s">
        <v>74</v>
      </c>
      <c r="AY414" s="210" t="s">
        <v>134</v>
      </c>
    </row>
    <row r="415" spans="2:65" s="12" customFormat="1" ht="13.5">
      <c r="B415" s="211"/>
      <c r="C415" s="212"/>
      <c r="D415" s="201" t="s">
        <v>143</v>
      </c>
      <c r="E415" s="213" t="s">
        <v>21</v>
      </c>
      <c r="F415" s="214" t="s">
        <v>145</v>
      </c>
      <c r="G415" s="212"/>
      <c r="H415" s="215">
        <v>58.222999999999999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143</v>
      </c>
      <c r="AU415" s="221" t="s">
        <v>86</v>
      </c>
      <c r="AV415" s="12" t="s">
        <v>141</v>
      </c>
      <c r="AW415" s="12" t="s">
        <v>38</v>
      </c>
      <c r="AX415" s="12" t="s">
        <v>79</v>
      </c>
      <c r="AY415" s="221" t="s">
        <v>134</v>
      </c>
    </row>
    <row r="416" spans="2:65" s="1" customFormat="1" ht="16.5" customHeight="1">
      <c r="B416" s="41"/>
      <c r="C416" s="187" t="s">
        <v>450</v>
      </c>
      <c r="D416" s="187" t="s">
        <v>136</v>
      </c>
      <c r="E416" s="188" t="s">
        <v>451</v>
      </c>
      <c r="F416" s="189" t="s">
        <v>452</v>
      </c>
      <c r="G416" s="190" t="s">
        <v>325</v>
      </c>
      <c r="H416" s="191">
        <v>533.78</v>
      </c>
      <c r="I416" s="192"/>
      <c r="J416" s="193">
        <f>ROUND(I416*H416,2)</f>
        <v>0</v>
      </c>
      <c r="K416" s="189" t="s">
        <v>21</v>
      </c>
      <c r="L416" s="61"/>
      <c r="M416" s="194" t="s">
        <v>21</v>
      </c>
      <c r="N416" s="195" t="s">
        <v>45</v>
      </c>
      <c r="O416" s="42"/>
      <c r="P416" s="196">
        <f>O416*H416</f>
        <v>0</v>
      </c>
      <c r="Q416" s="196">
        <v>2.5000000000000001E-4</v>
      </c>
      <c r="R416" s="196">
        <f>Q416*H416</f>
        <v>0.13344500000000001</v>
      </c>
      <c r="S416" s="196">
        <v>0</v>
      </c>
      <c r="T416" s="197">
        <f>S416*H416</f>
        <v>0</v>
      </c>
      <c r="AR416" s="24" t="s">
        <v>141</v>
      </c>
      <c r="AT416" s="24" t="s">
        <v>136</v>
      </c>
      <c r="AU416" s="24" t="s">
        <v>86</v>
      </c>
      <c r="AY416" s="24" t="s">
        <v>134</v>
      </c>
      <c r="BE416" s="198">
        <f>IF(N416="základní",J416,0)</f>
        <v>0</v>
      </c>
      <c r="BF416" s="198">
        <f>IF(N416="snížená",J416,0)</f>
        <v>0</v>
      </c>
      <c r="BG416" s="198">
        <f>IF(N416="zákl. přenesená",J416,0)</f>
        <v>0</v>
      </c>
      <c r="BH416" s="198">
        <f>IF(N416="sníž. přenesená",J416,0)</f>
        <v>0</v>
      </c>
      <c r="BI416" s="198">
        <f>IF(N416="nulová",J416,0)</f>
        <v>0</v>
      </c>
      <c r="BJ416" s="24" t="s">
        <v>79</v>
      </c>
      <c r="BK416" s="198">
        <f>ROUND(I416*H416,2)</f>
        <v>0</v>
      </c>
      <c r="BL416" s="24" t="s">
        <v>141</v>
      </c>
      <c r="BM416" s="24" t="s">
        <v>453</v>
      </c>
    </row>
    <row r="417" spans="2:51" s="13" customFormat="1" ht="13.5">
      <c r="B417" s="222"/>
      <c r="C417" s="223"/>
      <c r="D417" s="201" t="s">
        <v>143</v>
      </c>
      <c r="E417" s="224" t="s">
        <v>21</v>
      </c>
      <c r="F417" s="225" t="s">
        <v>454</v>
      </c>
      <c r="G417" s="223"/>
      <c r="H417" s="224" t="s">
        <v>21</v>
      </c>
      <c r="I417" s="226"/>
      <c r="J417" s="223"/>
      <c r="K417" s="223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143</v>
      </c>
      <c r="AU417" s="231" t="s">
        <v>86</v>
      </c>
      <c r="AV417" s="13" t="s">
        <v>79</v>
      </c>
      <c r="AW417" s="13" t="s">
        <v>38</v>
      </c>
      <c r="AX417" s="13" t="s">
        <v>74</v>
      </c>
      <c r="AY417" s="231" t="s">
        <v>134</v>
      </c>
    </row>
    <row r="418" spans="2:51" s="13" customFormat="1" ht="13.5">
      <c r="B418" s="222"/>
      <c r="C418" s="223"/>
      <c r="D418" s="201" t="s">
        <v>143</v>
      </c>
      <c r="E418" s="224" t="s">
        <v>21</v>
      </c>
      <c r="F418" s="225" t="s">
        <v>262</v>
      </c>
      <c r="G418" s="223"/>
      <c r="H418" s="224" t="s">
        <v>21</v>
      </c>
      <c r="I418" s="226"/>
      <c r="J418" s="223"/>
      <c r="K418" s="223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143</v>
      </c>
      <c r="AU418" s="231" t="s">
        <v>86</v>
      </c>
      <c r="AV418" s="13" t="s">
        <v>79</v>
      </c>
      <c r="AW418" s="13" t="s">
        <v>38</v>
      </c>
      <c r="AX418" s="13" t="s">
        <v>74</v>
      </c>
      <c r="AY418" s="231" t="s">
        <v>134</v>
      </c>
    </row>
    <row r="419" spans="2:51" s="11" customFormat="1" ht="13.5">
      <c r="B419" s="199"/>
      <c r="C419" s="200"/>
      <c r="D419" s="201" t="s">
        <v>143</v>
      </c>
      <c r="E419" s="202" t="s">
        <v>21</v>
      </c>
      <c r="F419" s="203" t="s">
        <v>369</v>
      </c>
      <c r="G419" s="200"/>
      <c r="H419" s="204">
        <v>63.98</v>
      </c>
      <c r="I419" s="205"/>
      <c r="J419" s="200"/>
      <c r="K419" s="200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143</v>
      </c>
      <c r="AU419" s="210" t="s">
        <v>86</v>
      </c>
      <c r="AV419" s="11" t="s">
        <v>86</v>
      </c>
      <c r="AW419" s="11" t="s">
        <v>38</v>
      </c>
      <c r="AX419" s="11" t="s">
        <v>74</v>
      </c>
      <c r="AY419" s="210" t="s">
        <v>134</v>
      </c>
    </row>
    <row r="420" spans="2:51" s="13" customFormat="1" ht="13.5">
      <c r="B420" s="222"/>
      <c r="C420" s="223"/>
      <c r="D420" s="201" t="s">
        <v>143</v>
      </c>
      <c r="E420" s="224" t="s">
        <v>21</v>
      </c>
      <c r="F420" s="225" t="s">
        <v>264</v>
      </c>
      <c r="G420" s="223"/>
      <c r="H420" s="224" t="s">
        <v>21</v>
      </c>
      <c r="I420" s="226"/>
      <c r="J420" s="223"/>
      <c r="K420" s="223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143</v>
      </c>
      <c r="AU420" s="231" t="s">
        <v>86</v>
      </c>
      <c r="AV420" s="13" t="s">
        <v>79</v>
      </c>
      <c r="AW420" s="13" t="s">
        <v>38</v>
      </c>
      <c r="AX420" s="13" t="s">
        <v>74</v>
      </c>
      <c r="AY420" s="231" t="s">
        <v>134</v>
      </c>
    </row>
    <row r="421" spans="2:51" s="11" customFormat="1" ht="13.5">
      <c r="B421" s="199"/>
      <c r="C421" s="200"/>
      <c r="D421" s="201" t="s">
        <v>143</v>
      </c>
      <c r="E421" s="202" t="s">
        <v>21</v>
      </c>
      <c r="F421" s="203" t="s">
        <v>370</v>
      </c>
      <c r="G421" s="200"/>
      <c r="H421" s="204">
        <v>4.7699999999999996</v>
      </c>
      <c r="I421" s="205"/>
      <c r="J421" s="200"/>
      <c r="K421" s="200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143</v>
      </c>
      <c r="AU421" s="210" t="s">
        <v>86</v>
      </c>
      <c r="AV421" s="11" t="s">
        <v>86</v>
      </c>
      <c r="AW421" s="11" t="s">
        <v>38</v>
      </c>
      <c r="AX421" s="11" t="s">
        <v>74</v>
      </c>
      <c r="AY421" s="210" t="s">
        <v>134</v>
      </c>
    </row>
    <row r="422" spans="2:51" s="13" customFormat="1" ht="13.5">
      <c r="B422" s="222"/>
      <c r="C422" s="223"/>
      <c r="D422" s="201" t="s">
        <v>143</v>
      </c>
      <c r="E422" s="224" t="s">
        <v>21</v>
      </c>
      <c r="F422" s="225" t="s">
        <v>266</v>
      </c>
      <c r="G422" s="223"/>
      <c r="H422" s="224" t="s">
        <v>21</v>
      </c>
      <c r="I422" s="226"/>
      <c r="J422" s="223"/>
      <c r="K422" s="223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143</v>
      </c>
      <c r="AU422" s="231" t="s">
        <v>86</v>
      </c>
      <c r="AV422" s="13" t="s">
        <v>79</v>
      </c>
      <c r="AW422" s="13" t="s">
        <v>38</v>
      </c>
      <c r="AX422" s="13" t="s">
        <v>74</v>
      </c>
      <c r="AY422" s="231" t="s">
        <v>134</v>
      </c>
    </row>
    <row r="423" spans="2:51" s="11" customFormat="1" ht="13.5">
      <c r="B423" s="199"/>
      <c r="C423" s="200"/>
      <c r="D423" s="201" t="s">
        <v>143</v>
      </c>
      <c r="E423" s="202" t="s">
        <v>21</v>
      </c>
      <c r="F423" s="203" t="s">
        <v>371</v>
      </c>
      <c r="G423" s="200"/>
      <c r="H423" s="204">
        <v>4.25</v>
      </c>
      <c r="I423" s="205"/>
      <c r="J423" s="200"/>
      <c r="K423" s="200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143</v>
      </c>
      <c r="AU423" s="210" t="s">
        <v>86</v>
      </c>
      <c r="AV423" s="11" t="s">
        <v>86</v>
      </c>
      <c r="AW423" s="11" t="s">
        <v>38</v>
      </c>
      <c r="AX423" s="11" t="s">
        <v>74</v>
      </c>
      <c r="AY423" s="210" t="s">
        <v>134</v>
      </c>
    </row>
    <row r="424" spans="2:51" s="13" customFormat="1" ht="13.5">
      <c r="B424" s="222"/>
      <c r="C424" s="223"/>
      <c r="D424" s="201" t="s">
        <v>143</v>
      </c>
      <c r="E424" s="224" t="s">
        <v>21</v>
      </c>
      <c r="F424" s="225" t="s">
        <v>268</v>
      </c>
      <c r="G424" s="223"/>
      <c r="H424" s="224" t="s">
        <v>21</v>
      </c>
      <c r="I424" s="226"/>
      <c r="J424" s="223"/>
      <c r="K424" s="223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143</v>
      </c>
      <c r="AU424" s="231" t="s">
        <v>86</v>
      </c>
      <c r="AV424" s="13" t="s">
        <v>79</v>
      </c>
      <c r="AW424" s="13" t="s">
        <v>38</v>
      </c>
      <c r="AX424" s="13" t="s">
        <v>74</v>
      </c>
      <c r="AY424" s="231" t="s">
        <v>134</v>
      </c>
    </row>
    <row r="425" spans="2:51" s="11" customFormat="1" ht="13.5">
      <c r="B425" s="199"/>
      <c r="C425" s="200"/>
      <c r="D425" s="201" t="s">
        <v>143</v>
      </c>
      <c r="E425" s="202" t="s">
        <v>21</v>
      </c>
      <c r="F425" s="203" t="s">
        <v>372</v>
      </c>
      <c r="G425" s="200"/>
      <c r="H425" s="204">
        <v>3.99</v>
      </c>
      <c r="I425" s="205"/>
      <c r="J425" s="200"/>
      <c r="K425" s="200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143</v>
      </c>
      <c r="AU425" s="210" t="s">
        <v>86</v>
      </c>
      <c r="AV425" s="11" t="s">
        <v>86</v>
      </c>
      <c r="AW425" s="11" t="s">
        <v>38</v>
      </c>
      <c r="AX425" s="11" t="s">
        <v>74</v>
      </c>
      <c r="AY425" s="210" t="s">
        <v>134</v>
      </c>
    </row>
    <row r="426" spans="2:51" s="13" customFormat="1" ht="13.5">
      <c r="B426" s="222"/>
      <c r="C426" s="223"/>
      <c r="D426" s="201" t="s">
        <v>143</v>
      </c>
      <c r="E426" s="224" t="s">
        <v>21</v>
      </c>
      <c r="F426" s="225" t="s">
        <v>270</v>
      </c>
      <c r="G426" s="223"/>
      <c r="H426" s="224" t="s">
        <v>21</v>
      </c>
      <c r="I426" s="226"/>
      <c r="J426" s="223"/>
      <c r="K426" s="223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143</v>
      </c>
      <c r="AU426" s="231" t="s">
        <v>86</v>
      </c>
      <c r="AV426" s="13" t="s">
        <v>79</v>
      </c>
      <c r="AW426" s="13" t="s">
        <v>38</v>
      </c>
      <c r="AX426" s="13" t="s">
        <v>74</v>
      </c>
      <c r="AY426" s="231" t="s">
        <v>134</v>
      </c>
    </row>
    <row r="427" spans="2:51" s="11" customFormat="1" ht="13.5">
      <c r="B427" s="199"/>
      <c r="C427" s="200"/>
      <c r="D427" s="201" t="s">
        <v>143</v>
      </c>
      <c r="E427" s="202" t="s">
        <v>21</v>
      </c>
      <c r="F427" s="203" t="s">
        <v>373</v>
      </c>
      <c r="G427" s="200"/>
      <c r="H427" s="204">
        <v>8.3000000000000007</v>
      </c>
      <c r="I427" s="205"/>
      <c r="J427" s="200"/>
      <c r="K427" s="200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143</v>
      </c>
      <c r="AU427" s="210" t="s">
        <v>86</v>
      </c>
      <c r="AV427" s="11" t="s">
        <v>86</v>
      </c>
      <c r="AW427" s="11" t="s">
        <v>38</v>
      </c>
      <c r="AX427" s="11" t="s">
        <v>74</v>
      </c>
      <c r="AY427" s="210" t="s">
        <v>134</v>
      </c>
    </row>
    <row r="428" spans="2:51" s="13" customFormat="1" ht="13.5">
      <c r="B428" s="222"/>
      <c r="C428" s="223"/>
      <c r="D428" s="201" t="s">
        <v>143</v>
      </c>
      <c r="E428" s="224" t="s">
        <v>21</v>
      </c>
      <c r="F428" s="225" t="s">
        <v>272</v>
      </c>
      <c r="G428" s="223"/>
      <c r="H428" s="224" t="s">
        <v>21</v>
      </c>
      <c r="I428" s="226"/>
      <c r="J428" s="223"/>
      <c r="K428" s="223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143</v>
      </c>
      <c r="AU428" s="231" t="s">
        <v>86</v>
      </c>
      <c r="AV428" s="13" t="s">
        <v>79</v>
      </c>
      <c r="AW428" s="13" t="s">
        <v>38</v>
      </c>
      <c r="AX428" s="13" t="s">
        <v>74</v>
      </c>
      <c r="AY428" s="231" t="s">
        <v>134</v>
      </c>
    </row>
    <row r="429" spans="2:51" s="11" customFormat="1" ht="13.5">
      <c r="B429" s="199"/>
      <c r="C429" s="200"/>
      <c r="D429" s="201" t="s">
        <v>143</v>
      </c>
      <c r="E429" s="202" t="s">
        <v>21</v>
      </c>
      <c r="F429" s="203" t="s">
        <v>374</v>
      </c>
      <c r="G429" s="200"/>
      <c r="H429" s="204">
        <v>14.68</v>
      </c>
      <c r="I429" s="205"/>
      <c r="J429" s="200"/>
      <c r="K429" s="200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143</v>
      </c>
      <c r="AU429" s="210" t="s">
        <v>86</v>
      </c>
      <c r="AV429" s="11" t="s">
        <v>86</v>
      </c>
      <c r="AW429" s="11" t="s">
        <v>38</v>
      </c>
      <c r="AX429" s="11" t="s">
        <v>74</v>
      </c>
      <c r="AY429" s="210" t="s">
        <v>134</v>
      </c>
    </row>
    <row r="430" spans="2:51" s="13" customFormat="1" ht="13.5">
      <c r="B430" s="222"/>
      <c r="C430" s="223"/>
      <c r="D430" s="201" t="s">
        <v>143</v>
      </c>
      <c r="E430" s="224" t="s">
        <v>21</v>
      </c>
      <c r="F430" s="225" t="s">
        <v>274</v>
      </c>
      <c r="G430" s="223"/>
      <c r="H430" s="224" t="s">
        <v>21</v>
      </c>
      <c r="I430" s="226"/>
      <c r="J430" s="223"/>
      <c r="K430" s="223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143</v>
      </c>
      <c r="AU430" s="231" t="s">
        <v>86</v>
      </c>
      <c r="AV430" s="13" t="s">
        <v>79</v>
      </c>
      <c r="AW430" s="13" t="s">
        <v>38</v>
      </c>
      <c r="AX430" s="13" t="s">
        <v>74</v>
      </c>
      <c r="AY430" s="231" t="s">
        <v>134</v>
      </c>
    </row>
    <row r="431" spans="2:51" s="11" customFormat="1" ht="13.5">
      <c r="B431" s="199"/>
      <c r="C431" s="200"/>
      <c r="D431" s="201" t="s">
        <v>143</v>
      </c>
      <c r="E431" s="202" t="s">
        <v>21</v>
      </c>
      <c r="F431" s="203" t="s">
        <v>375</v>
      </c>
      <c r="G431" s="200"/>
      <c r="H431" s="204">
        <v>6.88</v>
      </c>
      <c r="I431" s="205"/>
      <c r="J431" s="200"/>
      <c r="K431" s="200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143</v>
      </c>
      <c r="AU431" s="210" t="s">
        <v>86</v>
      </c>
      <c r="AV431" s="11" t="s">
        <v>86</v>
      </c>
      <c r="AW431" s="11" t="s">
        <v>38</v>
      </c>
      <c r="AX431" s="11" t="s">
        <v>74</v>
      </c>
      <c r="AY431" s="210" t="s">
        <v>134</v>
      </c>
    </row>
    <row r="432" spans="2:51" s="13" customFormat="1" ht="13.5">
      <c r="B432" s="222"/>
      <c r="C432" s="223"/>
      <c r="D432" s="201" t="s">
        <v>143</v>
      </c>
      <c r="E432" s="224" t="s">
        <v>21</v>
      </c>
      <c r="F432" s="225" t="s">
        <v>276</v>
      </c>
      <c r="G432" s="223"/>
      <c r="H432" s="224" t="s">
        <v>21</v>
      </c>
      <c r="I432" s="226"/>
      <c r="J432" s="223"/>
      <c r="K432" s="223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143</v>
      </c>
      <c r="AU432" s="231" t="s">
        <v>86</v>
      </c>
      <c r="AV432" s="13" t="s">
        <v>79</v>
      </c>
      <c r="AW432" s="13" t="s">
        <v>38</v>
      </c>
      <c r="AX432" s="13" t="s">
        <v>74</v>
      </c>
      <c r="AY432" s="231" t="s">
        <v>134</v>
      </c>
    </row>
    <row r="433" spans="2:51" s="11" customFormat="1" ht="13.5">
      <c r="B433" s="199"/>
      <c r="C433" s="200"/>
      <c r="D433" s="201" t="s">
        <v>143</v>
      </c>
      <c r="E433" s="202" t="s">
        <v>21</v>
      </c>
      <c r="F433" s="203" t="s">
        <v>455</v>
      </c>
      <c r="G433" s="200"/>
      <c r="H433" s="204">
        <v>8.4</v>
      </c>
      <c r="I433" s="205"/>
      <c r="J433" s="200"/>
      <c r="K433" s="200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143</v>
      </c>
      <c r="AU433" s="210" t="s">
        <v>86</v>
      </c>
      <c r="AV433" s="11" t="s">
        <v>86</v>
      </c>
      <c r="AW433" s="11" t="s">
        <v>38</v>
      </c>
      <c r="AX433" s="11" t="s">
        <v>74</v>
      </c>
      <c r="AY433" s="210" t="s">
        <v>134</v>
      </c>
    </row>
    <row r="434" spans="2:51" s="13" customFormat="1" ht="13.5">
      <c r="B434" s="222"/>
      <c r="C434" s="223"/>
      <c r="D434" s="201" t="s">
        <v>143</v>
      </c>
      <c r="E434" s="224" t="s">
        <v>21</v>
      </c>
      <c r="F434" s="225" t="s">
        <v>278</v>
      </c>
      <c r="G434" s="223"/>
      <c r="H434" s="224" t="s">
        <v>21</v>
      </c>
      <c r="I434" s="226"/>
      <c r="J434" s="223"/>
      <c r="K434" s="223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143</v>
      </c>
      <c r="AU434" s="231" t="s">
        <v>86</v>
      </c>
      <c r="AV434" s="13" t="s">
        <v>79</v>
      </c>
      <c r="AW434" s="13" t="s">
        <v>38</v>
      </c>
      <c r="AX434" s="13" t="s">
        <v>74</v>
      </c>
      <c r="AY434" s="231" t="s">
        <v>134</v>
      </c>
    </row>
    <row r="435" spans="2:51" s="11" customFormat="1" ht="13.5">
      <c r="B435" s="199"/>
      <c r="C435" s="200"/>
      <c r="D435" s="201" t="s">
        <v>143</v>
      </c>
      <c r="E435" s="202" t="s">
        <v>21</v>
      </c>
      <c r="F435" s="203" t="s">
        <v>377</v>
      </c>
      <c r="G435" s="200"/>
      <c r="H435" s="204">
        <v>8.61</v>
      </c>
      <c r="I435" s="205"/>
      <c r="J435" s="200"/>
      <c r="K435" s="200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143</v>
      </c>
      <c r="AU435" s="210" t="s">
        <v>86</v>
      </c>
      <c r="AV435" s="11" t="s">
        <v>86</v>
      </c>
      <c r="AW435" s="11" t="s">
        <v>38</v>
      </c>
      <c r="AX435" s="11" t="s">
        <v>74</v>
      </c>
      <c r="AY435" s="210" t="s">
        <v>134</v>
      </c>
    </row>
    <row r="436" spans="2:51" s="13" customFormat="1" ht="13.5">
      <c r="B436" s="222"/>
      <c r="C436" s="223"/>
      <c r="D436" s="201" t="s">
        <v>143</v>
      </c>
      <c r="E436" s="224" t="s">
        <v>21</v>
      </c>
      <c r="F436" s="225" t="s">
        <v>280</v>
      </c>
      <c r="G436" s="223"/>
      <c r="H436" s="224" t="s">
        <v>21</v>
      </c>
      <c r="I436" s="226"/>
      <c r="J436" s="223"/>
      <c r="K436" s="223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143</v>
      </c>
      <c r="AU436" s="231" t="s">
        <v>86</v>
      </c>
      <c r="AV436" s="13" t="s">
        <v>79</v>
      </c>
      <c r="AW436" s="13" t="s">
        <v>38</v>
      </c>
      <c r="AX436" s="13" t="s">
        <v>74</v>
      </c>
      <c r="AY436" s="231" t="s">
        <v>134</v>
      </c>
    </row>
    <row r="437" spans="2:51" s="11" customFormat="1" ht="13.5">
      <c r="B437" s="199"/>
      <c r="C437" s="200"/>
      <c r="D437" s="201" t="s">
        <v>143</v>
      </c>
      <c r="E437" s="202" t="s">
        <v>21</v>
      </c>
      <c r="F437" s="203" t="s">
        <v>378</v>
      </c>
      <c r="G437" s="200"/>
      <c r="H437" s="204">
        <v>4</v>
      </c>
      <c r="I437" s="205"/>
      <c r="J437" s="200"/>
      <c r="K437" s="200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143</v>
      </c>
      <c r="AU437" s="210" t="s">
        <v>86</v>
      </c>
      <c r="AV437" s="11" t="s">
        <v>86</v>
      </c>
      <c r="AW437" s="11" t="s">
        <v>38</v>
      </c>
      <c r="AX437" s="11" t="s">
        <v>74</v>
      </c>
      <c r="AY437" s="210" t="s">
        <v>134</v>
      </c>
    </row>
    <row r="438" spans="2:51" s="13" customFormat="1" ht="13.5">
      <c r="B438" s="222"/>
      <c r="C438" s="223"/>
      <c r="D438" s="201" t="s">
        <v>143</v>
      </c>
      <c r="E438" s="224" t="s">
        <v>21</v>
      </c>
      <c r="F438" s="225" t="s">
        <v>282</v>
      </c>
      <c r="G438" s="223"/>
      <c r="H438" s="224" t="s">
        <v>21</v>
      </c>
      <c r="I438" s="226"/>
      <c r="J438" s="223"/>
      <c r="K438" s="223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143</v>
      </c>
      <c r="AU438" s="231" t="s">
        <v>86</v>
      </c>
      <c r="AV438" s="13" t="s">
        <v>79</v>
      </c>
      <c r="AW438" s="13" t="s">
        <v>38</v>
      </c>
      <c r="AX438" s="13" t="s">
        <v>74</v>
      </c>
      <c r="AY438" s="231" t="s">
        <v>134</v>
      </c>
    </row>
    <row r="439" spans="2:51" s="11" customFormat="1" ht="13.5">
      <c r="B439" s="199"/>
      <c r="C439" s="200"/>
      <c r="D439" s="201" t="s">
        <v>143</v>
      </c>
      <c r="E439" s="202" t="s">
        <v>21</v>
      </c>
      <c r="F439" s="203" t="s">
        <v>456</v>
      </c>
      <c r="G439" s="200"/>
      <c r="H439" s="204">
        <v>7.74</v>
      </c>
      <c r="I439" s="205"/>
      <c r="J439" s="200"/>
      <c r="K439" s="200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143</v>
      </c>
      <c r="AU439" s="210" t="s">
        <v>86</v>
      </c>
      <c r="AV439" s="11" t="s">
        <v>86</v>
      </c>
      <c r="AW439" s="11" t="s">
        <v>38</v>
      </c>
      <c r="AX439" s="11" t="s">
        <v>74</v>
      </c>
      <c r="AY439" s="210" t="s">
        <v>134</v>
      </c>
    </row>
    <row r="440" spans="2:51" s="13" customFormat="1" ht="13.5">
      <c r="B440" s="222"/>
      <c r="C440" s="223"/>
      <c r="D440" s="201" t="s">
        <v>143</v>
      </c>
      <c r="E440" s="224" t="s">
        <v>21</v>
      </c>
      <c r="F440" s="225" t="s">
        <v>284</v>
      </c>
      <c r="G440" s="223"/>
      <c r="H440" s="224" t="s">
        <v>21</v>
      </c>
      <c r="I440" s="226"/>
      <c r="J440" s="223"/>
      <c r="K440" s="223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143</v>
      </c>
      <c r="AU440" s="231" t="s">
        <v>86</v>
      </c>
      <c r="AV440" s="13" t="s">
        <v>79</v>
      </c>
      <c r="AW440" s="13" t="s">
        <v>38</v>
      </c>
      <c r="AX440" s="13" t="s">
        <v>74</v>
      </c>
      <c r="AY440" s="231" t="s">
        <v>134</v>
      </c>
    </row>
    <row r="441" spans="2:51" s="11" customFormat="1" ht="13.5">
      <c r="B441" s="199"/>
      <c r="C441" s="200"/>
      <c r="D441" s="201" t="s">
        <v>143</v>
      </c>
      <c r="E441" s="202" t="s">
        <v>21</v>
      </c>
      <c r="F441" s="203" t="s">
        <v>457</v>
      </c>
      <c r="G441" s="200"/>
      <c r="H441" s="204">
        <v>5.75</v>
      </c>
      <c r="I441" s="205"/>
      <c r="J441" s="200"/>
      <c r="K441" s="200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143</v>
      </c>
      <c r="AU441" s="210" t="s">
        <v>86</v>
      </c>
      <c r="AV441" s="11" t="s">
        <v>86</v>
      </c>
      <c r="AW441" s="11" t="s">
        <v>38</v>
      </c>
      <c r="AX441" s="11" t="s">
        <v>74</v>
      </c>
      <c r="AY441" s="210" t="s">
        <v>134</v>
      </c>
    </row>
    <row r="442" spans="2:51" s="14" customFormat="1" ht="13.5">
      <c r="B442" s="242"/>
      <c r="C442" s="243"/>
      <c r="D442" s="201" t="s">
        <v>143</v>
      </c>
      <c r="E442" s="244" t="s">
        <v>21</v>
      </c>
      <c r="F442" s="245" t="s">
        <v>356</v>
      </c>
      <c r="G442" s="243"/>
      <c r="H442" s="246">
        <v>141.35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AT442" s="252" t="s">
        <v>143</v>
      </c>
      <c r="AU442" s="252" t="s">
        <v>86</v>
      </c>
      <c r="AV442" s="14" t="s">
        <v>147</v>
      </c>
      <c r="AW442" s="14" t="s">
        <v>38</v>
      </c>
      <c r="AX442" s="14" t="s">
        <v>74</v>
      </c>
      <c r="AY442" s="252" t="s">
        <v>134</v>
      </c>
    </row>
    <row r="443" spans="2:51" s="13" customFormat="1" ht="13.5">
      <c r="B443" s="222"/>
      <c r="C443" s="223"/>
      <c r="D443" s="201" t="s">
        <v>143</v>
      </c>
      <c r="E443" s="224" t="s">
        <v>21</v>
      </c>
      <c r="F443" s="225" t="s">
        <v>458</v>
      </c>
      <c r="G443" s="223"/>
      <c r="H443" s="224" t="s">
        <v>21</v>
      </c>
      <c r="I443" s="226"/>
      <c r="J443" s="223"/>
      <c r="K443" s="223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143</v>
      </c>
      <c r="AU443" s="231" t="s">
        <v>86</v>
      </c>
      <c r="AV443" s="13" t="s">
        <v>79</v>
      </c>
      <c r="AW443" s="13" t="s">
        <v>38</v>
      </c>
      <c r="AX443" s="13" t="s">
        <v>74</v>
      </c>
      <c r="AY443" s="231" t="s">
        <v>134</v>
      </c>
    </row>
    <row r="444" spans="2:51" s="13" customFormat="1" ht="13.5">
      <c r="B444" s="222"/>
      <c r="C444" s="223"/>
      <c r="D444" s="201" t="s">
        <v>143</v>
      </c>
      <c r="E444" s="224" t="s">
        <v>21</v>
      </c>
      <c r="F444" s="225" t="s">
        <v>262</v>
      </c>
      <c r="G444" s="223"/>
      <c r="H444" s="224" t="s">
        <v>21</v>
      </c>
      <c r="I444" s="226"/>
      <c r="J444" s="223"/>
      <c r="K444" s="223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143</v>
      </c>
      <c r="AU444" s="231" t="s">
        <v>86</v>
      </c>
      <c r="AV444" s="13" t="s">
        <v>79</v>
      </c>
      <c r="AW444" s="13" t="s">
        <v>38</v>
      </c>
      <c r="AX444" s="13" t="s">
        <v>74</v>
      </c>
      <c r="AY444" s="231" t="s">
        <v>134</v>
      </c>
    </row>
    <row r="445" spans="2:51" s="11" customFormat="1" ht="13.5">
      <c r="B445" s="199"/>
      <c r="C445" s="200"/>
      <c r="D445" s="201" t="s">
        <v>143</v>
      </c>
      <c r="E445" s="202" t="s">
        <v>21</v>
      </c>
      <c r="F445" s="203" t="s">
        <v>369</v>
      </c>
      <c r="G445" s="200"/>
      <c r="H445" s="204">
        <v>63.98</v>
      </c>
      <c r="I445" s="205"/>
      <c r="J445" s="200"/>
      <c r="K445" s="200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143</v>
      </c>
      <c r="AU445" s="210" t="s">
        <v>86</v>
      </c>
      <c r="AV445" s="11" t="s">
        <v>86</v>
      </c>
      <c r="AW445" s="11" t="s">
        <v>38</v>
      </c>
      <c r="AX445" s="11" t="s">
        <v>74</v>
      </c>
      <c r="AY445" s="210" t="s">
        <v>134</v>
      </c>
    </row>
    <row r="446" spans="2:51" s="13" customFormat="1" ht="13.5">
      <c r="B446" s="222"/>
      <c r="C446" s="223"/>
      <c r="D446" s="201" t="s">
        <v>143</v>
      </c>
      <c r="E446" s="224" t="s">
        <v>21</v>
      </c>
      <c r="F446" s="225" t="s">
        <v>264</v>
      </c>
      <c r="G446" s="223"/>
      <c r="H446" s="224" t="s">
        <v>21</v>
      </c>
      <c r="I446" s="226"/>
      <c r="J446" s="223"/>
      <c r="K446" s="223"/>
      <c r="L446" s="227"/>
      <c r="M446" s="228"/>
      <c r="N446" s="229"/>
      <c r="O446" s="229"/>
      <c r="P446" s="229"/>
      <c r="Q446" s="229"/>
      <c r="R446" s="229"/>
      <c r="S446" s="229"/>
      <c r="T446" s="230"/>
      <c r="AT446" s="231" t="s">
        <v>143</v>
      </c>
      <c r="AU446" s="231" t="s">
        <v>86</v>
      </c>
      <c r="AV446" s="13" t="s">
        <v>79</v>
      </c>
      <c r="AW446" s="13" t="s">
        <v>38</v>
      </c>
      <c r="AX446" s="13" t="s">
        <v>74</v>
      </c>
      <c r="AY446" s="231" t="s">
        <v>134</v>
      </c>
    </row>
    <row r="447" spans="2:51" s="11" customFormat="1" ht="13.5">
      <c r="B447" s="199"/>
      <c r="C447" s="200"/>
      <c r="D447" s="201" t="s">
        <v>143</v>
      </c>
      <c r="E447" s="202" t="s">
        <v>21</v>
      </c>
      <c r="F447" s="203" t="s">
        <v>370</v>
      </c>
      <c r="G447" s="200"/>
      <c r="H447" s="204">
        <v>4.7699999999999996</v>
      </c>
      <c r="I447" s="205"/>
      <c r="J447" s="200"/>
      <c r="K447" s="200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143</v>
      </c>
      <c r="AU447" s="210" t="s">
        <v>86</v>
      </c>
      <c r="AV447" s="11" t="s">
        <v>86</v>
      </c>
      <c r="AW447" s="11" t="s">
        <v>38</v>
      </c>
      <c r="AX447" s="11" t="s">
        <v>74</v>
      </c>
      <c r="AY447" s="210" t="s">
        <v>134</v>
      </c>
    </row>
    <row r="448" spans="2:51" s="13" customFormat="1" ht="13.5">
      <c r="B448" s="222"/>
      <c r="C448" s="223"/>
      <c r="D448" s="201" t="s">
        <v>143</v>
      </c>
      <c r="E448" s="224" t="s">
        <v>21</v>
      </c>
      <c r="F448" s="225" t="s">
        <v>266</v>
      </c>
      <c r="G448" s="223"/>
      <c r="H448" s="224" t="s">
        <v>21</v>
      </c>
      <c r="I448" s="226"/>
      <c r="J448" s="223"/>
      <c r="K448" s="223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143</v>
      </c>
      <c r="AU448" s="231" t="s">
        <v>86</v>
      </c>
      <c r="AV448" s="13" t="s">
        <v>79</v>
      </c>
      <c r="AW448" s="13" t="s">
        <v>38</v>
      </c>
      <c r="AX448" s="13" t="s">
        <v>74</v>
      </c>
      <c r="AY448" s="231" t="s">
        <v>134</v>
      </c>
    </row>
    <row r="449" spans="2:51" s="11" customFormat="1" ht="13.5">
      <c r="B449" s="199"/>
      <c r="C449" s="200"/>
      <c r="D449" s="201" t="s">
        <v>143</v>
      </c>
      <c r="E449" s="202" t="s">
        <v>21</v>
      </c>
      <c r="F449" s="203" t="s">
        <v>371</v>
      </c>
      <c r="G449" s="200"/>
      <c r="H449" s="204">
        <v>4.25</v>
      </c>
      <c r="I449" s="205"/>
      <c r="J449" s="200"/>
      <c r="K449" s="200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143</v>
      </c>
      <c r="AU449" s="210" t="s">
        <v>86</v>
      </c>
      <c r="AV449" s="11" t="s">
        <v>86</v>
      </c>
      <c r="AW449" s="11" t="s">
        <v>38</v>
      </c>
      <c r="AX449" s="11" t="s">
        <v>74</v>
      </c>
      <c r="AY449" s="210" t="s">
        <v>134</v>
      </c>
    </row>
    <row r="450" spans="2:51" s="13" customFormat="1" ht="13.5">
      <c r="B450" s="222"/>
      <c r="C450" s="223"/>
      <c r="D450" s="201" t="s">
        <v>143</v>
      </c>
      <c r="E450" s="224" t="s">
        <v>21</v>
      </c>
      <c r="F450" s="225" t="s">
        <v>268</v>
      </c>
      <c r="G450" s="223"/>
      <c r="H450" s="224" t="s">
        <v>21</v>
      </c>
      <c r="I450" s="226"/>
      <c r="J450" s="223"/>
      <c r="K450" s="223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143</v>
      </c>
      <c r="AU450" s="231" t="s">
        <v>86</v>
      </c>
      <c r="AV450" s="13" t="s">
        <v>79</v>
      </c>
      <c r="AW450" s="13" t="s">
        <v>38</v>
      </c>
      <c r="AX450" s="13" t="s">
        <v>74</v>
      </c>
      <c r="AY450" s="231" t="s">
        <v>134</v>
      </c>
    </row>
    <row r="451" spans="2:51" s="11" customFormat="1" ht="13.5">
      <c r="B451" s="199"/>
      <c r="C451" s="200"/>
      <c r="D451" s="201" t="s">
        <v>143</v>
      </c>
      <c r="E451" s="202" t="s">
        <v>21</v>
      </c>
      <c r="F451" s="203" t="s">
        <v>372</v>
      </c>
      <c r="G451" s="200"/>
      <c r="H451" s="204">
        <v>3.99</v>
      </c>
      <c r="I451" s="205"/>
      <c r="J451" s="200"/>
      <c r="K451" s="200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143</v>
      </c>
      <c r="AU451" s="210" t="s">
        <v>86</v>
      </c>
      <c r="AV451" s="11" t="s">
        <v>86</v>
      </c>
      <c r="AW451" s="11" t="s">
        <v>38</v>
      </c>
      <c r="AX451" s="11" t="s">
        <v>74</v>
      </c>
      <c r="AY451" s="210" t="s">
        <v>134</v>
      </c>
    </row>
    <row r="452" spans="2:51" s="13" customFormat="1" ht="13.5">
      <c r="B452" s="222"/>
      <c r="C452" s="223"/>
      <c r="D452" s="201" t="s">
        <v>143</v>
      </c>
      <c r="E452" s="224" t="s">
        <v>21</v>
      </c>
      <c r="F452" s="225" t="s">
        <v>270</v>
      </c>
      <c r="G452" s="223"/>
      <c r="H452" s="224" t="s">
        <v>21</v>
      </c>
      <c r="I452" s="226"/>
      <c r="J452" s="223"/>
      <c r="K452" s="223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143</v>
      </c>
      <c r="AU452" s="231" t="s">
        <v>86</v>
      </c>
      <c r="AV452" s="13" t="s">
        <v>79</v>
      </c>
      <c r="AW452" s="13" t="s">
        <v>38</v>
      </c>
      <c r="AX452" s="13" t="s">
        <v>74</v>
      </c>
      <c r="AY452" s="231" t="s">
        <v>134</v>
      </c>
    </row>
    <row r="453" spans="2:51" s="11" customFormat="1" ht="13.5">
      <c r="B453" s="199"/>
      <c r="C453" s="200"/>
      <c r="D453" s="201" t="s">
        <v>143</v>
      </c>
      <c r="E453" s="202" t="s">
        <v>21</v>
      </c>
      <c r="F453" s="203" t="s">
        <v>373</v>
      </c>
      <c r="G453" s="200"/>
      <c r="H453" s="204">
        <v>8.3000000000000007</v>
      </c>
      <c r="I453" s="205"/>
      <c r="J453" s="200"/>
      <c r="K453" s="200"/>
      <c r="L453" s="206"/>
      <c r="M453" s="207"/>
      <c r="N453" s="208"/>
      <c r="O453" s="208"/>
      <c r="P453" s="208"/>
      <c r="Q453" s="208"/>
      <c r="R453" s="208"/>
      <c r="S453" s="208"/>
      <c r="T453" s="209"/>
      <c r="AT453" s="210" t="s">
        <v>143</v>
      </c>
      <c r="AU453" s="210" t="s">
        <v>86</v>
      </c>
      <c r="AV453" s="11" t="s">
        <v>86</v>
      </c>
      <c r="AW453" s="11" t="s">
        <v>38</v>
      </c>
      <c r="AX453" s="11" t="s">
        <v>74</v>
      </c>
      <c r="AY453" s="210" t="s">
        <v>134</v>
      </c>
    </row>
    <row r="454" spans="2:51" s="13" customFormat="1" ht="13.5">
      <c r="B454" s="222"/>
      <c r="C454" s="223"/>
      <c r="D454" s="201" t="s">
        <v>143</v>
      </c>
      <c r="E454" s="224" t="s">
        <v>21</v>
      </c>
      <c r="F454" s="225" t="s">
        <v>272</v>
      </c>
      <c r="G454" s="223"/>
      <c r="H454" s="224" t="s">
        <v>21</v>
      </c>
      <c r="I454" s="226"/>
      <c r="J454" s="223"/>
      <c r="K454" s="223"/>
      <c r="L454" s="227"/>
      <c r="M454" s="228"/>
      <c r="N454" s="229"/>
      <c r="O454" s="229"/>
      <c r="P454" s="229"/>
      <c r="Q454" s="229"/>
      <c r="R454" s="229"/>
      <c r="S454" s="229"/>
      <c r="T454" s="230"/>
      <c r="AT454" s="231" t="s">
        <v>143</v>
      </c>
      <c r="AU454" s="231" t="s">
        <v>86</v>
      </c>
      <c r="AV454" s="13" t="s">
        <v>79</v>
      </c>
      <c r="AW454" s="13" t="s">
        <v>38</v>
      </c>
      <c r="AX454" s="13" t="s">
        <v>74</v>
      </c>
      <c r="AY454" s="231" t="s">
        <v>134</v>
      </c>
    </row>
    <row r="455" spans="2:51" s="11" customFormat="1" ht="13.5">
      <c r="B455" s="199"/>
      <c r="C455" s="200"/>
      <c r="D455" s="201" t="s">
        <v>143</v>
      </c>
      <c r="E455" s="202" t="s">
        <v>21</v>
      </c>
      <c r="F455" s="203" t="s">
        <v>374</v>
      </c>
      <c r="G455" s="200"/>
      <c r="H455" s="204">
        <v>14.68</v>
      </c>
      <c r="I455" s="205"/>
      <c r="J455" s="200"/>
      <c r="K455" s="200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143</v>
      </c>
      <c r="AU455" s="210" t="s">
        <v>86</v>
      </c>
      <c r="AV455" s="11" t="s">
        <v>86</v>
      </c>
      <c r="AW455" s="11" t="s">
        <v>38</v>
      </c>
      <c r="AX455" s="11" t="s">
        <v>74</v>
      </c>
      <c r="AY455" s="210" t="s">
        <v>134</v>
      </c>
    </row>
    <row r="456" spans="2:51" s="13" customFormat="1" ht="13.5">
      <c r="B456" s="222"/>
      <c r="C456" s="223"/>
      <c r="D456" s="201" t="s">
        <v>143</v>
      </c>
      <c r="E456" s="224" t="s">
        <v>21</v>
      </c>
      <c r="F456" s="225" t="s">
        <v>274</v>
      </c>
      <c r="G456" s="223"/>
      <c r="H456" s="224" t="s">
        <v>21</v>
      </c>
      <c r="I456" s="226"/>
      <c r="J456" s="223"/>
      <c r="K456" s="223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143</v>
      </c>
      <c r="AU456" s="231" t="s">
        <v>86</v>
      </c>
      <c r="AV456" s="13" t="s">
        <v>79</v>
      </c>
      <c r="AW456" s="13" t="s">
        <v>38</v>
      </c>
      <c r="AX456" s="13" t="s">
        <v>74</v>
      </c>
      <c r="AY456" s="231" t="s">
        <v>134</v>
      </c>
    </row>
    <row r="457" spans="2:51" s="11" customFormat="1" ht="13.5">
      <c r="B457" s="199"/>
      <c r="C457" s="200"/>
      <c r="D457" s="201" t="s">
        <v>143</v>
      </c>
      <c r="E457" s="202" t="s">
        <v>21</v>
      </c>
      <c r="F457" s="203" t="s">
        <v>375</v>
      </c>
      <c r="G457" s="200"/>
      <c r="H457" s="204">
        <v>6.88</v>
      </c>
      <c r="I457" s="205"/>
      <c r="J457" s="200"/>
      <c r="K457" s="200"/>
      <c r="L457" s="206"/>
      <c r="M457" s="207"/>
      <c r="N457" s="208"/>
      <c r="O457" s="208"/>
      <c r="P457" s="208"/>
      <c r="Q457" s="208"/>
      <c r="R457" s="208"/>
      <c r="S457" s="208"/>
      <c r="T457" s="209"/>
      <c r="AT457" s="210" t="s">
        <v>143</v>
      </c>
      <c r="AU457" s="210" t="s">
        <v>86</v>
      </c>
      <c r="AV457" s="11" t="s">
        <v>86</v>
      </c>
      <c r="AW457" s="11" t="s">
        <v>38</v>
      </c>
      <c r="AX457" s="11" t="s">
        <v>74</v>
      </c>
      <c r="AY457" s="210" t="s">
        <v>134</v>
      </c>
    </row>
    <row r="458" spans="2:51" s="13" customFormat="1" ht="13.5">
      <c r="B458" s="222"/>
      <c r="C458" s="223"/>
      <c r="D458" s="201" t="s">
        <v>143</v>
      </c>
      <c r="E458" s="224" t="s">
        <v>21</v>
      </c>
      <c r="F458" s="225" t="s">
        <v>276</v>
      </c>
      <c r="G458" s="223"/>
      <c r="H458" s="224" t="s">
        <v>21</v>
      </c>
      <c r="I458" s="226"/>
      <c r="J458" s="223"/>
      <c r="K458" s="223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143</v>
      </c>
      <c r="AU458" s="231" t="s">
        <v>86</v>
      </c>
      <c r="AV458" s="13" t="s">
        <v>79</v>
      </c>
      <c r="AW458" s="13" t="s">
        <v>38</v>
      </c>
      <c r="AX458" s="13" t="s">
        <v>74</v>
      </c>
      <c r="AY458" s="231" t="s">
        <v>134</v>
      </c>
    </row>
    <row r="459" spans="2:51" s="11" customFormat="1" ht="13.5">
      <c r="B459" s="199"/>
      <c r="C459" s="200"/>
      <c r="D459" s="201" t="s">
        <v>143</v>
      </c>
      <c r="E459" s="202" t="s">
        <v>21</v>
      </c>
      <c r="F459" s="203" t="s">
        <v>455</v>
      </c>
      <c r="G459" s="200"/>
      <c r="H459" s="204">
        <v>8.4</v>
      </c>
      <c r="I459" s="205"/>
      <c r="J459" s="200"/>
      <c r="K459" s="200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143</v>
      </c>
      <c r="AU459" s="210" t="s">
        <v>86</v>
      </c>
      <c r="AV459" s="11" t="s">
        <v>86</v>
      </c>
      <c r="AW459" s="11" t="s">
        <v>38</v>
      </c>
      <c r="AX459" s="11" t="s">
        <v>74</v>
      </c>
      <c r="AY459" s="210" t="s">
        <v>134</v>
      </c>
    </row>
    <row r="460" spans="2:51" s="13" customFormat="1" ht="13.5">
      <c r="B460" s="222"/>
      <c r="C460" s="223"/>
      <c r="D460" s="201" t="s">
        <v>143</v>
      </c>
      <c r="E460" s="224" t="s">
        <v>21</v>
      </c>
      <c r="F460" s="225" t="s">
        <v>278</v>
      </c>
      <c r="G460" s="223"/>
      <c r="H460" s="224" t="s">
        <v>21</v>
      </c>
      <c r="I460" s="226"/>
      <c r="J460" s="223"/>
      <c r="K460" s="223"/>
      <c r="L460" s="227"/>
      <c r="M460" s="228"/>
      <c r="N460" s="229"/>
      <c r="O460" s="229"/>
      <c r="P460" s="229"/>
      <c r="Q460" s="229"/>
      <c r="R460" s="229"/>
      <c r="S460" s="229"/>
      <c r="T460" s="230"/>
      <c r="AT460" s="231" t="s">
        <v>143</v>
      </c>
      <c r="AU460" s="231" t="s">
        <v>86</v>
      </c>
      <c r="AV460" s="13" t="s">
        <v>79</v>
      </c>
      <c r="AW460" s="13" t="s">
        <v>38</v>
      </c>
      <c r="AX460" s="13" t="s">
        <v>74</v>
      </c>
      <c r="AY460" s="231" t="s">
        <v>134</v>
      </c>
    </row>
    <row r="461" spans="2:51" s="11" customFormat="1" ht="13.5">
      <c r="B461" s="199"/>
      <c r="C461" s="200"/>
      <c r="D461" s="201" t="s">
        <v>143</v>
      </c>
      <c r="E461" s="202" t="s">
        <v>21</v>
      </c>
      <c r="F461" s="203" t="s">
        <v>377</v>
      </c>
      <c r="G461" s="200"/>
      <c r="H461" s="204">
        <v>8.61</v>
      </c>
      <c r="I461" s="205"/>
      <c r="J461" s="200"/>
      <c r="K461" s="200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143</v>
      </c>
      <c r="AU461" s="210" t="s">
        <v>86</v>
      </c>
      <c r="AV461" s="11" t="s">
        <v>86</v>
      </c>
      <c r="AW461" s="11" t="s">
        <v>38</v>
      </c>
      <c r="AX461" s="11" t="s">
        <v>74</v>
      </c>
      <c r="AY461" s="210" t="s">
        <v>134</v>
      </c>
    </row>
    <row r="462" spans="2:51" s="13" customFormat="1" ht="13.5">
      <c r="B462" s="222"/>
      <c r="C462" s="223"/>
      <c r="D462" s="201" t="s">
        <v>143</v>
      </c>
      <c r="E462" s="224" t="s">
        <v>21</v>
      </c>
      <c r="F462" s="225" t="s">
        <v>280</v>
      </c>
      <c r="G462" s="223"/>
      <c r="H462" s="224" t="s">
        <v>21</v>
      </c>
      <c r="I462" s="226"/>
      <c r="J462" s="223"/>
      <c r="K462" s="223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143</v>
      </c>
      <c r="AU462" s="231" t="s">
        <v>86</v>
      </c>
      <c r="AV462" s="13" t="s">
        <v>79</v>
      </c>
      <c r="AW462" s="13" t="s">
        <v>38</v>
      </c>
      <c r="AX462" s="13" t="s">
        <v>74</v>
      </c>
      <c r="AY462" s="231" t="s">
        <v>134</v>
      </c>
    </row>
    <row r="463" spans="2:51" s="11" customFormat="1" ht="13.5">
      <c r="B463" s="199"/>
      <c r="C463" s="200"/>
      <c r="D463" s="201" t="s">
        <v>143</v>
      </c>
      <c r="E463" s="202" t="s">
        <v>21</v>
      </c>
      <c r="F463" s="203" t="s">
        <v>378</v>
      </c>
      <c r="G463" s="200"/>
      <c r="H463" s="204">
        <v>4</v>
      </c>
      <c r="I463" s="205"/>
      <c r="J463" s="200"/>
      <c r="K463" s="200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143</v>
      </c>
      <c r="AU463" s="210" t="s">
        <v>86</v>
      </c>
      <c r="AV463" s="11" t="s">
        <v>86</v>
      </c>
      <c r="AW463" s="11" t="s">
        <v>38</v>
      </c>
      <c r="AX463" s="11" t="s">
        <v>74</v>
      </c>
      <c r="AY463" s="210" t="s">
        <v>134</v>
      </c>
    </row>
    <row r="464" spans="2:51" s="13" customFormat="1" ht="13.5">
      <c r="B464" s="222"/>
      <c r="C464" s="223"/>
      <c r="D464" s="201" t="s">
        <v>143</v>
      </c>
      <c r="E464" s="224" t="s">
        <v>21</v>
      </c>
      <c r="F464" s="225" t="s">
        <v>282</v>
      </c>
      <c r="G464" s="223"/>
      <c r="H464" s="224" t="s">
        <v>21</v>
      </c>
      <c r="I464" s="226"/>
      <c r="J464" s="223"/>
      <c r="K464" s="223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143</v>
      </c>
      <c r="AU464" s="231" t="s">
        <v>86</v>
      </c>
      <c r="AV464" s="13" t="s">
        <v>79</v>
      </c>
      <c r="AW464" s="13" t="s">
        <v>38</v>
      </c>
      <c r="AX464" s="13" t="s">
        <v>74</v>
      </c>
      <c r="AY464" s="231" t="s">
        <v>134</v>
      </c>
    </row>
    <row r="465" spans="2:51" s="11" customFormat="1" ht="13.5">
      <c r="B465" s="199"/>
      <c r="C465" s="200"/>
      <c r="D465" s="201" t="s">
        <v>143</v>
      </c>
      <c r="E465" s="202" t="s">
        <v>21</v>
      </c>
      <c r="F465" s="203" t="s">
        <v>456</v>
      </c>
      <c r="G465" s="200"/>
      <c r="H465" s="204">
        <v>7.74</v>
      </c>
      <c r="I465" s="205"/>
      <c r="J465" s="200"/>
      <c r="K465" s="200"/>
      <c r="L465" s="206"/>
      <c r="M465" s="207"/>
      <c r="N465" s="208"/>
      <c r="O465" s="208"/>
      <c r="P465" s="208"/>
      <c r="Q465" s="208"/>
      <c r="R465" s="208"/>
      <c r="S465" s="208"/>
      <c r="T465" s="209"/>
      <c r="AT465" s="210" t="s">
        <v>143</v>
      </c>
      <c r="AU465" s="210" t="s">
        <v>86</v>
      </c>
      <c r="AV465" s="11" t="s">
        <v>86</v>
      </c>
      <c r="AW465" s="11" t="s">
        <v>38</v>
      </c>
      <c r="AX465" s="11" t="s">
        <v>74</v>
      </c>
      <c r="AY465" s="210" t="s">
        <v>134</v>
      </c>
    </row>
    <row r="466" spans="2:51" s="13" customFormat="1" ht="13.5">
      <c r="B466" s="222"/>
      <c r="C466" s="223"/>
      <c r="D466" s="201" t="s">
        <v>143</v>
      </c>
      <c r="E466" s="224" t="s">
        <v>21</v>
      </c>
      <c r="F466" s="225" t="s">
        <v>284</v>
      </c>
      <c r="G466" s="223"/>
      <c r="H466" s="224" t="s">
        <v>21</v>
      </c>
      <c r="I466" s="226"/>
      <c r="J466" s="223"/>
      <c r="K466" s="223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143</v>
      </c>
      <c r="AU466" s="231" t="s">
        <v>86</v>
      </c>
      <c r="AV466" s="13" t="s">
        <v>79</v>
      </c>
      <c r="AW466" s="13" t="s">
        <v>38</v>
      </c>
      <c r="AX466" s="13" t="s">
        <v>74</v>
      </c>
      <c r="AY466" s="231" t="s">
        <v>134</v>
      </c>
    </row>
    <row r="467" spans="2:51" s="11" customFormat="1" ht="13.5">
      <c r="B467" s="199"/>
      <c r="C467" s="200"/>
      <c r="D467" s="201" t="s">
        <v>143</v>
      </c>
      <c r="E467" s="202" t="s">
        <v>21</v>
      </c>
      <c r="F467" s="203" t="s">
        <v>457</v>
      </c>
      <c r="G467" s="200"/>
      <c r="H467" s="204">
        <v>5.75</v>
      </c>
      <c r="I467" s="205"/>
      <c r="J467" s="200"/>
      <c r="K467" s="200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143</v>
      </c>
      <c r="AU467" s="210" t="s">
        <v>86</v>
      </c>
      <c r="AV467" s="11" t="s">
        <v>86</v>
      </c>
      <c r="AW467" s="11" t="s">
        <v>38</v>
      </c>
      <c r="AX467" s="11" t="s">
        <v>74</v>
      </c>
      <c r="AY467" s="210" t="s">
        <v>134</v>
      </c>
    </row>
    <row r="468" spans="2:51" s="11" customFormat="1" ht="13.5">
      <c r="B468" s="199"/>
      <c r="C468" s="200"/>
      <c r="D468" s="201" t="s">
        <v>143</v>
      </c>
      <c r="E468" s="202" t="s">
        <v>21</v>
      </c>
      <c r="F468" s="203" t="s">
        <v>459</v>
      </c>
      <c r="G468" s="200"/>
      <c r="H468" s="204">
        <v>33.25</v>
      </c>
      <c r="I468" s="205"/>
      <c r="J468" s="200"/>
      <c r="K468" s="200"/>
      <c r="L468" s="206"/>
      <c r="M468" s="207"/>
      <c r="N468" s="208"/>
      <c r="O468" s="208"/>
      <c r="P468" s="208"/>
      <c r="Q468" s="208"/>
      <c r="R468" s="208"/>
      <c r="S468" s="208"/>
      <c r="T468" s="209"/>
      <c r="AT468" s="210" t="s">
        <v>143</v>
      </c>
      <c r="AU468" s="210" t="s">
        <v>86</v>
      </c>
      <c r="AV468" s="11" t="s">
        <v>86</v>
      </c>
      <c r="AW468" s="11" t="s">
        <v>38</v>
      </c>
      <c r="AX468" s="11" t="s">
        <v>74</v>
      </c>
      <c r="AY468" s="210" t="s">
        <v>134</v>
      </c>
    </row>
    <row r="469" spans="2:51" s="11" customFormat="1" ht="13.5">
      <c r="B469" s="199"/>
      <c r="C469" s="200"/>
      <c r="D469" s="201" t="s">
        <v>143</v>
      </c>
      <c r="E469" s="202" t="s">
        <v>21</v>
      </c>
      <c r="F469" s="203" t="s">
        <v>460</v>
      </c>
      <c r="G469" s="200"/>
      <c r="H469" s="204">
        <v>23.16</v>
      </c>
      <c r="I469" s="205"/>
      <c r="J469" s="200"/>
      <c r="K469" s="200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143</v>
      </c>
      <c r="AU469" s="210" t="s">
        <v>86</v>
      </c>
      <c r="AV469" s="11" t="s">
        <v>86</v>
      </c>
      <c r="AW469" s="11" t="s">
        <v>38</v>
      </c>
      <c r="AX469" s="11" t="s">
        <v>74</v>
      </c>
      <c r="AY469" s="210" t="s">
        <v>134</v>
      </c>
    </row>
    <row r="470" spans="2:51" s="11" customFormat="1" ht="13.5">
      <c r="B470" s="199"/>
      <c r="C470" s="200"/>
      <c r="D470" s="201" t="s">
        <v>143</v>
      </c>
      <c r="E470" s="202" t="s">
        <v>21</v>
      </c>
      <c r="F470" s="203" t="s">
        <v>461</v>
      </c>
      <c r="G470" s="200"/>
      <c r="H470" s="204">
        <v>23.88</v>
      </c>
      <c r="I470" s="205"/>
      <c r="J470" s="200"/>
      <c r="K470" s="200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143</v>
      </c>
      <c r="AU470" s="210" t="s">
        <v>86</v>
      </c>
      <c r="AV470" s="11" t="s">
        <v>86</v>
      </c>
      <c r="AW470" s="11" t="s">
        <v>38</v>
      </c>
      <c r="AX470" s="11" t="s">
        <v>74</v>
      </c>
      <c r="AY470" s="210" t="s">
        <v>134</v>
      </c>
    </row>
    <row r="471" spans="2:51" s="11" customFormat="1" ht="13.5">
      <c r="B471" s="199"/>
      <c r="C471" s="200"/>
      <c r="D471" s="201" t="s">
        <v>143</v>
      </c>
      <c r="E471" s="202" t="s">
        <v>21</v>
      </c>
      <c r="F471" s="203" t="s">
        <v>462</v>
      </c>
      <c r="G471" s="200"/>
      <c r="H471" s="204">
        <v>8</v>
      </c>
      <c r="I471" s="205"/>
      <c r="J471" s="200"/>
      <c r="K471" s="200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143</v>
      </c>
      <c r="AU471" s="210" t="s">
        <v>86</v>
      </c>
      <c r="AV471" s="11" t="s">
        <v>86</v>
      </c>
      <c r="AW471" s="11" t="s">
        <v>38</v>
      </c>
      <c r="AX471" s="11" t="s">
        <v>74</v>
      </c>
      <c r="AY471" s="210" t="s">
        <v>134</v>
      </c>
    </row>
    <row r="472" spans="2:51" s="14" customFormat="1" ht="13.5">
      <c r="B472" s="242"/>
      <c r="C472" s="243"/>
      <c r="D472" s="201" t="s">
        <v>143</v>
      </c>
      <c r="E472" s="244" t="s">
        <v>21</v>
      </c>
      <c r="F472" s="245" t="s">
        <v>356</v>
      </c>
      <c r="G472" s="243"/>
      <c r="H472" s="246">
        <v>229.64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143</v>
      </c>
      <c r="AU472" s="252" t="s">
        <v>86</v>
      </c>
      <c r="AV472" s="14" t="s">
        <v>147</v>
      </c>
      <c r="AW472" s="14" t="s">
        <v>38</v>
      </c>
      <c r="AX472" s="14" t="s">
        <v>74</v>
      </c>
      <c r="AY472" s="252" t="s">
        <v>134</v>
      </c>
    </row>
    <row r="473" spans="2:51" s="13" customFormat="1" ht="13.5">
      <c r="B473" s="222"/>
      <c r="C473" s="223"/>
      <c r="D473" s="201" t="s">
        <v>143</v>
      </c>
      <c r="E473" s="224" t="s">
        <v>21</v>
      </c>
      <c r="F473" s="225" t="s">
        <v>463</v>
      </c>
      <c r="G473" s="223"/>
      <c r="H473" s="224" t="s">
        <v>21</v>
      </c>
      <c r="I473" s="226"/>
      <c r="J473" s="223"/>
      <c r="K473" s="223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143</v>
      </c>
      <c r="AU473" s="231" t="s">
        <v>86</v>
      </c>
      <c r="AV473" s="13" t="s">
        <v>79</v>
      </c>
      <c r="AW473" s="13" t="s">
        <v>38</v>
      </c>
      <c r="AX473" s="13" t="s">
        <v>74</v>
      </c>
      <c r="AY473" s="231" t="s">
        <v>134</v>
      </c>
    </row>
    <row r="474" spans="2:51" s="13" customFormat="1" ht="13.5">
      <c r="B474" s="222"/>
      <c r="C474" s="223"/>
      <c r="D474" s="201" t="s">
        <v>143</v>
      </c>
      <c r="E474" s="224" t="s">
        <v>21</v>
      </c>
      <c r="F474" s="225" t="s">
        <v>262</v>
      </c>
      <c r="G474" s="223"/>
      <c r="H474" s="224" t="s">
        <v>21</v>
      </c>
      <c r="I474" s="226"/>
      <c r="J474" s="223"/>
      <c r="K474" s="223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143</v>
      </c>
      <c r="AU474" s="231" t="s">
        <v>86</v>
      </c>
      <c r="AV474" s="13" t="s">
        <v>79</v>
      </c>
      <c r="AW474" s="13" t="s">
        <v>38</v>
      </c>
      <c r="AX474" s="13" t="s">
        <v>74</v>
      </c>
      <c r="AY474" s="231" t="s">
        <v>134</v>
      </c>
    </row>
    <row r="475" spans="2:51" s="11" customFormat="1" ht="13.5">
      <c r="B475" s="199"/>
      <c r="C475" s="200"/>
      <c r="D475" s="201" t="s">
        <v>143</v>
      </c>
      <c r="E475" s="202" t="s">
        <v>21</v>
      </c>
      <c r="F475" s="203" t="s">
        <v>464</v>
      </c>
      <c r="G475" s="200"/>
      <c r="H475" s="204">
        <v>23.1</v>
      </c>
      <c r="I475" s="205"/>
      <c r="J475" s="200"/>
      <c r="K475" s="200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143</v>
      </c>
      <c r="AU475" s="210" t="s">
        <v>86</v>
      </c>
      <c r="AV475" s="11" t="s">
        <v>86</v>
      </c>
      <c r="AW475" s="11" t="s">
        <v>38</v>
      </c>
      <c r="AX475" s="11" t="s">
        <v>74</v>
      </c>
      <c r="AY475" s="210" t="s">
        <v>134</v>
      </c>
    </row>
    <row r="476" spans="2:51" s="13" customFormat="1" ht="13.5">
      <c r="B476" s="222"/>
      <c r="C476" s="223"/>
      <c r="D476" s="201" t="s">
        <v>143</v>
      </c>
      <c r="E476" s="224" t="s">
        <v>21</v>
      </c>
      <c r="F476" s="225" t="s">
        <v>264</v>
      </c>
      <c r="G476" s="223"/>
      <c r="H476" s="224" t="s">
        <v>21</v>
      </c>
      <c r="I476" s="226"/>
      <c r="J476" s="223"/>
      <c r="K476" s="223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143</v>
      </c>
      <c r="AU476" s="231" t="s">
        <v>86</v>
      </c>
      <c r="AV476" s="13" t="s">
        <v>79</v>
      </c>
      <c r="AW476" s="13" t="s">
        <v>38</v>
      </c>
      <c r="AX476" s="13" t="s">
        <v>74</v>
      </c>
      <c r="AY476" s="231" t="s">
        <v>134</v>
      </c>
    </row>
    <row r="477" spans="2:51" s="11" customFormat="1" ht="13.5">
      <c r="B477" s="199"/>
      <c r="C477" s="200"/>
      <c r="D477" s="201" t="s">
        <v>143</v>
      </c>
      <c r="E477" s="202" t="s">
        <v>21</v>
      </c>
      <c r="F477" s="203" t="s">
        <v>465</v>
      </c>
      <c r="G477" s="200"/>
      <c r="H477" s="204">
        <v>1.65</v>
      </c>
      <c r="I477" s="205"/>
      <c r="J477" s="200"/>
      <c r="K477" s="200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143</v>
      </c>
      <c r="AU477" s="210" t="s">
        <v>86</v>
      </c>
      <c r="AV477" s="11" t="s">
        <v>86</v>
      </c>
      <c r="AW477" s="11" t="s">
        <v>38</v>
      </c>
      <c r="AX477" s="11" t="s">
        <v>74</v>
      </c>
      <c r="AY477" s="210" t="s">
        <v>134</v>
      </c>
    </row>
    <row r="478" spans="2:51" s="13" customFormat="1" ht="13.5">
      <c r="B478" s="222"/>
      <c r="C478" s="223"/>
      <c r="D478" s="201" t="s">
        <v>143</v>
      </c>
      <c r="E478" s="224" t="s">
        <v>21</v>
      </c>
      <c r="F478" s="225" t="s">
        <v>266</v>
      </c>
      <c r="G478" s="223"/>
      <c r="H478" s="224" t="s">
        <v>21</v>
      </c>
      <c r="I478" s="226"/>
      <c r="J478" s="223"/>
      <c r="K478" s="223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143</v>
      </c>
      <c r="AU478" s="231" t="s">
        <v>86</v>
      </c>
      <c r="AV478" s="13" t="s">
        <v>79</v>
      </c>
      <c r="AW478" s="13" t="s">
        <v>38</v>
      </c>
      <c r="AX478" s="13" t="s">
        <v>74</v>
      </c>
      <c r="AY478" s="231" t="s">
        <v>134</v>
      </c>
    </row>
    <row r="479" spans="2:51" s="11" customFormat="1" ht="13.5">
      <c r="B479" s="199"/>
      <c r="C479" s="200"/>
      <c r="D479" s="201" t="s">
        <v>143</v>
      </c>
      <c r="E479" s="202" t="s">
        <v>21</v>
      </c>
      <c r="F479" s="203" t="s">
        <v>465</v>
      </c>
      <c r="G479" s="200"/>
      <c r="H479" s="204">
        <v>1.65</v>
      </c>
      <c r="I479" s="205"/>
      <c r="J479" s="200"/>
      <c r="K479" s="200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143</v>
      </c>
      <c r="AU479" s="210" t="s">
        <v>86</v>
      </c>
      <c r="AV479" s="11" t="s">
        <v>86</v>
      </c>
      <c r="AW479" s="11" t="s">
        <v>38</v>
      </c>
      <c r="AX479" s="11" t="s">
        <v>74</v>
      </c>
      <c r="AY479" s="210" t="s">
        <v>134</v>
      </c>
    </row>
    <row r="480" spans="2:51" s="13" customFormat="1" ht="13.5">
      <c r="B480" s="222"/>
      <c r="C480" s="223"/>
      <c r="D480" s="201" t="s">
        <v>143</v>
      </c>
      <c r="E480" s="224" t="s">
        <v>21</v>
      </c>
      <c r="F480" s="225" t="s">
        <v>268</v>
      </c>
      <c r="G480" s="223"/>
      <c r="H480" s="224" t="s">
        <v>21</v>
      </c>
      <c r="I480" s="226"/>
      <c r="J480" s="223"/>
      <c r="K480" s="223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143</v>
      </c>
      <c r="AU480" s="231" t="s">
        <v>86</v>
      </c>
      <c r="AV480" s="13" t="s">
        <v>79</v>
      </c>
      <c r="AW480" s="13" t="s">
        <v>38</v>
      </c>
      <c r="AX480" s="13" t="s">
        <v>74</v>
      </c>
      <c r="AY480" s="231" t="s">
        <v>134</v>
      </c>
    </row>
    <row r="481" spans="2:51" s="11" customFormat="1" ht="13.5">
      <c r="B481" s="199"/>
      <c r="C481" s="200"/>
      <c r="D481" s="201" t="s">
        <v>143</v>
      </c>
      <c r="E481" s="202" t="s">
        <v>21</v>
      </c>
      <c r="F481" s="203" t="s">
        <v>466</v>
      </c>
      <c r="G481" s="200"/>
      <c r="H481" s="204">
        <v>1.07</v>
      </c>
      <c r="I481" s="205"/>
      <c r="J481" s="200"/>
      <c r="K481" s="200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143</v>
      </c>
      <c r="AU481" s="210" t="s">
        <v>86</v>
      </c>
      <c r="AV481" s="11" t="s">
        <v>86</v>
      </c>
      <c r="AW481" s="11" t="s">
        <v>38</v>
      </c>
      <c r="AX481" s="11" t="s">
        <v>74</v>
      </c>
      <c r="AY481" s="210" t="s">
        <v>134</v>
      </c>
    </row>
    <row r="482" spans="2:51" s="13" customFormat="1" ht="13.5">
      <c r="B482" s="222"/>
      <c r="C482" s="223"/>
      <c r="D482" s="201" t="s">
        <v>143</v>
      </c>
      <c r="E482" s="224" t="s">
        <v>21</v>
      </c>
      <c r="F482" s="225" t="s">
        <v>270</v>
      </c>
      <c r="G482" s="223"/>
      <c r="H482" s="224" t="s">
        <v>21</v>
      </c>
      <c r="I482" s="226"/>
      <c r="J482" s="223"/>
      <c r="K482" s="223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143</v>
      </c>
      <c r="AU482" s="231" t="s">
        <v>86</v>
      </c>
      <c r="AV482" s="13" t="s">
        <v>79</v>
      </c>
      <c r="AW482" s="13" t="s">
        <v>38</v>
      </c>
      <c r="AX482" s="13" t="s">
        <v>74</v>
      </c>
      <c r="AY482" s="231" t="s">
        <v>134</v>
      </c>
    </row>
    <row r="483" spans="2:51" s="11" customFormat="1" ht="13.5">
      <c r="B483" s="199"/>
      <c r="C483" s="200"/>
      <c r="D483" s="201" t="s">
        <v>143</v>
      </c>
      <c r="E483" s="202" t="s">
        <v>21</v>
      </c>
      <c r="F483" s="203" t="s">
        <v>467</v>
      </c>
      <c r="G483" s="200"/>
      <c r="H483" s="204">
        <v>2.46</v>
      </c>
      <c r="I483" s="205"/>
      <c r="J483" s="200"/>
      <c r="K483" s="200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143</v>
      </c>
      <c r="AU483" s="210" t="s">
        <v>86</v>
      </c>
      <c r="AV483" s="11" t="s">
        <v>86</v>
      </c>
      <c r="AW483" s="11" t="s">
        <v>38</v>
      </c>
      <c r="AX483" s="11" t="s">
        <v>74</v>
      </c>
      <c r="AY483" s="210" t="s">
        <v>134</v>
      </c>
    </row>
    <row r="484" spans="2:51" s="13" customFormat="1" ht="13.5">
      <c r="B484" s="222"/>
      <c r="C484" s="223"/>
      <c r="D484" s="201" t="s">
        <v>143</v>
      </c>
      <c r="E484" s="224" t="s">
        <v>21</v>
      </c>
      <c r="F484" s="225" t="s">
        <v>272</v>
      </c>
      <c r="G484" s="223"/>
      <c r="H484" s="224" t="s">
        <v>21</v>
      </c>
      <c r="I484" s="226"/>
      <c r="J484" s="223"/>
      <c r="K484" s="223"/>
      <c r="L484" s="227"/>
      <c r="M484" s="228"/>
      <c r="N484" s="229"/>
      <c r="O484" s="229"/>
      <c r="P484" s="229"/>
      <c r="Q484" s="229"/>
      <c r="R484" s="229"/>
      <c r="S484" s="229"/>
      <c r="T484" s="230"/>
      <c r="AT484" s="231" t="s">
        <v>143</v>
      </c>
      <c r="AU484" s="231" t="s">
        <v>86</v>
      </c>
      <c r="AV484" s="13" t="s">
        <v>79</v>
      </c>
      <c r="AW484" s="13" t="s">
        <v>38</v>
      </c>
      <c r="AX484" s="13" t="s">
        <v>74</v>
      </c>
      <c r="AY484" s="231" t="s">
        <v>134</v>
      </c>
    </row>
    <row r="485" spans="2:51" s="11" customFormat="1" ht="13.5">
      <c r="B485" s="199"/>
      <c r="C485" s="200"/>
      <c r="D485" s="201" t="s">
        <v>143</v>
      </c>
      <c r="E485" s="202" t="s">
        <v>21</v>
      </c>
      <c r="F485" s="203" t="s">
        <v>468</v>
      </c>
      <c r="G485" s="200"/>
      <c r="H485" s="204">
        <v>3</v>
      </c>
      <c r="I485" s="205"/>
      <c r="J485" s="200"/>
      <c r="K485" s="200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143</v>
      </c>
      <c r="AU485" s="210" t="s">
        <v>86</v>
      </c>
      <c r="AV485" s="11" t="s">
        <v>86</v>
      </c>
      <c r="AW485" s="11" t="s">
        <v>38</v>
      </c>
      <c r="AX485" s="11" t="s">
        <v>74</v>
      </c>
      <c r="AY485" s="210" t="s">
        <v>134</v>
      </c>
    </row>
    <row r="486" spans="2:51" s="13" customFormat="1" ht="13.5">
      <c r="B486" s="222"/>
      <c r="C486" s="223"/>
      <c r="D486" s="201" t="s">
        <v>143</v>
      </c>
      <c r="E486" s="224" t="s">
        <v>21</v>
      </c>
      <c r="F486" s="225" t="s">
        <v>274</v>
      </c>
      <c r="G486" s="223"/>
      <c r="H486" s="224" t="s">
        <v>21</v>
      </c>
      <c r="I486" s="226"/>
      <c r="J486" s="223"/>
      <c r="K486" s="223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143</v>
      </c>
      <c r="AU486" s="231" t="s">
        <v>86</v>
      </c>
      <c r="AV486" s="13" t="s">
        <v>79</v>
      </c>
      <c r="AW486" s="13" t="s">
        <v>38</v>
      </c>
      <c r="AX486" s="13" t="s">
        <v>74</v>
      </c>
      <c r="AY486" s="231" t="s">
        <v>134</v>
      </c>
    </row>
    <row r="487" spans="2:51" s="11" customFormat="1" ht="13.5">
      <c r="B487" s="199"/>
      <c r="C487" s="200"/>
      <c r="D487" s="201" t="s">
        <v>143</v>
      </c>
      <c r="E487" s="202" t="s">
        <v>21</v>
      </c>
      <c r="F487" s="203" t="s">
        <v>469</v>
      </c>
      <c r="G487" s="200"/>
      <c r="H487" s="204">
        <v>2.04</v>
      </c>
      <c r="I487" s="205"/>
      <c r="J487" s="200"/>
      <c r="K487" s="200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143</v>
      </c>
      <c r="AU487" s="210" t="s">
        <v>86</v>
      </c>
      <c r="AV487" s="11" t="s">
        <v>86</v>
      </c>
      <c r="AW487" s="11" t="s">
        <v>38</v>
      </c>
      <c r="AX487" s="11" t="s">
        <v>74</v>
      </c>
      <c r="AY487" s="210" t="s">
        <v>134</v>
      </c>
    </row>
    <row r="488" spans="2:51" s="13" customFormat="1" ht="13.5">
      <c r="B488" s="222"/>
      <c r="C488" s="223"/>
      <c r="D488" s="201" t="s">
        <v>143</v>
      </c>
      <c r="E488" s="224" t="s">
        <v>21</v>
      </c>
      <c r="F488" s="225" t="s">
        <v>276</v>
      </c>
      <c r="G488" s="223"/>
      <c r="H488" s="224" t="s">
        <v>21</v>
      </c>
      <c r="I488" s="226"/>
      <c r="J488" s="223"/>
      <c r="K488" s="223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143</v>
      </c>
      <c r="AU488" s="231" t="s">
        <v>86</v>
      </c>
      <c r="AV488" s="13" t="s">
        <v>79</v>
      </c>
      <c r="AW488" s="13" t="s">
        <v>38</v>
      </c>
      <c r="AX488" s="13" t="s">
        <v>74</v>
      </c>
      <c r="AY488" s="231" t="s">
        <v>134</v>
      </c>
    </row>
    <row r="489" spans="2:51" s="11" customFormat="1" ht="13.5">
      <c r="B489" s="199"/>
      <c r="C489" s="200"/>
      <c r="D489" s="201" t="s">
        <v>143</v>
      </c>
      <c r="E489" s="202" t="s">
        <v>21</v>
      </c>
      <c r="F489" s="203" t="s">
        <v>470</v>
      </c>
      <c r="G489" s="200"/>
      <c r="H489" s="204">
        <v>1.8</v>
      </c>
      <c r="I489" s="205"/>
      <c r="J489" s="200"/>
      <c r="K489" s="200"/>
      <c r="L489" s="206"/>
      <c r="M489" s="207"/>
      <c r="N489" s="208"/>
      <c r="O489" s="208"/>
      <c r="P489" s="208"/>
      <c r="Q489" s="208"/>
      <c r="R489" s="208"/>
      <c r="S489" s="208"/>
      <c r="T489" s="209"/>
      <c r="AT489" s="210" t="s">
        <v>143</v>
      </c>
      <c r="AU489" s="210" t="s">
        <v>86</v>
      </c>
      <c r="AV489" s="11" t="s">
        <v>86</v>
      </c>
      <c r="AW489" s="11" t="s">
        <v>38</v>
      </c>
      <c r="AX489" s="11" t="s">
        <v>74</v>
      </c>
      <c r="AY489" s="210" t="s">
        <v>134</v>
      </c>
    </row>
    <row r="490" spans="2:51" s="13" customFormat="1" ht="13.5">
      <c r="B490" s="222"/>
      <c r="C490" s="223"/>
      <c r="D490" s="201" t="s">
        <v>143</v>
      </c>
      <c r="E490" s="224" t="s">
        <v>21</v>
      </c>
      <c r="F490" s="225" t="s">
        <v>278</v>
      </c>
      <c r="G490" s="223"/>
      <c r="H490" s="224" t="s">
        <v>21</v>
      </c>
      <c r="I490" s="226"/>
      <c r="J490" s="223"/>
      <c r="K490" s="223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143</v>
      </c>
      <c r="AU490" s="231" t="s">
        <v>86</v>
      </c>
      <c r="AV490" s="13" t="s">
        <v>79</v>
      </c>
      <c r="AW490" s="13" t="s">
        <v>38</v>
      </c>
      <c r="AX490" s="13" t="s">
        <v>74</v>
      </c>
      <c r="AY490" s="231" t="s">
        <v>134</v>
      </c>
    </row>
    <row r="491" spans="2:51" s="11" customFormat="1" ht="13.5">
      <c r="B491" s="199"/>
      <c r="C491" s="200"/>
      <c r="D491" s="201" t="s">
        <v>143</v>
      </c>
      <c r="E491" s="202" t="s">
        <v>21</v>
      </c>
      <c r="F491" s="203" t="s">
        <v>471</v>
      </c>
      <c r="G491" s="200"/>
      <c r="H491" s="204">
        <v>2.5499999999999998</v>
      </c>
      <c r="I491" s="205"/>
      <c r="J491" s="200"/>
      <c r="K491" s="200"/>
      <c r="L491" s="206"/>
      <c r="M491" s="207"/>
      <c r="N491" s="208"/>
      <c r="O491" s="208"/>
      <c r="P491" s="208"/>
      <c r="Q491" s="208"/>
      <c r="R491" s="208"/>
      <c r="S491" s="208"/>
      <c r="T491" s="209"/>
      <c r="AT491" s="210" t="s">
        <v>143</v>
      </c>
      <c r="AU491" s="210" t="s">
        <v>86</v>
      </c>
      <c r="AV491" s="11" t="s">
        <v>86</v>
      </c>
      <c r="AW491" s="11" t="s">
        <v>38</v>
      </c>
      <c r="AX491" s="11" t="s">
        <v>74</v>
      </c>
      <c r="AY491" s="210" t="s">
        <v>134</v>
      </c>
    </row>
    <row r="492" spans="2:51" s="13" customFormat="1" ht="13.5">
      <c r="B492" s="222"/>
      <c r="C492" s="223"/>
      <c r="D492" s="201" t="s">
        <v>143</v>
      </c>
      <c r="E492" s="224" t="s">
        <v>21</v>
      </c>
      <c r="F492" s="225" t="s">
        <v>280</v>
      </c>
      <c r="G492" s="223"/>
      <c r="H492" s="224" t="s">
        <v>21</v>
      </c>
      <c r="I492" s="226"/>
      <c r="J492" s="223"/>
      <c r="K492" s="223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143</v>
      </c>
      <c r="AU492" s="231" t="s">
        <v>86</v>
      </c>
      <c r="AV492" s="13" t="s">
        <v>79</v>
      </c>
      <c r="AW492" s="13" t="s">
        <v>38</v>
      </c>
      <c r="AX492" s="13" t="s">
        <v>74</v>
      </c>
      <c r="AY492" s="231" t="s">
        <v>134</v>
      </c>
    </row>
    <row r="493" spans="2:51" s="11" customFormat="1" ht="13.5">
      <c r="B493" s="199"/>
      <c r="C493" s="200"/>
      <c r="D493" s="201" t="s">
        <v>143</v>
      </c>
      <c r="E493" s="202" t="s">
        <v>21</v>
      </c>
      <c r="F493" s="203" t="s">
        <v>472</v>
      </c>
      <c r="G493" s="200"/>
      <c r="H493" s="204">
        <v>1</v>
      </c>
      <c r="I493" s="205"/>
      <c r="J493" s="200"/>
      <c r="K493" s="200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143</v>
      </c>
      <c r="AU493" s="210" t="s">
        <v>86</v>
      </c>
      <c r="AV493" s="11" t="s">
        <v>86</v>
      </c>
      <c r="AW493" s="11" t="s">
        <v>38</v>
      </c>
      <c r="AX493" s="11" t="s">
        <v>74</v>
      </c>
      <c r="AY493" s="210" t="s">
        <v>134</v>
      </c>
    </row>
    <row r="494" spans="2:51" s="13" customFormat="1" ht="13.5">
      <c r="B494" s="222"/>
      <c r="C494" s="223"/>
      <c r="D494" s="201" t="s">
        <v>143</v>
      </c>
      <c r="E494" s="224" t="s">
        <v>21</v>
      </c>
      <c r="F494" s="225" t="s">
        <v>282</v>
      </c>
      <c r="G494" s="223"/>
      <c r="H494" s="224" t="s">
        <v>21</v>
      </c>
      <c r="I494" s="226"/>
      <c r="J494" s="223"/>
      <c r="K494" s="223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143</v>
      </c>
      <c r="AU494" s="231" t="s">
        <v>86</v>
      </c>
      <c r="AV494" s="13" t="s">
        <v>79</v>
      </c>
      <c r="AW494" s="13" t="s">
        <v>38</v>
      </c>
      <c r="AX494" s="13" t="s">
        <v>74</v>
      </c>
      <c r="AY494" s="231" t="s">
        <v>134</v>
      </c>
    </row>
    <row r="495" spans="2:51" s="11" customFormat="1" ht="13.5">
      <c r="B495" s="199"/>
      <c r="C495" s="200"/>
      <c r="D495" s="201" t="s">
        <v>143</v>
      </c>
      <c r="E495" s="202" t="s">
        <v>21</v>
      </c>
      <c r="F495" s="203" t="s">
        <v>473</v>
      </c>
      <c r="G495" s="200"/>
      <c r="H495" s="204">
        <v>1.5</v>
      </c>
      <c r="I495" s="205"/>
      <c r="J495" s="200"/>
      <c r="K495" s="200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143</v>
      </c>
      <c r="AU495" s="210" t="s">
        <v>86</v>
      </c>
      <c r="AV495" s="11" t="s">
        <v>86</v>
      </c>
      <c r="AW495" s="11" t="s">
        <v>38</v>
      </c>
      <c r="AX495" s="11" t="s">
        <v>74</v>
      </c>
      <c r="AY495" s="210" t="s">
        <v>134</v>
      </c>
    </row>
    <row r="496" spans="2:51" s="13" customFormat="1" ht="13.5">
      <c r="B496" s="222"/>
      <c r="C496" s="223"/>
      <c r="D496" s="201" t="s">
        <v>143</v>
      </c>
      <c r="E496" s="224" t="s">
        <v>21</v>
      </c>
      <c r="F496" s="225" t="s">
        <v>284</v>
      </c>
      <c r="G496" s="223"/>
      <c r="H496" s="224" t="s">
        <v>21</v>
      </c>
      <c r="I496" s="226"/>
      <c r="J496" s="223"/>
      <c r="K496" s="223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143</v>
      </c>
      <c r="AU496" s="231" t="s">
        <v>86</v>
      </c>
      <c r="AV496" s="13" t="s">
        <v>79</v>
      </c>
      <c r="AW496" s="13" t="s">
        <v>38</v>
      </c>
      <c r="AX496" s="13" t="s">
        <v>74</v>
      </c>
      <c r="AY496" s="231" t="s">
        <v>134</v>
      </c>
    </row>
    <row r="497" spans="2:51" s="11" customFormat="1" ht="13.5">
      <c r="B497" s="199"/>
      <c r="C497" s="200"/>
      <c r="D497" s="201" t="s">
        <v>143</v>
      </c>
      <c r="E497" s="202" t="s">
        <v>21</v>
      </c>
      <c r="F497" s="203" t="s">
        <v>474</v>
      </c>
      <c r="G497" s="200"/>
      <c r="H497" s="204">
        <v>1.55</v>
      </c>
      <c r="I497" s="205"/>
      <c r="J497" s="200"/>
      <c r="K497" s="200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143</v>
      </c>
      <c r="AU497" s="210" t="s">
        <v>86</v>
      </c>
      <c r="AV497" s="11" t="s">
        <v>86</v>
      </c>
      <c r="AW497" s="11" t="s">
        <v>38</v>
      </c>
      <c r="AX497" s="11" t="s">
        <v>74</v>
      </c>
      <c r="AY497" s="210" t="s">
        <v>134</v>
      </c>
    </row>
    <row r="498" spans="2:51" s="14" customFormat="1" ht="13.5">
      <c r="B498" s="242"/>
      <c r="C498" s="243"/>
      <c r="D498" s="201" t="s">
        <v>143</v>
      </c>
      <c r="E498" s="244" t="s">
        <v>21</v>
      </c>
      <c r="F498" s="245" t="s">
        <v>356</v>
      </c>
      <c r="G498" s="243"/>
      <c r="H498" s="246">
        <v>43.37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143</v>
      </c>
      <c r="AU498" s="252" t="s">
        <v>86</v>
      </c>
      <c r="AV498" s="14" t="s">
        <v>147</v>
      </c>
      <c r="AW498" s="14" t="s">
        <v>38</v>
      </c>
      <c r="AX498" s="14" t="s">
        <v>74</v>
      </c>
      <c r="AY498" s="252" t="s">
        <v>134</v>
      </c>
    </row>
    <row r="499" spans="2:51" s="13" customFormat="1" ht="13.5">
      <c r="B499" s="222"/>
      <c r="C499" s="223"/>
      <c r="D499" s="201" t="s">
        <v>143</v>
      </c>
      <c r="E499" s="224" t="s">
        <v>21</v>
      </c>
      <c r="F499" s="225" t="s">
        <v>475</v>
      </c>
      <c r="G499" s="223"/>
      <c r="H499" s="224" t="s">
        <v>21</v>
      </c>
      <c r="I499" s="226"/>
      <c r="J499" s="223"/>
      <c r="K499" s="223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143</v>
      </c>
      <c r="AU499" s="231" t="s">
        <v>86</v>
      </c>
      <c r="AV499" s="13" t="s">
        <v>79</v>
      </c>
      <c r="AW499" s="13" t="s">
        <v>38</v>
      </c>
      <c r="AX499" s="13" t="s">
        <v>74</v>
      </c>
      <c r="AY499" s="231" t="s">
        <v>134</v>
      </c>
    </row>
    <row r="500" spans="2:51" s="13" customFormat="1" ht="13.5">
      <c r="B500" s="222"/>
      <c r="C500" s="223"/>
      <c r="D500" s="201" t="s">
        <v>143</v>
      </c>
      <c r="E500" s="224" t="s">
        <v>21</v>
      </c>
      <c r="F500" s="225" t="s">
        <v>262</v>
      </c>
      <c r="G500" s="223"/>
      <c r="H500" s="224" t="s">
        <v>21</v>
      </c>
      <c r="I500" s="226"/>
      <c r="J500" s="223"/>
      <c r="K500" s="223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143</v>
      </c>
      <c r="AU500" s="231" t="s">
        <v>86</v>
      </c>
      <c r="AV500" s="13" t="s">
        <v>79</v>
      </c>
      <c r="AW500" s="13" t="s">
        <v>38</v>
      </c>
      <c r="AX500" s="13" t="s">
        <v>74</v>
      </c>
      <c r="AY500" s="231" t="s">
        <v>134</v>
      </c>
    </row>
    <row r="501" spans="2:51" s="11" customFormat="1" ht="13.5">
      <c r="B501" s="199"/>
      <c r="C501" s="200"/>
      <c r="D501" s="201" t="s">
        <v>143</v>
      </c>
      <c r="E501" s="202" t="s">
        <v>21</v>
      </c>
      <c r="F501" s="203" t="s">
        <v>464</v>
      </c>
      <c r="G501" s="200"/>
      <c r="H501" s="204">
        <v>23.1</v>
      </c>
      <c r="I501" s="205"/>
      <c r="J501" s="200"/>
      <c r="K501" s="200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143</v>
      </c>
      <c r="AU501" s="210" t="s">
        <v>86</v>
      </c>
      <c r="AV501" s="11" t="s">
        <v>86</v>
      </c>
      <c r="AW501" s="11" t="s">
        <v>38</v>
      </c>
      <c r="AX501" s="11" t="s">
        <v>74</v>
      </c>
      <c r="AY501" s="210" t="s">
        <v>134</v>
      </c>
    </row>
    <row r="502" spans="2:51" s="13" customFormat="1" ht="13.5">
      <c r="B502" s="222"/>
      <c r="C502" s="223"/>
      <c r="D502" s="201" t="s">
        <v>143</v>
      </c>
      <c r="E502" s="224" t="s">
        <v>21</v>
      </c>
      <c r="F502" s="225" t="s">
        <v>264</v>
      </c>
      <c r="G502" s="223"/>
      <c r="H502" s="224" t="s">
        <v>21</v>
      </c>
      <c r="I502" s="226"/>
      <c r="J502" s="223"/>
      <c r="K502" s="223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143</v>
      </c>
      <c r="AU502" s="231" t="s">
        <v>86</v>
      </c>
      <c r="AV502" s="13" t="s">
        <v>79</v>
      </c>
      <c r="AW502" s="13" t="s">
        <v>38</v>
      </c>
      <c r="AX502" s="13" t="s">
        <v>74</v>
      </c>
      <c r="AY502" s="231" t="s">
        <v>134</v>
      </c>
    </row>
    <row r="503" spans="2:51" s="11" customFormat="1" ht="13.5">
      <c r="B503" s="199"/>
      <c r="C503" s="200"/>
      <c r="D503" s="201" t="s">
        <v>143</v>
      </c>
      <c r="E503" s="202" t="s">
        <v>21</v>
      </c>
      <c r="F503" s="203" t="s">
        <v>465</v>
      </c>
      <c r="G503" s="200"/>
      <c r="H503" s="204">
        <v>1.65</v>
      </c>
      <c r="I503" s="205"/>
      <c r="J503" s="200"/>
      <c r="K503" s="200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143</v>
      </c>
      <c r="AU503" s="210" t="s">
        <v>86</v>
      </c>
      <c r="AV503" s="11" t="s">
        <v>86</v>
      </c>
      <c r="AW503" s="11" t="s">
        <v>38</v>
      </c>
      <c r="AX503" s="11" t="s">
        <v>74</v>
      </c>
      <c r="AY503" s="210" t="s">
        <v>134</v>
      </c>
    </row>
    <row r="504" spans="2:51" s="13" customFormat="1" ht="13.5">
      <c r="B504" s="222"/>
      <c r="C504" s="223"/>
      <c r="D504" s="201" t="s">
        <v>143</v>
      </c>
      <c r="E504" s="224" t="s">
        <v>21</v>
      </c>
      <c r="F504" s="225" t="s">
        <v>266</v>
      </c>
      <c r="G504" s="223"/>
      <c r="H504" s="224" t="s">
        <v>21</v>
      </c>
      <c r="I504" s="226"/>
      <c r="J504" s="223"/>
      <c r="K504" s="223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143</v>
      </c>
      <c r="AU504" s="231" t="s">
        <v>86</v>
      </c>
      <c r="AV504" s="13" t="s">
        <v>79</v>
      </c>
      <c r="AW504" s="13" t="s">
        <v>38</v>
      </c>
      <c r="AX504" s="13" t="s">
        <v>74</v>
      </c>
      <c r="AY504" s="231" t="s">
        <v>134</v>
      </c>
    </row>
    <row r="505" spans="2:51" s="11" customFormat="1" ht="13.5">
      <c r="B505" s="199"/>
      <c r="C505" s="200"/>
      <c r="D505" s="201" t="s">
        <v>143</v>
      </c>
      <c r="E505" s="202" t="s">
        <v>21</v>
      </c>
      <c r="F505" s="203" t="s">
        <v>465</v>
      </c>
      <c r="G505" s="200"/>
      <c r="H505" s="204">
        <v>1.65</v>
      </c>
      <c r="I505" s="205"/>
      <c r="J505" s="200"/>
      <c r="K505" s="200"/>
      <c r="L505" s="206"/>
      <c r="M505" s="207"/>
      <c r="N505" s="208"/>
      <c r="O505" s="208"/>
      <c r="P505" s="208"/>
      <c r="Q505" s="208"/>
      <c r="R505" s="208"/>
      <c r="S505" s="208"/>
      <c r="T505" s="209"/>
      <c r="AT505" s="210" t="s">
        <v>143</v>
      </c>
      <c r="AU505" s="210" t="s">
        <v>86</v>
      </c>
      <c r="AV505" s="11" t="s">
        <v>86</v>
      </c>
      <c r="AW505" s="11" t="s">
        <v>38</v>
      </c>
      <c r="AX505" s="11" t="s">
        <v>74</v>
      </c>
      <c r="AY505" s="210" t="s">
        <v>134</v>
      </c>
    </row>
    <row r="506" spans="2:51" s="13" customFormat="1" ht="13.5">
      <c r="B506" s="222"/>
      <c r="C506" s="223"/>
      <c r="D506" s="201" t="s">
        <v>143</v>
      </c>
      <c r="E506" s="224" t="s">
        <v>21</v>
      </c>
      <c r="F506" s="225" t="s">
        <v>268</v>
      </c>
      <c r="G506" s="223"/>
      <c r="H506" s="224" t="s">
        <v>21</v>
      </c>
      <c r="I506" s="226"/>
      <c r="J506" s="223"/>
      <c r="K506" s="223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143</v>
      </c>
      <c r="AU506" s="231" t="s">
        <v>86</v>
      </c>
      <c r="AV506" s="13" t="s">
        <v>79</v>
      </c>
      <c r="AW506" s="13" t="s">
        <v>38</v>
      </c>
      <c r="AX506" s="13" t="s">
        <v>74</v>
      </c>
      <c r="AY506" s="231" t="s">
        <v>134</v>
      </c>
    </row>
    <row r="507" spans="2:51" s="11" customFormat="1" ht="13.5">
      <c r="B507" s="199"/>
      <c r="C507" s="200"/>
      <c r="D507" s="201" t="s">
        <v>143</v>
      </c>
      <c r="E507" s="202" t="s">
        <v>21</v>
      </c>
      <c r="F507" s="203" t="s">
        <v>466</v>
      </c>
      <c r="G507" s="200"/>
      <c r="H507" s="204">
        <v>1.07</v>
      </c>
      <c r="I507" s="205"/>
      <c r="J507" s="200"/>
      <c r="K507" s="200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143</v>
      </c>
      <c r="AU507" s="210" t="s">
        <v>86</v>
      </c>
      <c r="AV507" s="11" t="s">
        <v>86</v>
      </c>
      <c r="AW507" s="11" t="s">
        <v>38</v>
      </c>
      <c r="AX507" s="11" t="s">
        <v>74</v>
      </c>
      <c r="AY507" s="210" t="s">
        <v>134</v>
      </c>
    </row>
    <row r="508" spans="2:51" s="13" customFormat="1" ht="13.5">
      <c r="B508" s="222"/>
      <c r="C508" s="223"/>
      <c r="D508" s="201" t="s">
        <v>143</v>
      </c>
      <c r="E508" s="224" t="s">
        <v>21</v>
      </c>
      <c r="F508" s="225" t="s">
        <v>270</v>
      </c>
      <c r="G508" s="223"/>
      <c r="H508" s="224" t="s">
        <v>21</v>
      </c>
      <c r="I508" s="226"/>
      <c r="J508" s="223"/>
      <c r="K508" s="223"/>
      <c r="L508" s="227"/>
      <c r="M508" s="228"/>
      <c r="N508" s="229"/>
      <c r="O508" s="229"/>
      <c r="P508" s="229"/>
      <c r="Q508" s="229"/>
      <c r="R508" s="229"/>
      <c r="S508" s="229"/>
      <c r="T508" s="230"/>
      <c r="AT508" s="231" t="s">
        <v>143</v>
      </c>
      <c r="AU508" s="231" t="s">
        <v>86</v>
      </c>
      <c r="AV508" s="13" t="s">
        <v>79</v>
      </c>
      <c r="AW508" s="13" t="s">
        <v>38</v>
      </c>
      <c r="AX508" s="13" t="s">
        <v>74</v>
      </c>
      <c r="AY508" s="231" t="s">
        <v>134</v>
      </c>
    </row>
    <row r="509" spans="2:51" s="11" customFormat="1" ht="13.5">
      <c r="B509" s="199"/>
      <c r="C509" s="200"/>
      <c r="D509" s="201" t="s">
        <v>143</v>
      </c>
      <c r="E509" s="202" t="s">
        <v>21</v>
      </c>
      <c r="F509" s="203" t="s">
        <v>467</v>
      </c>
      <c r="G509" s="200"/>
      <c r="H509" s="204">
        <v>2.46</v>
      </c>
      <c r="I509" s="205"/>
      <c r="J509" s="200"/>
      <c r="K509" s="200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143</v>
      </c>
      <c r="AU509" s="210" t="s">
        <v>86</v>
      </c>
      <c r="AV509" s="11" t="s">
        <v>86</v>
      </c>
      <c r="AW509" s="11" t="s">
        <v>38</v>
      </c>
      <c r="AX509" s="11" t="s">
        <v>74</v>
      </c>
      <c r="AY509" s="210" t="s">
        <v>134</v>
      </c>
    </row>
    <row r="510" spans="2:51" s="13" customFormat="1" ht="13.5">
      <c r="B510" s="222"/>
      <c r="C510" s="223"/>
      <c r="D510" s="201" t="s">
        <v>143</v>
      </c>
      <c r="E510" s="224" t="s">
        <v>21</v>
      </c>
      <c r="F510" s="225" t="s">
        <v>272</v>
      </c>
      <c r="G510" s="223"/>
      <c r="H510" s="224" t="s">
        <v>21</v>
      </c>
      <c r="I510" s="226"/>
      <c r="J510" s="223"/>
      <c r="K510" s="223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143</v>
      </c>
      <c r="AU510" s="231" t="s">
        <v>86</v>
      </c>
      <c r="AV510" s="13" t="s">
        <v>79</v>
      </c>
      <c r="AW510" s="13" t="s">
        <v>38</v>
      </c>
      <c r="AX510" s="13" t="s">
        <v>74</v>
      </c>
      <c r="AY510" s="231" t="s">
        <v>134</v>
      </c>
    </row>
    <row r="511" spans="2:51" s="11" customFormat="1" ht="13.5">
      <c r="B511" s="199"/>
      <c r="C511" s="200"/>
      <c r="D511" s="201" t="s">
        <v>143</v>
      </c>
      <c r="E511" s="202" t="s">
        <v>21</v>
      </c>
      <c r="F511" s="203" t="s">
        <v>468</v>
      </c>
      <c r="G511" s="200"/>
      <c r="H511" s="204">
        <v>3</v>
      </c>
      <c r="I511" s="205"/>
      <c r="J511" s="200"/>
      <c r="K511" s="200"/>
      <c r="L511" s="206"/>
      <c r="M511" s="207"/>
      <c r="N511" s="208"/>
      <c r="O511" s="208"/>
      <c r="P511" s="208"/>
      <c r="Q511" s="208"/>
      <c r="R511" s="208"/>
      <c r="S511" s="208"/>
      <c r="T511" s="209"/>
      <c r="AT511" s="210" t="s">
        <v>143</v>
      </c>
      <c r="AU511" s="210" t="s">
        <v>86</v>
      </c>
      <c r="AV511" s="11" t="s">
        <v>86</v>
      </c>
      <c r="AW511" s="11" t="s">
        <v>38</v>
      </c>
      <c r="AX511" s="11" t="s">
        <v>74</v>
      </c>
      <c r="AY511" s="210" t="s">
        <v>134</v>
      </c>
    </row>
    <row r="512" spans="2:51" s="13" customFormat="1" ht="13.5">
      <c r="B512" s="222"/>
      <c r="C512" s="223"/>
      <c r="D512" s="201" t="s">
        <v>143</v>
      </c>
      <c r="E512" s="224" t="s">
        <v>21</v>
      </c>
      <c r="F512" s="225" t="s">
        <v>274</v>
      </c>
      <c r="G512" s="223"/>
      <c r="H512" s="224" t="s">
        <v>21</v>
      </c>
      <c r="I512" s="226"/>
      <c r="J512" s="223"/>
      <c r="K512" s="223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143</v>
      </c>
      <c r="AU512" s="231" t="s">
        <v>86</v>
      </c>
      <c r="AV512" s="13" t="s">
        <v>79</v>
      </c>
      <c r="AW512" s="13" t="s">
        <v>38</v>
      </c>
      <c r="AX512" s="13" t="s">
        <v>74</v>
      </c>
      <c r="AY512" s="231" t="s">
        <v>134</v>
      </c>
    </row>
    <row r="513" spans="2:51" s="11" customFormat="1" ht="13.5">
      <c r="B513" s="199"/>
      <c r="C513" s="200"/>
      <c r="D513" s="201" t="s">
        <v>143</v>
      </c>
      <c r="E513" s="202" t="s">
        <v>21</v>
      </c>
      <c r="F513" s="203" t="s">
        <v>469</v>
      </c>
      <c r="G513" s="200"/>
      <c r="H513" s="204">
        <v>2.04</v>
      </c>
      <c r="I513" s="205"/>
      <c r="J513" s="200"/>
      <c r="K513" s="200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143</v>
      </c>
      <c r="AU513" s="210" t="s">
        <v>86</v>
      </c>
      <c r="AV513" s="11" t="s">
        <v>86</v>
      </c>
      <c r="AW513" s="11" t="s">
        <v>38</v>
      </c>
      <c r="AX513" s="11" t="s">
        <v>74</v>
      </c>
      <c r="AY513" s="210" t="s">
        <v>134</v>
      </c>
    </row>
    <row r="514" spans="2:51" s="13" customFormat="1" ht="13.5">
      <c r="B514" s="222"/>
      <c r="C514" s="223"/>
      <c r="D514" s="201" t="s">
        <v>143</v>
      </c>
      <c r="E514" s="224" t="s">
        <v>21</v>
      </c>
      <c r="F514" s="225" t="s">
        <v>276</v>
      </c>
      <c r="G514" s="223"/>
      <c r="H514" s="224" t="s">
        <v>21</v>
      </c>
      <c r="I514" s="226"/>
      <c r="J514" s="223"/>
      <c r="K514" s="223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143</v>
      </c>
      <c r="AU514" s="231" t="s">
        <v>86</v>
      </c>
      <c r="AV514" s="13" t="s">
        <v>79</v>
      </c>
      <c r="AW514" s="13" t="s">
        <v>38</v>
      </c>
      <c r="AX514" s="13" t="s">
        <v>74</v>
      </c>
      <c r="AY514" s="231" t="s">
        <v>134</v>
      </c>
    </row>
    <row r="515" spans="2:51" s="11" customFormat="1" ht="13.5">
      <c r="B515" s="199"/>
      <c r="C515" s="200"/>
      <c r="D515" s="201" t="s">
        <v>143</v>
      </c>
      <c r="E515" s="202" t="s">
        <v>21</v>
      </c>
      <c r="F515" s="203" t="s">
        <v>470</v>
      </c>
      <c r="G515" s="200"/>
      <c r="H515" s="204">
        <v>1.8</v>
      </c>
      <c r="I515" s="205"/>
      <c r="J515" s="200"/>
      <c r="K515" s="200"/>
      <c r="L515" s="206"/>
      <c r="M515" s="207"/>
      <c r="N515" s="208"/>
      <c r="O515" s="208"/>
      <c r="P515" s="208"/>
      <c r="Q515" s="208"/>
      <c r="R515" s="208"/>
      <c r="S515" s="208"/>
      <c r="T515" s="209"/>
      <c r="AT515" s="210" t="s">
        <v>143</v>
      </c>
      <c r="AU515" s="210" t="s">
        <v>86</v>
      </c>
      <c r="AV515" s="11" t="s">
        <v>86</v>
      </c>
      <c r="AW515" s="11" t="s">
        <v>38</v>
      </c>
      <c r="AX515" s="11" t="s">
        <v>74</v>
      </c>
      <c r="AY515" s="210" t="s">
        <v>134</v>
      </c>
    </row>
    <row r="516" spans="2:51" s="13" customFormat="1" ht="13.5">
      <c r="B516" s="222"/>
      <c r="C516" s="223"/>
      <c r="D516" s="201" t="s">
        <v>143</v>
      </c>
      <c r="E516" s="224" t="s">
        <v>21</v>
      </c>
      <c r="F516" s="225" t="s">
        <v>278</v>
      </c>
      <c r="G516" s="223"/>
      <c r="H516" s="224" t="s">
        <v>21</v>
      </c>
      <c r="I516" s="226"/>
      <c r="J516" s="223"/>
      <c r="K516" s="223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143</v>
      </c>
      <c r="AU516" s="231" t="s">
        <v>86</v>
      </c>
      <c r="AV516" s="13" t="s">
        <v>79</v>
      </c>
      <c r="AW516" s="13" t="s">
        <v>38</v>
      </c>
      <c r="AX516" s="13" t="s">
        <v>74</v>
      </c>
      <c r="AY516" s="231" t="s">
        <v>134</v>
      </c>
    </row>
    <row r="517" spans="2:51" s="11" customFormat="1" ht="13.5">
      <c r="B517" s="199"/>
      <c r="C517" s="200"/>
      <c r="D517" s="201" t="s">
        <v>143</v>
      </c>
      <c r="E517" s="202" t="s">
        <v>21</v>
      </c>
      <c r="F517" s="203" t="s">
        <v>471</v>
      </c>
      <c r="G517" s="200"/>
      <c r="H517" s="204">
        <v>2.5499999999999998</v>
      </c>
      <c r="I517" s="205"/>
      <c r="J517" s="200"/>
      <c r="K517" s="200"/>
      <c r="L517" s="206"/>
      <c r="M517" s="207"/>
      <c r="N517" s="208"/>
      <c r="O517" s="208"/>
      <c r="P517" s="208"/>
      <c r="Q517" s="208"/>
      <c r="R517" s="208"/>
      <c r="S517" s="208"/>
      <c r="T517" s="209"/>
      <c r="AT517" s="210" t="s">
        <v>143</v>
      </c>
      <c r="AU517" s="210" t="s">
        <v>86</v>
      </c>
      <c r="AV517" s="11" t="s">
        <v>86</v>
      </c>
      <c r="AW517" s="11" t="s">
        <v>38</v>
      </c>
      <c r="AX517" s="11" t="s">
        <v>74</v>
      </c>
      <c r="AY517" s="210" t="s">
        <v>134</v>
      </c>
    </row>
    <row r="518" spans="2:51" s="13" customFormat="1" ht="13.5">
      <c r="B518" s="222"/>
      <c r="C518" s="223"/>
      <c r="D518" s="201" t="s">
        <v>143</v>
      </c>
      <c r="E518" s="224" t="s">
        <v>21</v>
      </c>
      <c r="F518" s="225" t="s">
        <v>280</v>
      </c>
      <c r="G518" s="223"/>
      <c r="H518" s="224" t="s">
        <v>21</v>
      </c>
      <c r="I518" s="226"/>
      <c r="J518" s="223"/>
      <c r="K518" s="223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143</v>
      </c>
      <c r="AU518" s="231" t="s">
        <v>86</v>
      </c>
      <c r="AV518" s="13" t="s">
        <v>79</v>
      </c>
      <c r="AW518" s="13" t="s">
        <v>38</v>
      </c>
      <c r="AX518" s="13" t="s">
        <v>74</v>
      </c>
      <c r="AY518" s="231" t="s">
        <v>134</v>
      </c>
    </row>
    <row r="519" spans="2:51" s="11" customFormat="1" ht="13.5">
      <c r="B519" s="199"/>
      <c r="C519" s="200"/>
      <c r="D519" s="201" t="s">
        <v>143</v>
      </c>
      <c r="E519" s="202" t="s">
        <v>21</v>
      </c>
      <c r="F519" s="203" t="s">
        <v>472</v>
      </c>
      <c r="G519" s="200"/>
      <c r="H519" s="204">
        <v>1</v>
      </c>
      <c r="I519" s="205"/>
      <c r="J519" s="200"/>
      <c r="K519" s="200"/>
      <c r="L519" s="206"/>
      <c r="M519" s="207"/>
      <c r="N519" s="208"/>
      <c r="O519" s="208"/>
      <c r="P519" s="208"/>
      <c r="Q519" s="208"/>
      <c r="R519" s="208"/>
      <c r="S519" s="208"/>
      <c r="T519" s="209"/>
      <c r="AT519" s="210" t="s">
        <v>143</v>
      </c>
      <c r="AU519" s="210" t="s">
        <v>86</v>
      </c>
      <c r="AV519" s="11" t="s">
        <v>86</v>
      </c>
      <c r="AW519" s="11" t="s">
        <v>38</v>
      </c>
      <c r="AX519" s="11" t="s">
        <v>74</v>
      </c>
      <c r="AY519" s="210" t="s">
        <v>134</v>
      </c>
    </row>
    <row r="520" spans="2:51" s="14" customFormat="1" ht="13.5">
      <c r="B520" s="242"/>
      <c r="C520" s="243"/>
      <c r="D520" s="201" t="s">
        <v>143</v>
      </c>
      <c r="E520" s="244" t="s">
        <v>21</v>
      </c>
      <c r="F520" s="245" t="s">
        <v>356</v>
      </c>
      <c r="G520" s="243"/>
      <c r="H520" s="246">
        <v>40.32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AT520" s="252" t="s">
        <v>143</v>
      </c>
      <c r="AU520" s="252" t="s">
        <v>86</v>
      </c>
      <c r="AV520" s="14" t="s">
        <v>147</v>
      </c>
      <c r="AW520" s="14" t="s">
        <v>38</v>
      </c>
      <c r="AX520" s="14" t="s">
        <v>74</v>
      </c>
      <c r="AY520" s="252" t="s">
        <v>134</v>
      </c>
    </row>
    <row r="521" spans="2:51" s="13" customFormat="1" ht="13.5">
      <c r="B521" s="222"/>
      <c r="C521" s="223"/>
      <c r="D521" s="201" t="s">
        <v>143</v>
      </c>
      <c r="E521" s="224" t="s">
        <v>21</v>
      </c>
      <c r="F521" s="225" t="s">
        <v>476</v>
      </c>
      <c r="G521" s="223"/>
      <c r="H521" s="224" t="s">
        <v>21</v>
      </c>
      <c r="I521" s="226"/>
      <c r="J521" s="223"/>
      <c r="K521" s="223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143</v>
      </c>
      <c r="AU521" s="231" t="s">
        <v>86</v>
      </c>
      <c r="AV521" s="13" t="s">
        <v>79</v>
      </c>
      <c r="AW521" s="13" t="s">
        <v>38</v>
      </c>
      <c r="AX521" s="13" t="s">
        <v>74</v>
      </c>
      <c r="AY521" s="231" t="s">
        <v>134</v>
      </c>
    </row>
    <row r="522" spans="2:51" s="11" customFormat="1" ht="13.5">
      <c r="B522" s="199"/>
      <c r="C522" s="200"/>
      <c r="D522" s="201" t="s">
        <v>143</v>
      </c>
      <c r="E522" s="202" t="s">
        <v>21</v>
      </c>
      <c r="F522" s="203" t="s">
        <v>425</v>
      </c>
      <c r="G522" s="200"/>
      <c r="H522" s="204">
        <v>13.95</v>
      </c>
      <c r="I522" s="205"/>
      <c r="J522" s="200"/>
      <c r="K522" s="200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143</v>
      </c>
      <c r="AU522" s="210" t="s">
        <v>86</v>
      </c>
      <c r="AV522" s="11" t="s">
        <v>86</v>
      </c>
      <c r="AW522" s="11" t="s">
        <v>38</v>
      </c>
      <c r="AX522" s="11" t="s">
        <v>74</v>
      </c>
      <c r="AY522" s="210" t="s">
        <v>134</v>
      </c>
    </row>
    <row r="523" spans="2:51" s="11" customFormat="1" ht="13.5">
      <c r="B523" s="199"/>
      <c r="C523" s="200"/>
      <c r="D523" s="201" t="s">
        <v>143</v>
      </c>
      <c r="E523" s="202" t="s">
        <v>21</v>
      </c>
      <c r="F523" s="203" t="s">
        <v>426</v>
      </c>
      <c r="G523" s="200"/>
      <c r="H523" s="204">
        <v>11.85</v>
      </c>
      <c r="I523" s="205"/>
      <c r="J523" s="200"/>
      <c r="K523" s="200"/>
      <c r="L523" s="206"/>
      <c r="M523" s="207"/>
      <c r="N523" s="208"/>
      <c r="O523" s="208"/>
      <c r="P523" s="208"/>
      <c r="Q523" s="208"/>
      <c r="R523" s="208"/>
      <c r="S523" s="208"/>
      <c r="T523" s="209"/>
      <c r="AT523" s="210" t="s">
        <v>143</v>
      </c>
      <c r="AU523" s="210" t="s">
        <v>86</v>
      </c>
      <c r="AV523" s="11" t="s">
        <v>86</v>
      </c>
      <c r="AW523" s="11" t="s">
        <v>38</v>
      </c>
      <c r="AX523" s="11" t="s">
        <v>74</v>
      </c>
      <c r="AY523" s="210" t="s">
        <v>134</v>
      </c>
    </row>
    <row r="524" spans="2:51" s="11" customFormat="1" ht="13.5">
      <c r="B524" s="199"/>
      <c r="C524" s="200"/>
      <c r="D524" s="201" t="s">
        <v>143</v>
      </c>
      <c r="E524" s="202" t="s">
        <v>21</v>
      </c>
      <c r="F524" s="203" t="s">
        <v>427</v>
      </c>
      <c r="G524" s="200"/>
      <c r="H524" s="204">
        <v>14.13</v>
      </c>
      <c r="I524" s="205"/>
      <c r="J524" s="200"/>
      <c r="K524" s="200"/>
      <c r="L524" s="206"/>
      <c r="M524" s="207"/>
      <c r="N524" s="208"/>
      <c r="O524" s="208"/>
      <c r="P524" s="208"/>
      <c r="Q524" s="208"/>
      <c r="R524" s="208"/>
      <c r="S524" s="208"/>
      <c r="T524" s="209"/>
      <c r="AT524" s="210" t="s">
        <v>143</v>
      </c>
      <c r="AU524" s="210" t="s">
        <v>86</v>
      </c>
      <c r="AV524" s="11" t="s">
        <v>86</v>
      </c>
      <c r="AW524" s="11" t="s">
        <v>38</v>
      </c>
      <c r="AX524" s="11" t="s">
        <v>74</v>
      </c>
      <c r="AY524" s="210" t="s">
        <v>134</v>
      </c>
    </row>
    <row r="525" spans="2:51" s="11" customFormat="1" ht="13.5">
      <c r="B525" s="199"/>
      <c r="C525" s="200"/>
      <c r="D525" s="201" t="s">
        <v>143</v>
      </c>
      <c r="E525" s="202" t="s">
        <v>21</v>
      </c>
      <c r="F525" s="203" t="s">
        <v>428</v>
      </c>
      <c r="G525" s="200"/>
      <c r="H525" s="204">
        <v>13</v>
      </c>
      <c r="I525" s="205"/>
      <c r="J525" s="200"/>
      <c r="K525" s="200"/>
      <c r="L525" s="206"/>
      <c r="M525" s="207"/>
      <c r="N525" s="208"/>
      <c r="O525" s="208"/>
      <c r="P525" s="208"/>
      <c r="Q525" s="208"/>
      <c r="R525" s="208"/>
      <c r="S525" s="208"/>
      <c r="T525" s="209"/>
      <c r="AT525" s="210" t="s">
        <v>143</v>
      </c>
      <c r="AU525" s="210" t="s">
        <v>86</v>
      </c>
      <c r="AV525" s="11" t="s">
        <v>86</v>
      </c>
      <c r="AW525" s="11" t="s">
        <v>38</v>
      </c>
      <c r="AX525" s="11" t="s">
        <v>74</v>
      </c>
      <c r="AY525" s="210" t="s">
        <v>134</v>
      </c>
    </row>
    <row r="526" spans="2:51" s="11" customFormat="1" ht="13.5">
      <c r="B526" s="199"/>
      <c r="C526" s="200"/>
      <c r="D526" s="201" t="s">
        <v>143</v>
      </c>
      <c r="E526" s="202" t="s">
        <v>21</v>
      </c>
      <c r="F526" s="203" t="s">
        <v>477</v>
      </c>
      <c r="G526" s="200"/>
      <c r="H526" s="204">
        <v>5.0999999999999996</v>
      </c>
      <c r="I526" s="205"/>
      <c r="J526" s="200"/>
      <c r="K526" s="200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143</v>
      </c>
      <c r="AU526" s="210" t="s">
        <v>86</v>
      </c>
      <c r="AV526" s="11" t="s">
        <v>86</v>
      </c>
      <c r="AW526" s="11" t="s">
        <v>38</v>
      </c>
      <c r="AX526" s="11" t="s">
        <v>74</v>
      </c>
      <c r="AY526" s="210" t="s">
        <v>134</v>
      </c>
    </row>
    <row r="527" spans="2:51" s="11" customFormat="1" ht="13.5">
      <c r="B527" s="199"/>
      <c r="C527" s="200"/>
      <c r="D527" s="201" t="s">
        <v>143</v>
      </c>
      <c r="E527" s="202" t="s">
        <v>21</v>
      </c>
      <c r="F527" s="203" t="s">
        <v>478</v>
      </c>
      <c r="G527" s="200"/>
      <c r="H527" s="204">
        <v>5.8</v>
      </c>
      <c r="I527" s="205"/>
      <c r="J527" s="200"/>
      <c r="K527" s="200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143</v>
      </c>
      <c r="AU527" s="210" t="s">
        <v>86</v>
      </c>
      <c r="AV527" s="11" t="s">
        <v>86</v>
      </c>
      <c r="AW527" s="11" t="s">
        <v>38</v>
      </c>
      <c r="AX527" s="11" t="s">
        <v>74</v>
      </c>
      <c r="AY527" s="210" t="s">
        <v>134</v>
      </c>
    </row>
    <row r="528" spans="2:51" s="11" customFormat="1" ht="13.5">
      <c r="B528" s="199"/>
      <c r="C528" s="200"/>
      <c r="D528" s="201" t="s">
        <v>143</v>
      </c>
      <c r="E528" s="202" t="s">
        <v>21</v>
      </c>
      <c r="F528" s="203" t="s">
        <v>432</v>
      </c>
      <c r="G528" s="200"/>
      <c r="H528" s="204">
        <v>6.14</v>
      </c>
      <c r="I528" s="205"/>
      <c r="J528" s="200"/>
      <c r="K528" s="200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143</v>
      </c>
      <c r="AU528" s="210" t="s">
        <v>86</v>
      </c>
      <c r="AV528" s="11" t="s">
        <v>86</v>
      </c>
      <c r="AW528" s="11" t="s">
        <v>38</v>
      </c>
      <c r="AX528" s="11" t="s">
        <v>74</v>
      </c>
      <c r="AY528" s="210" t="s">
        <v>134</v>
      </c>
    </row>
    <row r="529" spans="2:65" s="11" customFormat="1" ht="13.5">
      <c r="B529" s="199"/>
      <c r="C529" s="200"/>
      <c r="D529" s="201" t="s">
        <v>143</v>
      </c>
      <c r="E529" s="202" t="s">
        <v>21</v>
      </c>
      <c r="F529" s="203" t="s">
        <v>433</v>
      </c>
      <c r="G529" s="200"/>
      <c r="H529" s="204">
        <v>5.43</v>
      </c>
      <c r="I529" s="205"/>
      <c r="J529" s="200"/>
      <c r="K529" s="200"/>
      <c r="L529" s="206"/>
      <c r="M529" s="207"/>
      <c r="N529" s="208"/>
      <c r="O529" s="208"/>
      <c r="P529" s="208"/>
      <c r="Q529" s="208"/>
      <c r="R529" s="208"/>
      <c r="S529" s="208"/>
      <c r="T529" s="209"/>
      <c r="AT529" s="210" t="s">
        <v>143</v>
      </c>
      <c r="AU529" s="210" t="s">
        <v>86</v>
      </c>
      <c r="AV529" s="11" t="s">
        <v>86</v>
      </c>
      <c r="AW529" s="11" t="s">
        <v>38</v>
      </c>
      <c r="AX529" s="11" t="s">
        <v>74</v>
      </c>
      <c r="AY529" s="210" t="s">
        <v>134</v>
      </c>
    </row>
    <row r="530" spans="2:65" s="11" customFormat="1" ht="13.5">
      <c r="B530" s="199"/>
      <c r="C530" s="200"/>
      <c r="D530" s="201" t="s">
        <v>143</v>
      </c>
      <c r="E530" s="202" t="s">
        <v>21</v>
      </c>
      <c r="F530" s="203" t="s">
        <v>434</v>
      </c>
      <c r="G530" s="200"/>
      <c r="H530" s="204">
        <v>3.7</v>
      </c>
      <c r="I530" s="205"/>
      <c r="J530" s="200"/>
      <c r="K530" s="200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143</v>
      </c>
      <c r="AU530" s="210" t="s">
        <v>86</v>
      </c>
      <c r="AV530" s="11" t="s">
        <v>86</v>
      </c>
      <c r="AW530" s="11" t="s">
        <v>38</v>
      </c>
      <c r="AX530" s="11" t="s">
        <v>74</v>
      </c>
      <c r="AY530" s="210" t="s">
        <v>134</v>
      </c>
    </row>
    <row r="531" spans="2:65" s="14" customFormat="1" ht="13.5">
      <c r="B531" s="242"/>
      <c r="C531" s="243"/>
      <c r="D531" s="201" t="s">
        <v>143</v>
      </c>
      <c r="E531" s="244" t="s">
        <v>21</v>
      </c>
      <c r="F531" s="245" t="s">
        <v>356</v>
      </c>
      <c r="G531" s="243"/>
      <c r="H531" s="246">
        <v>79.099999999999994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AT531" s="252" t="s">
        <v>143</v>
      </c>
      <c r="AU531" s="252" t="s">
        <v>86</v>
      </c>
      <c r="AV531" s="14" t="s">
        <v>147</v>
      </c>
      <c r="AW531" s="14" t="s">
        <v>38</v>
      </c>
      <c r="AX531" s="14" t="s">
        <v>74</v>
      </c>
      <c r="AY531" s="252" t="s">
        <v>134</v>
      </c>
    </row>
    <row r="532" spans="2:65" s="12" customFormat="1" ht="13.5">
      <c r="B532" s="211"/>
      <c r="C532" s="212"/>
      <c r="D532" s="201" t="s">
        <v>143</v>
      </c>
      <c r="E532" s="213" t="s">
        <v>21</v>
      </c>
      <c r="F532" s="214" t="s">
        <v>145</v>
      </c>
      <c r="G532" s="212"/>
      <c r="H532" s="215">
        <v>533.78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143</v>
      </c>
      <c r="AU532" s="221" t="s">
        <v>86</v>
      </c>
      <c r="AV532" s="12" t="s">
        <v>141</v>
      </c>
      <c r="AW532" s="12" t="s">
        <v>38</v>
      </c>
      <c r="AX532" s="12" t="s">
        <v>79</v>
      </c>
      <c r="AY532" s="221" t="s">
        <v>134</v>
      </c>
    </row>
    <row r="533" spans="2:65" s="1" customFormat="1" ht="16.5" customHeight="1">
      <c r="B533" s="41"/>
      <c r="C533" s="232" t="s">
        <v>479</v>
      </c>
      <c r="D533" s="232" t="s">
        <v>306</v>
      </c>
      <c r="E533" s="233" t="s">
        <v>480</v>
      </c>
      <c r="F533" s="234" t="s">
        <v>481</v>
      </c>
      <c r="G533" s="235" t="s">
        <v>325</v>
      </c>
      <c r="H533" s="236">
        <v>162.55500000000001</v>
      </c>
      <c r="I533" s="237"/>
      <c r="J533" s="238">
        <f>ROUND(I533*H533,2)</f>
        <v>0</v>
      </c>
      <c r="K533" s="234" t="s">
        <v>21</v>
      </c>
      <c r="L533" s="239"/>
      <c r="M533" s="240" t="s">
        <v>21</v>
      </c>
      <c r="N533" s="241" t="s">
        <v>45</v>
      </c>
      <c r="O533" s="42"/>
      <c r="P533" s="196">
        <f>O533*H533</f>
        <v>0</v>
      </c>
      <c r="Q533" s="196">
        <v>4.0000000000000003E-5</v>
      </c>
      <c r="R533" s="196">
        <f>Q533*H533</f>
        <v>6.5022000000000005E-3</v>
      </c>
      <c r="S533" s="196">
        <v>0</v>
      </c>
      <c r="T533" s="197">
        <f>S533*H533</f>
        <v>0</v>
      </c>
      <c r="AR533" s="24" t="s">
        <v>171</v>
      </c>
      <c r="AT533" s="24" t="s">
        <v>306</v>
      </c>
      <c r="AU533" s="24" t="s">
        <v>86</v>
      </c>
      <c r="AY533" s="24" t="s">
        <v>134</v>
      </c>
      <c r="BE533" s="198">
        <f>IF(N533="základní",J533,0)</f>
        <v>0</v>
      </c>
      <c r="BF533" s="198">
        <f>IF(N533="snížená",J533,0)</f>
        <v>0</v>
      </c>
      <c r="BG533" s="198">
        <f>IF(N533="zákl. přenesená",J533,0)</f>
        <v>0</v>
      </c>
      <c r="BH533" s="198">
        <f>IF(N533="sníž. přenesená",J533,0)</f>
        <v>0</v>
      </c>
      <c r="BI533" s="198">
        <f>IF(N533="nulová",J533,0)</f>
        <v>0</v>
      </c>
      <c r="BJ533" s="24" t="s">
        <v>79</v>
      </c>
      <c r="BK533" s="198">
        <f>ROUND(I533*H533,2)</f>
        <v>0</v>
      </c>
      <c r="BL533" s="24" t="s">
        <v>141</v>
      </c>
      <c r="BM533" s="24" t="s">
        <v>482</v>
      </c>
    </row>
    <row r="534" spans="2:65" s="13" customFormat="1" ht="13.5">
      <c r="B534" s="222"/>
      <c r="C534" s="223"/>
      <c r="D534" s="201" t="s">
        <v>143</v>
      </c>
      <c r="E534" s="224" t="s">
        <v>21</v>
      </c>
      <c r="F534" s="225" t="s">
        <v>454</v>
      </c>
      <c r="G534" s="223"/>
      <c r="H534" s="224" t="s">
        <v>21</v>
      </c>
      <c r="I534" s="226"/>
      <c r="J534" s="223"/>
      <c r="K534" s="223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143</v>
      </c>
      <c r="AU534" s="231" t="s">
        <v>86</v>
      </c>
      <c r="AV534" s="13" t="s">
        <v>79</v>
      </c>
      <c r="AW534" s="13" t="s">
        <v>38</v>
      </c>
      <c r="AX534" s="13" t="s">
        <v>74</v>
      </c>
      <c r="AY534" s="231" t="s">
        <v>134</v>
      </c>
    </row>
    <row r="535" spans="2:65" s="13" customFormat="1" ht="13.5">
      <c r="B535" s="222"/>
      <c r="C535" s="223"/>
      <c r="D535" s="201" t="s">
        <v>143</v>
      </c>
      <c r="E535" s="224" t="s">
        <v>21</v>
      </c>
      <c r="F535" s="225" t="s">
        <v>262</v>
      </c>
      <c r="G535" s="223"/>
      <c r="H535" s="224" t="s">
        <v>21</v>
      </c>
      <c r="I535" s="226"/>
      <c r="J535" s="223"/>
      <c r="K535" s="223"/>
      <c r="L535" s="227"/>
      <c r="M535" s="228"/>
      <c r="N535" s="229"/>
      <c r="O535" s="229"/>
      <c r="P535" s="229"/>
      <c r="Q535" s="229"/>
      <c r="R535" s="229"/>
      <c r="S535" s="229"/>
      <c r="T535" s="230"/>
      <c r="AT535" s="231" t="s">
        <v>143</v>
      </c>
      <c r="AU535" s="231" t="s">
        <v>86</v>
      </c>
      <c r="AV535" s="13" t="s">
        <v>79</v>
      </c>
      <c r="AW535" s="13" t="s">
        <v>38</v>
      </c>
      <c r="AX535" s="13" t="s">
        <v>74</v>
      </c>
      <c r="AY535" s="231" t="s">
        <v>134</v>
      </c>
    </row>
    <row r="536" spans="2:65" s="11" customFormat="1" ht="13.5">
      <c r="B536" s="199"/>
      <c r="C536" s="200"/>
      <c r="D536" s="201" t="s">
        <v>143</v>
      </c>
      <c r="E536" s="202" t="s">
        <v>21</v>
      </c>
      <c r="F536" s="203" t="s">
        <v>483</v>
      </c>
      <c r="G536" s="200"/>
      <c r="H536" s="204">
        <v>73.576999999999998</v>
      </c>
      <c r="I536" s="205"/>
      <c r="J536" s="200"/>
      <c r="K536" s="200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143</v>
      </c>
      <c r="AU536" s="210" t="s">
        <v>86</v>
      </c>
      <c r="AV536" s="11" t="s">
        <v>86</v>
      </c>
      <c r="AW536" s="11" t="s">
        <v>38</v>
      </c>
      <c r="AX536" s="11" t="s">
        <v>74</v>
      </c>
      <c r="AY536" s="210" t="s">
        <v>134</v>
      </c>
    </row>
    <row r="537" spans="2:65" s="13" customFormat="1" ht="13.5">
      <c r="B537" s="222"/>
      <c r="C537" s="223"/>
      <c r="D537" s="201" t="s">
        <v>143</v>
      </c>
      <c r="E537" s="224" t="s">
        <v>21</v>
      </c>
      <c r="F537" s="225" t="s">
        <v>264</v>
      </c>
      <c r="G537" s="223"/>
      <c r="H537" s="224" t="s">
        <v>21</v>
      </c>
      <c r="I537" s="226"/>
      <c r="J537" s="223"/>
      <c r="K537" s="223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143</v>
      </c>
      <c r="AU537" s="231" t="s">
        <v>86</v>
      </c>
      <c r="AV537" s="13" t="s">
        <v>79</v>
      </c>
      <c r="AW537" s="13" t="s">
        <v>38</v>
      </c>
      <c r="AX537" s="13" t="s">
        <v>74</v>
      </c>
      <c r="AY537" s="231" t="s">
        <v>134</v>
      </c>
    </row>
    <row r="538" spans="2:65" s="11" customFormat="1" ht="13.5">
      <c r="B538" s="199"/>
      <c r="C538" s="200"/>
      <c r="D538" s="201" t="s">
        <v>143</v>
      </c>
      <c r="E538" s="202" t="s">
        <v>21</v>
      </c>
      <c r="F538" s="203" t="s">
        <v>484</v>
      </c>
      <c r="G538" s="200"/>
      <c r="H538" s="204">
        <v>5.4859999999999998</v>
      </c>
      <c r="I538" s="205"/>
      <c r="J538" s="200"/>
      <c r="K538" s="200"/>
      <c r="L538" s="206"/>
      <c r="M538" s="207"/>
      <c r="N538" s="208"/>
      <c r="O538" s="208"/>
      <c r="P538" s="208"/>
      <c r="Q538" s="208"/>
      <c r="R538" s="208"/>
      <c r="S538" s="208"/>
      <c r="T538" s="209"/>
      <c r="AT538" s="210" t="s">
        <v>143</v>
      </c>
      <c r="AU538" s="210" t="s">
        <v>86</v>
      </c>
      <c r="AV538" s="11" t="s">
        <v>86</v>
      </c>
      <c r="AW538" s="11" t="s">
        <v>38</v>
      </c>
      <c r="AX538" s="11" t="s">
        <v>74</v>
      </c>
      <c r="AY538" s="210" t="s">
        <v>134</v>
      </c>
    </row>
    <row r="539" spans="2:65" s="13" customFormat="1" ht="13.5">
      <c r="B539" s="222"/>
      <c r="C539" s="223"/>
      <c r="D539" s="201" t="s">
        <v>143</v>
      </c>
      <c r="E539" s="224" t="s">
        <v>21</v>
      </c>
      <c r="F539" s="225" t="s">
        <v>266</v>
      </c>
      <c r="G539" s="223"/>
      <c r="H539" s="224" t="s">
        <v>21</v>
      </c>
      <c r="I539" s="226"/>
      <c r="J539" s="223"/>
      <c r="K539" s="223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143</v>
      </c>
      <c r="AU539" s="231" t="s">
        <v>86</v>
      </c>
      <c r="AV539" s="13" t="s">
        <v>79</v>
      </c>
      <c r="AW539" s="13" t="s">
        <v>38</v>
      </c>
      <c r="AX539" s="13" t="s">
        <v>74</v>
      </c>
      <c r="AY539" s="231" t="s">
        <v>134</v>
      </c>
    </row>
    <row r="540" spans="2:65" s="11" customFormat="1" ht="13.5">
      <c r="B540" s="199"/>
      <c r="C540" s="200"/>
      <c r="D540" s="201" t="s">
        <v>143</v>
      </c>
      <c r="E540" s="202" t="s">
        <v>21</v>
      </c>
      <c r="F540" s="203" t="s">
        <v>485</v>
      </c>
      <c r="G540" s="200"/>
      <c r="H540" s="204">
        <v>4.8879999999999999</v>
      </c>
      <c r="I540" s="205"/>
      <c r="J540" s="200"/>
      <c r="K540" s="200"/>
      <c r="L540" s="206"/>
      <c r="M540" s="207"/>
      <c r="N540" s="208"/>
      <c r="O540" s="208"/>
      <c r="P540" s="208"/>
      <c r="Q540" s="208"/>
      <c r="R540" s="208"/>
      <c r="S540" s="208"/>
      <c r="T540" s="209"/>
      <c r="AT540" s="210" t="s">
        <v>143</v>
      </c>
      <c r="AU540" s="210" t="s">
        <v>86</v>
      </c>
      <c r="AV540" s="11" t="s">
        <v>86</v>
      </c>
      <c r="AW540" s="11" t="s">
        <v>38</v>
      </c>
      <c r="AX540" s="11" t="s">
        <v>74</v>
      </c>
      <c r="AY540" s="210" t="s">
        <v>134</v>
      </c>
    </row>
    <row r="541" spans="2:65" s="13" customFormat="1" ht="13.5">
      <c r="B541" s="222"/>
      <c r="C541" s="223"/>
      <c r="D541" s="201" t="s">
        <v>143</v>
      </c>
      <c r="E541" s="224" t="s">
        <v>21</v>
      </c>
      <c r="F541" s="225" t="s">
        <v>268</v>
      </c>
      <c r="G541" s="223"/>
      <c r="H541" s="224" t="s">
        <v>21</v>
      </c>
      <c r="I541" s="226"/>
      <c r="J541" s="223"/>
      <c r="K541" s="223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143</v>
      </c>
      <c r="AU541" s="231" t="s">
        <v>86</v>
      </c>
      <c r="AV541" s="13" t="s">
        <v>79</v>
      </c>
      <c r="AW541" s="13" t="s">
        <v>38</v>
      </c>
      <c r="AX541" s="13" t="s">
        <v>74</v>
      </c>
      <c r="AY541" s="231" t="s">
        <v>134</v>
      </c>
    </row>
    <row r="542" spans="2:65" s="11" customFormat="1" ht="13.5">
      <c r="B542" s="199"/>
      <c r="C542" s="200"/>
      <c r="D542" s="201" t="s">
        <v>143</v>
      </c>
      <c r="E542" s="202" t="s">
        <v>21</v>
      </c>
      <c r="F542" s="203" t="s">
        <v>486</v>
      </c>
      <c r="G542" s="200"/>
      <c r="H542" s="204">
        <v>4.5890000000000004</v>
      </c>
      <c r="I542" s="205"/>
      <c r="J542" s="200"/>
      <c r="K542" s="200"/>
      <c r="L542" s="206"/>
      <c r="M542" s="207"/>
      <c r="N542" s="208"/>
      <c r="O542" s="208"/>
      <c r="P542" s="208"/>
      <c r="Q542" s="208"/>
      <c r="R542" s="208"/>
      <c r="S542" s="208"/>
      <c r="T542" s="209"/>
      <c r="AT542" s="210" t="s">
        <v>143</v>
      </c>
      <c r="AU542" s="210" t="s">
        <v>86</v>
      </c>
      <c r="AV542" s="11" t="s">
        <v>86</v>
      </c>
      <c r="AW542" s="11" t="s">
        <v>38</v>
      </c>
      <c r="AX542" s="11" t="s">
        <v>74</v>
      </c>
      <c r="AY542" s="210" t="s">
        <v>134</v>
      </c>
    </row>
    <row r="543" spans="2:65" s="13" customFormat="1" ht="13.5">
      <c r="B543" s="222"/>
      <c r="C543" s="223"/>
      <c r="D543" s="201" t="s">
        <v>143</v>
      </c>
      <c r="E543" s="224" t="s">
        <v>21</v>
      </c>
      <c r="F543" s="225" t="s">
        <v>270</v>
      </c>
      <c r="G543" s="223"/>
      <c r="H543" s="224" t="s">
        <v>21</v>
      </c>
      <c r="I543" s="226"/>
      <c r="J543" s="223"/>
      <c r="K543" s="223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143</v>
      </c>
      <c r="AU543" s="231" t="s">
        <v>86</v>
      </c>
      <c r="AV543" s="13" t="s">
        <v>79</v>
      </c>
      <c r="AW543" s="13" t="s">
        <v>38</v>
      </c>
      <c r="AX543" s="13" t="s">
        <v>74</v>
      </c>
      <c r="AY543" s="231" t="s">
        <v>134</v>
      </c>
    </row>
    <row r="544" spans="2:65" s="11" customFormat="1" ht="13.5">
      <c r="B544" s="199"/>
      <c r="C544" s="200"/>
      <c r="D544" s="201" t="s">
        <v>143</v>
      </c>
      <c r="E544" s="202" t="s">
        <v>21</v>
      </c>
      <c r="F544" s="203" t="s">
        <v>487</v>
      </c>
      <c r="G544" s="200"/>
      <c r="H544" s="204">
        <v>9.5449999999999999</v>
      </c>
      <c r="I544" s="205"/>
      <c r="J544" s="200"/>
      <c r="K544" s="200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143</v>
      </c>
      <c r="AU544" s="210" t="s">
        <v>86</v>
      </c>
      <c r="AV544" s="11" t="s">
        <v>86</v>
      </c>
      <c r="AW544" s="11" t="s">
        <v>38</v>
      </c>
      <c r="AX544" s="11" t="s">
        <v>74</v>
      </c>
      <c r="AY544" s="210" t="s">
        <v>134</v>
      </c>
    </row>
    <row r="545" spans="2:65" s="13" customFormat="1" ht="13.5">
      <c r="B545" s="222"/>
      <c r="C545" s="223"/>
      <c r="D545" s="201" t="s">
        <v>143</v>
      </c>
      <c r="E545" s="224" t="s">
        <v>21</v>
      </c>
      <c r="F545" s="225" t="s">
        <v>272</v>
      </c>
      <c r="G545" s="223"/>
      <c r="H545" s="224" t="s">
        <v>21</v>
      </c>
      <c r="I545" s="226"/>
      <c r="J545" s="223"/>
      <c r="K545" s="223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143</v>
      </c>
      <c r="AU545" s="231" t="s">
        <v>86</v>
      </c>
      <c r="AV545" s="13" t="s">
        <v>79</v>
      </c>
      <c r="AW545" s="13" t="s">
        <v>38</v>
      </c>
      <c r="AX545" s="13" t="s">
        <v>74</v>
      </c>
      <c r="AY545" s="231" t="s">
        <v>134</v>
      </c>
    </row>
    <row r="546" spans="2:65" s="11" customFormat="1" ht="13.5">
      <c r="B546" s="199"/>
      <c r="C546" s="200"/>
      <c r="D546" s="201" t="s">
        <v>143</v>
      </c>
      <c r="E546" s="202" t="s">
        <v>21</v>
      </c>
      <c r="F546" s="203" t="s">
        <v>488</v>
      </c>
      <c r="G546" s="200"/>
      <c r="H546" s="204">
        <v>16.882000000000001</v>
      </c>
      <c r="I546" s="205"/>
      <c r="J546" s="200"/>
      <c r="K546" s="200"/>
      <c r="L546" s="206"/>
      <c r="M546" s="207"/>
      <c r="N546" s="208"/>
      <c r="O546" s="208"/>
      <c r="P546" s="208"/>
      <c r="Q546" s="208"/>
      <c r="R546" s="208"/>
      <c r="S546" s="208"/>
      <c r="T546" s="209"/>
      <c r="AT546" s="210" t="s">
        <v>143</v>
      </c>
      <c r="AU546" s="210" t="s">
        <v>86</v>
      </c>
      <c r="AV546" s="11" t="s">
        <v>86</v>
      </c>
      <c r="AW546" s="11" t="s">
        <v>38</v>
      </c>
      <c r="AX546" s="11" t="s">
        <v>74</v>
      </c>
      <c r="AY546" s="210" t="s">
        <v>134</v>
      </c>
    </row>
    <row r="547" spans="2:65" s="13" customFormat="1" ht="13.5">
      <c r="B547" s="222"/>
      <c r="C547" s="223"/>
      <c r="D547" s="201" t="s">
        <v>143</v>
      </c>
      <c r="E547" s="224" t="s">
        <v>21</v>
      </c>
      <c r="F547" s="225" t="s">
        <v>274</v>
      </c>
      <c r="G547" s="223"/>
      <c r="H547" s="224" t="s">
        <v>21</v>
      </c>
      <c r="I547" s="226"/>
      <c r="J547" s="223"/>
      <c r="K547" s="223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143</v>
      </c>
      <c r="AU547" s="231" t="s">
        <v>86</v>
      </c>
      <c r="AV547" s="13" t="s">
        <v>79</v>
      </c>
      <c r="AW547" s="13" t="s">
        <v>38</v>
      </c>
      <c r="AX547" s="13" t="s">
        <v>74</v>
      </c>
      <c r="AY547" s="231" t="s">
        <v>134</v>
      </c>
    </row>
    <row r="548" spans="2:65" s="11" customFormat="1" ht="13.5">
      <c r="B548" s="199"/>
      <c r="C548" s="200"/>
      <c r="D548" s="201" t="s">
        <v>143</v>
      </c>
      <c r="E548" s="202" t="s">
        <v>21</v>
      </c>
      <c r="F548" s="203" t="s">
        <v>489</v>
      </c>
      <c r="G548" s="200"/>
      <c r="H548" s="204">
        <v>7.9119999999999999</v>
      </c>
      <c r="I548" s="205"/>
      <c r="J548" s="200"/>
      <c r="K548" s="200"/>
      <c r="L548" s="206"/>
      <c r="M548" s="207"/>
      <c r="N548" s="208"/>
      <c r="O548" s="208"/>
      <c r="P548" s="208"/>
      <c r="Q548" s="208"/>
      <c r="R548" s="208"/>
      <c r="S548" s="208"/>
      <c r="T548" s="209"/>
      <c r="AT548" s="210" t="s">
        <v>143</v>
      </c>
      <c r="AU548" s="210" t="s">
        <v>86</v>
      </c>
      <c r="AV548" s="11" t="s">
        <v>86</v>
      </c>
      <c r="AW548" s="11" t="s">
        <v>38</v>
      </c>
      <c r="AX548" s="11" t="s">
        <v>74</v>
      </c>
      <c r="AY548" s="210" t="s">
        <v>134</v>
      </c>
    </row>
    <row r="549" spans="2:65" s="13" customFormat="1" ht="13.5">
      <c r="B549" s="222"/>
      <c r="C549" s="223"/>
      <c r="D549" s="201" t="s">
        <v>143</v>
      </c>
      <c r="E549" s="224" t="s">
        <v>21</v>
      </c>
      <c r="F549" s="225" t="s">
        <v>276</v>
      </c>
      <c r="G549" s="223"/>
      <c r="H549" s="224" t="s">
        <v>21</v>
      </c>
      <c r="I549" s="226"/>
      <c r="J549" s="223"/>
      <c r="K549" s="223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143</v>
      </c>
      <c r="AU549" s="231" t="s">
        <v>86</v>
      </c>
      <c r="AV549" s="13" t="s">
        <v>79</v>
      </c>
      <c r="AW549" s="13" t="s">
        <v>38</v>
      </c>
      <c r="AX549" s="13" t="s">
        <v>74</v>
      </c>
      <c r="AY549" s="231" t="s">
        <v>134</v>
      </c>
    </row>
    <row r="550" spans="2:65" s="11" customFormat="1" ht="13.5">
      <c r="B550" s="199"/>
      <c r="C550" s="200"/>
      <c r="D550" s="201" t="s">
        <v>143</v>
      </c>
      <c r="E550" s="202" t="s">
        <v>21</v>
      </c>
      <c r="F550" s="203" t="s">
        <v>490</v>
      </c>
      <c r="G550" s="200"/>
      <c r="H550" s="204">
        <v>9.66</v>
      </c>
      <c r="I550" s="205"/>
      <c r="J550" s="200"/>
      <c r="K550" s="200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143</v>
      </c>
      <c r="AU550" s="210" t="s">
        <v>86</v>
      </c>
      <c r="AV550" s="11" t="s">
        <v>86</v>
      </c>
      <c r="AW550" s="11" t="s">
        <v>38</v>
      </c>
      <c r="AX550" s="11" t="s">
        <v>74</v>
      </c>
      <c r="AY550" s="210" t="s">
        <v>134</v>
      </c>
    </row>
    <row r="551" spans="2:65" s="13" customFormat="1" ht="13.5">
      <c r="B551" s="222"/>
      <c r="C551" s="223"/>
      <c r="D551" s="201" t="s">
        <v>143</v>
      </c>
      <c r="E551" s="224" t="s">
        <v>21</v>
      </c>
      <c r="F551" s="225" t="s">
        <v>278</v>
      </c>
      <c r="G551" s="223"/>
      <c r="H551" s="224" t="s">
        <v>21</v>
      </c>
      <c r="I551" s="226"/>
      <c r="J551" s="223"/>
      <c r="K551" s="223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143</v>
      </c>
      <c r="AU551" s="231" t="s">
        <v>86</v>
      </c>
      <c r="AV551" s="13" t="s">
        <v>79</v>
      </c>
      <c r="AW551" s="13" t="s">
        <v>38</v>
      </c>
      <c r="AX551" s="13" t="s">
        <v>74</v>
      </c>
      <c r="AY551" s="231" t="s">
        <v>134</v>
      </c>
    </row>
    <row r="552" spans="2:65" s="11" customFormat="1" ht="13.5">
      <c r="B552" s="199"/>
      <c r="C552" s="200"/>
      <c r="D552" s="201" t="s">
        <v>143</v>
      </c>
      <c r="E552" s="202" t="s">
        <v>21</v>
      </c>
      <c r="F552" s="203" t="s">
        <v>491</v>
      </c>
      <c r="G552" s="200"/>
      <c r="H552" s="204">
        <v>9.9019999999999992</v>
      </c>
      <c r="I552" s="205"/>
      <c r="J552" s="200"/>
      <c r="K552" s="200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143</v>
      </c>
      <c r="AU552" s="210" t="s">
        <v>86</v>
      </c>
      <c r="AV552" s="11" t="s">
        <v>86</v>
      </c>
      <c r="AW552" s="11" t="s">
        <v>38</v>
      </c>
      <c r="AX552" s="11" t="s">
        <v>74</v>
      </c>
      <c r="AY552" s="210" t="s">
        <v>134</v>
      </c>
    </row>
    <row r="553" spans="2:65" s="13" customFormat="1" ht="13.5">
      <c r="B553" s="222"/>
      <c r="C553" s="223"/>
      <c r="D553" s="201" t="s">
        <v>143</v>
      </c>
      <c r="E553" s="224" t="s">
        <v>21</v>
      </c>
      <c r="F553" s="225" t="s">
        <v>280</v>
      </c>
      <c r="G553" s="223"/>
      <c r="H553" s="224" t="s">
        <v>21</v>
      </c>
      <c r="I553" s="226"/>
      <c r="J553" s="223"/>
      <c r="K553" s="223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143</v>
      </c>
      <c r="AU553" s="231" t="s">
        <v>86</v>
      </c>
      <c r="AV553" s="13" t="s">
        <v>79</v>
      </c>
      <c r="AW553" s="13" t="s">
        <v>38</v>
      </c>
      <c r="AX553" s="13" t="s">
        <v>74</v>
      </c>
      <c r="AY553" s="231" t="s">
        <v>134</v>
      </c>
    </row>
    <row r="554" spans="2:65" s="11" customFormat="1" ht="13.5">
      <c r="B554" s="199"/>
      <c r="C554" s="200"/>
      <c r="D554" s="201" t="s">
        <v>143</v>
      </c>
      <c r="E554" s="202" t="s">
        <v>21</v>
      </c>
      <c r="F554" s="203" t="s">
        <v>492</v>
      </c>
      <c r="G554" s="200"/>
      <c r="H554" s="204">
        <v>4.5999999999999996</v>
      </c>
      <c r="I554" s="205"/>
      <c r="J554" s="200"/>
      <c r="K554" s="200"/>
      <c r="L554" s="206"/>
      <c r="M554" s="207"/>
      <c r="N554" s="208"/>
      <c r="O554" s="208"/>
      <c r="P554" s="208"/>
      <c r="Q554" s="208"/>
      <c r="R554" s="208"/>
      <c r="S554" s="208"/>
      <c r="T554" s="209"/>
      <c r="AT554" s="210" t="s">
        <v>143</v>
      </c>
      <c r="AU554" s="210" t="s">
        <v>86</v>
      </c>
      <c r="AV554" s="11" t="s">
        <v>86</v>
      </c>
      <c r="AW554" s="11" t="s">
        <v>38</v>
      </c>
      <c r="AX554" s="11" t="s">
        <v>74</v>
      </c>
      <c r="AY554" s="210" t="s">
        <v>134</v>
      </c>
    </row>
    <row r="555" spans="2:65" s="13" customFormat="1" ht="13.5">
      <c r="B555" s="222"/>
      <c r="C555" s="223"/>
      <c r="D555" s="201" t="s">
        <v>143</v>
      </c>
      <c r="E555" s="224" t="s">
        <v>21</v>
      </c>
      <c r="F555" s="225" t="s">
        <v>282</v>
      </c>
      <c r="G555" s="223"/>
      <c r="H555" s="224" t="s">
        <v>21</v>
      </c>
      <c r="I555" s="226"/>
      <c r="J555" s="223"/>
      <c r="K555" s="223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143</v>
      </c>
      <c r="AU555" s="231" t="s">
        <v>86</v>
      </c>
      <c r="AV555" s="13" t="s">
        <v>79</v>
      </c>
      <c r="AW555" s="13" t="s">
        <v>38</v>
      </c>
      <c r="AX555" s="13" t="s">
        <v>74</v>
      </c>
      <c r="AY555" s="231" t="s">
        <v>134</v>
      </c>
    </row>
    <row r="556" spans="2:65" s="11" customFormat="1" ht="13.5">
      <c r="B556" s="199"/>
      <c r="C556" s="200"/>
      <c r="D556" s="201" t="s">
        <v>143</v>
      </c>
      <c r="E556" s="202" t="s">
        <v>21</v>
      </c>
      <c r="F556" s="203" t="s">
        <v>493</v>
      </c>
      <c r="G556" s="200"/>
      <c r="H556" s="204">
        <v>8.9009999999999998</v>
      </c>
      <c r="I556" s="205"/>
      <c r="J556" s="200"/>
      <c r="K556" s="200"/>
      <c r="L556" s="206"/>
      <c r="M556" s="207"/>
      <c r="N556" s="208"/>
      <c r="O556" s="208"/>
      <c r="P556" s="208"/>
      <c r="Q556" s="208"/>
      <c r="R556" s="208"/>
      <c r="S556" s="208"/>
      <c r="T556" s="209"/>
      <c r="AT556" s="210" t="s">
        <v>143</v>
      </c>
      <c r="AU556" s="210" t="s">
        <v>86</v>
      </c>
      <c r="AV556" s="11" t="s">
        <v>86</v>
      </c>
      <c r="AW556" s="11" t="s">
        <v>38</v>
      </c>
      <c r="AX556" s="11" t="s">
        <v>74</v>
      </c>
      <c r="AY556" s="210" t="s">
        <v>134</v>
      </c>
    </row>
    <row r="557" spans="2:65" s="13" customFormat="1" ht="13.5">
      <c r="B557" s="222"/>
      <c r="C557" s="223"/>
      <c r="D557" s="201" t="s">
        <v>143</v>
      </c>
      <c r="E557" s="224" t="s">
        <v>21</v>
      </c>
      <c r="F557" s="225" t="s">
        <v>284</v>
      </c>
      <c r="G557" s="223"/>
      <c r="H557" s="224" t="s">
        <v>21</v>
      </c>
      <c r="I557" s="226"/>
      <c r="J557" s="223"/>
      <c r="K557" s="223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143</v>
      </c>
      <c r="AU557" s="231" t="s">
        <v>86</v>
      </c>
      <c r="AV557" s="13" t="s">
        <v>79</v>
      </c>
      <c r="AW557" s="13" t="s">
        <v>38</v>
      </c>
      <c r="AX557" s="13" t="s">
        <v>74</v>
      </c>
      <c r="AY557" s="231" t="s">
        <v>134</v>
      </c>
    </row>
    <row r="558" spans="2:65" s="11" customFormat="1" ht="13.5">
      <c r="B558" s="199"/>
      <c r="C558" s="200"/>
      <c r="D558" s="201" t="s">
        <v>143</v>
      </c>
      <c r="E558" s="202" t="s">
        <v>21</v>
      </c>
      <c r="F558" s="203" t="s">
        <v>494</v>
      </c>
      <c r="G558" s="200"/>
      <c r="H558" s="204">
        <v>6.6130000000000004</v>
      </c>
      <c r="I558" s="205"/>
      <c r="J558" s="200"/>
      <c r="K558" s="200"/>
      <c r="L558" s="206"/>
      <c r="M558" s="207"/>
      <c r="N558" s="208"/>
      <c r="O558" s="208"/>
      <c r="P558" s="208"/>
      <c r="Q558" s="208"/>
      <c r="R558" s="208"/>
      <c r="S558" s="208"/>
      <c r="T558" s="209"/>
      <c r="AT558" s="210" t="s">
        <v>143</v>
      </c>
      <c r="AU558" s="210" t="s">
        <v>86</v>
      </c>
      <c r="AV558" s="11" t="s">
        <v>86</v>
      </c>
      <c r="AW558" s="11" t="s">
        <v>38</v>
      </c>
      <c r="AX558" s="11" t="s">
        <v>74</v>
      </c>
      <c r="AY558" s="210" t="s">
        <v>134</v>
      </c>
    </row>
    <row r="559" spans="2:65" s="12" customFormat="1" ht="13.5">
      <c r="B559" s="211"/>
      <c r="C559" s="212"/>
      <c r="D559" s="201" t="s">
        <v>143</v>
      </c>
      <c r="E559" s="213" t="s">
        <v>21</v>
      </c>
      <c r="F559" s="214" t="s">
        <v>145</v>
      </c>
      <c r="G559" s="212"/>
      <c r="H559" s="215">
        <v>162.55500000000001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143</v>
      </c>
      <c r="AU559" s="221" t="s">
        <v>86</v>
      </c>
      <c r="AV559" s="12" t="s">
        <v>141</v>
      </c>
      <c r="AW559" s="12" t="s">
        <v>38</v>
      </c>
      <c r="AX559" s="12" t="s">
        <v>79</v>
      </c>
      <c r="AY559" s="221" t="s">
        <v>134</v>
      </c>
    </row>
    <row r="560" spans="2:65" s="1" customFormat="1" ht="16.5" customHeight="1">
      <c r="B560" s="41"/>
      <c r="C560" s="232" t="s">
        <v>495</v>
      </c>
      <c r="D560" s="232" t="s">
        <v>306</v>
      </c>
      <c r="E560" s="233" t="s">
        <v>496</v>
      </c>
      <c r="F560" s="234" t="s">
        <v>497</v>
      </c>
      <c r="G560" s="235" t="s">
        <v>325</v>
      </c>
      <c r="H560" s="236">
        <v>264.089</v>
      </c>
      <c r="I560" s="237"/>
      <c r="J560" s="238">
        <f>ROUND(I560*H560,2)</f>
        <v>0</v>
      </c>
      <c r="K560" s="234" t="s">
        <v>21</v>
      </c>
      <c r="L560" s="239"/>
      <c r="M560" s="240" t="s">
        <v>21</v>
      </c>
      <c r="N560" s="241" t="s">
        <v>45</v>
      </c>
      <c r="O560" s="42"/>
      <c r="P560" s="196">
        <f>O560*H560</f>
        <v>0</v>
      </c>
      <c r="Q560" s="196">
        <v>3.0000000000000001E-5</v>
      </c>
      <c r="R560" s="196">
        <f>Q560*H560</f>
        <v>7.9226699999999997E-3</v>
      </c>
      <c r="S560" s="196">
        <v>0</v>
      </c>
      <c r="T560" s="197">
        <f>S560*H560</f>
        <v>0</v>
      </c>
      <c r="AR560" s="24" t="s">
        <v>171</v>
      </c>
      <c r="AT560" s="24" t="s">
        <v>306</v>
      </c>
      <c r="AU560" s="24" t="s">
        <v>86</v>
      </c>
      <c r="AY560" s="24" t="s">
        <v>134</v>
      </c>
      <c r="BE560" s="198">
        <f>IF(N560="základní",J560,0)</f>
        <v>0</v>
      </c>
      <c r="BF560" s="198">
        <f>IF(N560="snížená",J560,0)</f>
        <v>0</v>
      </c>
      <c r="BG560" s="198">
        <f>IF(N560="zákl. přenesená",J560,0)</f>
        <v>0</v>
      </c>
      <c r="BH560" s="198">
        <f>IF(N560="sníž. přenesená",J560,0)</f>
        <v>0</v>
      </c>
      <c r="BI560" s="198">
        <f>IF(N560="nulová",J560,0)</f>
        <v>0</v>
      </c>
      <c r="BJ560" s="24" t="s">
        <v>79</v>
      </c>
      <c r="BK560" s="198">
        <f>ROUND(I560*H560,2)</f>
        <v>0</v>
      </c>
      <c r="BL560" s="24" t="s">
        <v>141</v>
      </c>
      <c r="BM560" s="24" t="s">
        <v>498</v>
      </c>
    </row>
    <row r="561" spans="2:51" s="13" customFormat="1" ht="13.5">
      <c r="B561" s="222"/>
      <c r="C561" s="223"/>
      <c r="D561" s="201" t="s">
        <v>143</v>
      </c>
      <c r="E561" s="224" t="s">
        <v>21</v>
      </c>
      <c r="F561" s="225" t="s">
        <v>458</v>
      </c>
      <c r="G561" s="223"/>
      <c r="H561" s="224" t="s">
        <v>21</v>
      </c>
      <c r="I561" s="226"/>
      <c r="J561" s="223"/>
      <c r="K561" s="223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143</v>
      </c>
      <c r="AU561" s="231" t="s">
        <v>86</v>
      </c>
      <c r="AV561" s="13" t="s">
        <v>79</v>
      </c>
      <c r="AW561" s="13" t="s">
        <v>38</v>
      </c>
      <c r="AX561" s="13" t="s">
        <v>74</v>
      </c>
      <c r="AY561" s="231" t="s">
        <v>134</v>
      </c>
    </row>
    <row r="562" spans="2:51" s="13" customFormat="1" ht="13.5">
      <c r="B562" s="222"/>
      <c r="C562" s="223"/>
      <c r="D562" s="201" t="s">
        <v>143</v>
      </c>
      <c r="E562" s="224" t="s">
        <v>21</v>
      </c>
      <c r="F562" s="225" t="s">
        <v>262</v>
      </c>
      <c r="G562" s="223"/>
      <c r="H562" s="224" t="s">
        <v>21</v>
      </c>
      <c r="I562" s="226"/>
      <c r="J562" s="223"/>
      <c r="K562" s="223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143</v>
      </c>
      <c r="AU562" s="231" t="s">
        <v>86</v>
      </c>
      <c r="AV562" s="13" t="s">
        <v>79</v>
      </c>
      <c r="AW562" s="13" t="s">
        <v>38</v>
      </c>
      <c r="AX562" s="13" t="s">
        <v>74</v>
      </c>
      <c r="AY562" s="231" t="s">
        <v>134</v>
      </c>
    </row>
    <row r="563" spans="2:51" s="11" customFormat="1" ht="13.5">
      <c r="B563" s="199"/>
      <c r="C563" s="200"/>
      <c r="D563" s="201" t="s">
        <v>143</v>
      </c>
      <c r="E563" s="202" t="s">
        <v>21</v>
      </c>
      <c r="F563" s="203" t="s">
        <v>483</v>
      </c>
      <c r="G563" s="200"/>
      <c r="H563" s="204">
        <v>73.576999999999998</v>
      </c>
      <c r="I563" s="205"/>
      <c r="J563" s="200"/>
      <c r="K563" s="200"/>
      <c r="L563" s="206"/>
      <c r="M563" s="207"/>
      <c r="N563" s="208"/>
      <c r="O563" s="208"/>
      <c r="P563" s="208"/>
      <c r="Q563" s="208"/>
      <c r="R563" s="208"/>
      <c r="S563" s="208"/>
      <c r="T563" s="209"/>
      <c r="AT563" s="210" t="s">
        <v>143</v>
      </c>
      <c r="AU563" s="210" t="s">
        <v>86</v>
      </c>
      <c r="AV563" s="11" t="s">
        <v>86</v>
      </c>
      <c r="AW563" s="11" t="s">
        <v>38</v>
      </c>
      <c r="AX563" s="11" t="s">
        <v>74</v>
      </c>
      <c r="AY563" s="210" t="s">
        <v>134</v>
      </c>
    </row>
    <row r="564" spans="2:51" s="13" customFormat="1" ht="13.5">
      <c r="B564" s="222"/>
      <c r="C564" s="223"/>
      <c r="D564" s="201" t="s">
        <v>143</v>
      </c>
      <c r="E564" s="224" t="s">
        <v>21</v>
      </c>
      <c r="F564" s="225" t="s">
        <v>264</v>
      </c>
      <c r="G564" s="223"/>
      <c r="H564" s="224" t="s">
        <v>21</v>
      </c>
      <c r="I564" s="226"/>
      <c r="J564" s="223"/>
      <c r="K564" s="223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143</v>
      </c>
      <c r="AU564" s="231" t="s">
        <v>86</v>
      </c>
      <c r="AV564" s="13" t="s">
        <v>79</v>
      </c>
      <c r="AW564" s="13" t="s">
        <v>38</v>
      </c>
      <c r="AX564" s="13" t="s">
        <v>74</v>
      </c>
      <c r="AY564" s="231" t="s">
        <v>134</v>
      </c>
    </row>
    <row r="565" spans="2:51" s="11" customFormat="1" ht="13.5">
      <c r="B565" s="199"/>
      <c r="C565" s="200"/>
      <c r="D565" s="201" t="s">
        <v>143</v>
      </c>
      <c r="E565" s="202" t="s">
        <v>21</v>
      </c>
      <c r="F565" s="203" t="s">
        <v>484</v>
      </c>
      <c r="G565" s="200"/>
      <c r="H565" s="204">
        <v>5.4859999999999998</v>
      </c>
      <c r="I565" s="205"/>
      <c r="J565" s="200"/>
      <c r="K565" s="200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143</v>
      </c>
      <c r="AU565" s="210" t="s">
        <v>86</v>
      </c>
      <c r="AV565" s="11" t="s">
        <v>86</v>
      </c>
      <c r="AW565" s="11" t="s">
        <v>38</v>
      </c>
      <c r="AX565" s="11" t="s">
        <v>74</v>
      </c>
      <c r="AY565" s="210" t="s">
        <v>134</v>
      </c>
    </row>
    <row r="566" spans="2:51" s="13" customFormat="1" ht="13.5">
      <c r="B566" s="222"/>
      <c r="C566" s="223"/>
      <c r="D566" s="201" t="s">
        <v>143</v>
      </c>
      <c r="E566" s="224" t="s">
        <v>21</v>
      </c>
      <c r="F566" s="225" t="s">
        <v>266</v>
      </c>
      <c r="G566" s="223"/>
      <c r="H566" s="224" t="s">
        <v>21</v>
      </c>
      <c r="I566" s="226"/>
      <c r="J566" s="223"/>
      <c r="K566" s="223"/>
      <c r="L566" s="227"/>
      <c r="M566" s="228"/>
      <c r="N566" s="229"/>
      <c r="O566" s="229"/>
      <c r="P566" s="229"/>
      <c r="Q566" s="229"/>
      <c r="R566" s="229"/>
      <c r="S566" s="229"/>
      <c r="T566" s="230"/>
      <c r="AT566" s="231" t="s">
        <v>143</v>
      </c>
      <c r="AU566" s="231" t="s">
        <v>86</v>
      </c>
      <c r="AV566" s="13" t="s">
        <v>79</v>
      </c>
      <c r="AW566" s="13" t="s">
        <v>38</v>
      </c>
      <c r="AX566" s="13" t="s">
        <v>74</v>
      </c>
      <c r="AY566" s="231" t="s">
        <v>134</v>
      </c>
    </row>
    <row r="567" spans="2:51" s="11" customFormat="1" ht="13.5">
      <c r="B567" s="199"/>
      <c r="C567" s="200"/>
      <c r="D567" s="201" t="s">
        <v>143</v>
      </c>
      <c r="E567" s="202" t="s">
        <v>21</v>
      </c>
      <c r="F567" s="203" t="s">
        <v>485</v>
      </c>
      <c r="G567" s="200"/>
      <c r="H567" s="204">
        <v>4.8879999999999999</v>
      </c>
      <c r="I567" s="205"/>
      <c r="J567" s="200"/>
      <c r="K567" s="200"/>
      <c r="L567" s="206"/>
      <c r="M567" s="207"/>
      <c r="N567" s="208"/>
      <c r="O567" s="208"/>
      <c r="P567" s="208"/>
      <c r="Q567" s="208"/>
      <c r="R567" s="208"/>
      <c r="S567" s="208"/>
      <c r="T567" s="209"/>
      <c r="AT567" s="210" t="s">
        <v>143</v>
      </c>
      <c r="AU567" s="210" t="s">
        <v>86</v>
      </c>
      <c r="AV567" s="11" t="s">
        <v>86</v>
      </c>
      <c r="AW567" s="11" t="s">
        <v>38</v>
      </c>
      <c r="AX567" s="11" t="s">
        <v>74</v>
      </c>
      <c r="AY567" s="210" t="s">
        <v>134</v>
      </c>
    </row>
    <row r="568" spans="2:51" s="13" customFormat="1" ht="13.5">
      <c r="B568" s="222"/>
      <c r="C568" s="223"/>
      <c r="D568" s="201" t="s">
        <v>143</v>
      </c>
      <c r="E568" s="224" t="s">
        <v>21</v>
      </c>
      <c r="F568" s="225" t="s">
        <v>268</v>
      </c>
      <c r="G568" s="223"/>
      <c r="H568" s="224" t="s">
        <v>21</v>
      </c>
      <c r="I568" s="226"/>
      <c r="J568" s="223"/>
      <c r="K568" s="223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143</v>
      </c>
      <c r="AU568" s="231" t="s">
        <v>86</v>
      </c>
      <c r="AV568" s="13" t="s">
        <v>79</v>
      </c>
      <c r="AW568" s="13" t="s">
        <v>38</v>
      </c>
      <c r="AX568" s="13" t="s">
        <v>74</v>
      </c>
      <c r="AY568" s="231" t="s">
        <v>134</v>
      </c>
    </row>
    <row r="569" spans="2:51" s="11" customFormat="1" ht="13.5">
      <c r="B569" s="199"/>
      <c r="C569" s="200"/>
      <c r="D569" s="201" t="s">
        <v>143</v>
      </c>
      <c r="E569" s="202" t="s">
        <v>21</v>
      </c>
      <c r="F569" s="203" t="s">
        <v>486</v>
      </c>
      <c r="G569" s="200"/>
      <c r="H569" s="204">
        <v>4.5890000000000004</v>
      </c>
      <c r="I569" s="205"/>
      <c r="J569" s="200"/>
      <c r="K569" s="200"/>
      <c r="L569" s="206"/>
      <c r="M569" s="207"/>
      <c r="N569" s="208"/>
      <c r="O569" s="208"/>
      <c r="P569" s="208"/>
      <c r="Q569" s="208"/>
      <c r="R569" s="208"/>
      <c r="S569" s="208"/>
      <c r="T569" s="209"/>
      <c r="AT569" s="210" t="s">
        <v>143</v>
      </c>
      <c r="AU569" s="210" t="s">
        <v>86</v>
      </c>
      <c r="AV569" s="11" t="s">
        <v>86</v>
      </c>
      <c r="AW569" s="11" t="s">
        <v>38</v>
      </c>
      <c r="AX569" s="11" t="s">
        <v>74</v>
      </c>
      <c r="AY569" s="210" t="s">
        <v>134</v>
      </c>
    </row>
    <row r="570" spans="2:51" s="13" customFormat="1" ht="13.5">
      <c r="B570" s="222"/>
      <c r="C570" s="223"/>
      <c r="D570" s="201" t="s">
        <v>143</v>
      </c>
      <c r="E570" s="224" t="s">
        <v>21</v>
      </c>
      <c r="F570" s="225" t="s">
        <v>270</v>
      </c>
      <c r="G570" s="223"/>
      <c r="H570" s="224" t="s">
        <v>21</v>
      </c>
      <c r="I570" s="226"/>
      <c r="J570" s="223"/>
      <c r="K570" s="223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143</v>
      </c>
      <c r="AU570" s="231" t="s">
        <v>86</v>
      </c>
      <c r="AV570" s="13" t="s">
        <v>79</v>
      </c>
      <c r="AW570" s="13" t="s">
        <v>38</v>
      </c>
      <c r="AX570" s="13" t="s">
        <v>74</v>
      </c>
      <c r="AY570" s="231" t="s">
        <v>134</v>
      </c>
    </row>
    <row r="571" spans="2:51" s="11" customFormat="1" ht="13.5">
      <c r="B571" s="199"/>
      <c r="C571" s="200"/>
      <c r="D571" s="201" t="s">
        <v>143</v>
      </c>
      <c r="E571" s="202" t="s">
        <v>21</v>
      </c>
      <c r="F571" s="203" t="s">
        <v>487</v>
      </c>
      <c r="G571" s="200"/>
      <c r="H571" s="204">
        <v>9.5449999999999999</v>
      </c>
      <c r="I571" s="205"/>
      <c r="J571" s="200"/>
      <c r="K571" s="200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143</v>
      </c>
      <c r="AU571" s="210" t="s">
        <v>86</v>
      </c>
      <c r="AV571" s="11" t="s">
        <v>86</v>
      </c>
      <c r="AW571" s="11" t="s">
        <v>38</v>
      </c>
      <c r="AX571" s="11" t="s">
        <v>74</v>
      </c>
      <c r="AY571" s="210" t="s">
        <v>134</v>
      </c>
    </row>
    <row r="572" spans="2:51" s="13" customFormat="1" ht="13.5">
      <c r="B572" s="222"/>
      <c r="C572" s="223"/>
      <c r="D572" s="201" t="s">
        <v>143</v>
      </c>
      <c r="E572" s="224" t="s">
        <v>21</v>
      </c>
      <c r="F572" s="225" t="s">
        <v>272</v>
      </c>
      <c r="G572" s="223"/>
      <c r="H572" s="224" t="s">
        <v>21</v>
      </c>
      <c r="I572" s="226"/>
      <c r="J572" s="223"/>
      <c r="K572" s="223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143</v>
      </c>
      <c r="AU572" s="231" t="s">
        <v>86</v>
      </c>
      <c r="AV572" s="13" t="s">
        <v>79</v>
      </c>
      <c r="AW572" s="13" t="s">
        <v>38</v>
      </c>
      <c r="AX572" s="13" t="s">
        <v>74</v>
      </c>
      <c r="AY572" s="231" t="s">
        <v>134</v>
      </c>
    </row>
    <row r="573" spans="2:51" s="11" customFormat="1" ht="13.5">
      <c r="B573" s="199"/>
      <c r="C573" s="200"/>
      <c r="D573" s="201" t="s">
        <v>143</v>
      </c>
      <c r="E573" s="202" t="s">
        <v>21</v>
      </c>
      <c r="F573" s="203" t="s">
        <v>488</v>
      </c>
      <c r="G573" s="200"/>
      <c r="H573" s="204">
        <v>16.882000000000001</v>
      </c>
      <c r="I573" s="205"/>
      <c r="J573" s="200"/>
      <c r="K573" s="200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143</v>
      </c>
      <c r="AU573" s="210" t="s">
        <v>86</v>
      </c>
      <c r="AV573" s="11" t="s">
        <v>86</v>
      </c>
      <c r="AW573" s="11" t="s">
        <v>38</v>
      </c>
      <c r="AX573" s="11" t="s">
        <v>74</v>
      </c>
      <c r="AY573" s="210" t="s">
        <v>134</v>
      </c>
    </row>
    <row r="574" spans="2:51" s="13" customFormat="1" ht="13.5">
      <c r="B574" s="222"/>
      <c r="C574" s="223"/>
      <c r="D574" s="201" t="s">
        <v>143</v>
      </c>
      <c r="E574" s="224" t="s">
        <v>21</v>
      </c>
      <c r="F574" s="225" t="s">
        <v>274</v>
      </c>
      <c r="G574" s="223"/>
      <c r="H574" s="224" t="s">
        <v>21</v>
      </c>
      <c r="I574" s="226"/>
      <c r="J574" s="223"/>
      <c r="K574" s="223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143</v>
      </c>
      <c r="AU574" s="231" t="s">
        <v>86</v>
      </c>
      <c r="AV574" s="13" t="s">
        <v>79</v>
      </c>
      <c r="AW574" s="13" t="s">
        <v>38</v>
      </c>
      <c r="AX574" s="13" t="s">
        <v>74</v>
      </c>
      <c r="AY574" s="231" t="s">
        <v>134</v>
      </c>
    </row>
    <row r="575" spans="2:51" s="11" customFormat="1" ht="13.5">
      <c r="B575" s="199"/>
      <c r="C575" s="200"/>
      <c r="D575" s="201" t="s">
        <v>143</v>
      </c>
      <c r="E575" s="202" t="s">
        <v>21</v>
      </c>
      <c r="F575" s="203" t="s">
        <v>489</v>
      </c>
      <c r="G575" s="200"/>
      <c r="H575" s="204">
        <v>7.9119999999999999</v>
      </c>
      <c r="I575" s="205"/>
      <c r="J575" s="200"/>
      <c r="K575" s="200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143</v>
      </c>
      <c r="AU575" s="210" t="s">
        <v>86</v>
      </c>
      <c r="AV575" s="11" t="s">
        <v>86</v>
      </c>
      <c r="AW575" s="11" t="s">
        <v>38</v>
      </c>
      <c r="AX575" s="11" t="s">
        <v>74</v>
      </c>
      <c r="AY575" s="210" t="s">
        <v>134</v>
      </c>
    </row>
    <row r="576" spans="2:51" s="13" customFormat="1" ht="13.5">
      <c r="B576" s="222"/>
      <c r="C576" s="223"/>
      <c r="D576" s="201" t="s">
        <v>143</v>
      </c>
      <c r="E576" s="224" t="s">
        <v>21</v>
      </c>
      <c r="F576" s="225" t="s">
        <v>276</v>
      </c>
      <c r="G576" s="223"/>
      <c r="H576" s="224" t="s">
        <v>21</v>
      </c>
      <c r="I576" s="226"/>
      <c r="J576" s="223"/>
      <c r="K576" s="223"/>
      <c r="L576" s="227"/>
      <c r="M576" s="228"/>
      <c r="N576" s="229"/>
      <c r="O576" s="229"/>
      <c r="P576" s="229"/>
      <c r="Q576" s="229"/>
      <c r="R576" s="229"/>
      <c r="S576" s="229"/>
      <c r="T576" s="230"/>
      <c r="AT576" s="231" t="s">
        <v>143</v>
      </c>
      <c r="AU576" s="231" t="s">
        <v>86</v>
      </c>
      <c r="AV576" s="13" t="s">
        <v>79</v>
      </c>
      <c r="AW576" s="13" t="s">
        <v>38</v>
      </c>
      <c r="AX576" s="13" t="s">
        <v>74</v>
      </c>
      <c r="AY576" s="231" t="s">
        <v>134</v>
      </c>
    </row>
    <row r="577" spans="2:65" s="11" customFormat="1" ht="13.5">
      <c r="B577" s="199"/>
      <c r="C577" s="200"/>
      <c r="D577" s="201" t="s">
        <v>143</v>
      </c>
      <c r="E577" s="202" t="s">
        <v>21</v>
      </c>
      <c r="F577" s="203" t="s">
        <v>490</v>
      </c>
      <c r="G577" s="200"/>
      <c r="H577" s="204">
        <v>9.66</v>
      </c>
      <c r="I577" s="205"/>
      <c r="J577" s="200"/>
      <c r="K577" s="200"/>
      <c r="L577" s="206"/>
      <c r="M577" s="207"/>
      <c r="N577" s="208"/>
      <c r="O577" s="208"/>
      <c r="P577" s="208"/>
      <c r="Q577" s="208"/>
      <c r="R577" s="208"/>
      <c r="S577" s="208"/>
      <c r="T577" s="209"/>
      <c r="AT577" s="210" t="s">
        <v>143</v>
      </c>
      <c r="AU577" s="210" t="s">
        <v>86</v>
      </c>
      <c r="AV577" s="11" t="s">
        <v>86</v>
      </c>
      <c r="AW577" s="11" t="s">
        <v>38</v>
      </c>
      <c r="AX577" s="11" t="s">
        <v>74</v>
      </c>
      <c r="AY577" s="210" t="s">
        <v>134</v>
      </c>
    </row>
    <row r="578" spans="2:65" s="13" customFormat="1" ht="13.5">
      <c r="B578" s="222"/>
      <c r="C578" s="223"/>
      <c r="D578" s="201" t="s">
        <v>143</v>
      </c>
      <c r="E578" s="224" t="s">
        <v>21</v>
      </c>
      <c r="F578" s="225" t="s">
        <v>278</v>
      </c>
      <c r="G578" s="223"/>
      <c r="H578" s="224" t="s">
        <v>21</v>
      </c>
      <c r="I578" s="226"/>
      <c r="J578" s="223"/>
      <c r="K578" s="223"/>
      <c r="L578" s="227"/>
      <c r="M578" s="228"/>
      <c r="N578" s="229"/>
      <c r="O578" s="229"/>
      <c r="P578" s="229"/>
      <c r="Q578" s="229"/>
      <c r="R578" s="229"/>
      <c r="S578" s="229"/>
      <c r="T578" s="230"/>
      <c r="AT578" s="231" t="s">
        <v>143</v>
      </c>
      <c r="AU578" s="231" t="s">
        <v>86</v>
      </c>
      <c r="AV578" s="13" t="s">
        <v>79</v>
      </c>
      <c r="AW578" s="13" t="s">
        <v>38</v>
      </c>
      <c r="AX578" s="13" t="s">
        <v>74</v>
      </c>
      <c r="AY578" s="231" t="s">
        <v>134</v>
      </c>
    </row>
    <row r="579" spans="2:65" s="11" customFormat="1" ht="13.5">
      <c r="B579" s="199"/>
      <c r="C579" s="200"/>
      <c r="D579" s="201" t="s">
        <v>143</v>
      </c>
      <c r="E579" s="202" t="s">
        <v>21</v>
      </c>
      <c r="F579" s="203" t="s">
        <v>491</v>
      </c>
      <c r="G579" s="200"/>
      <c r="H579" s="204">
        <v>9.9019999999999992</v>
      </c>
      <c r="I579" s="205"/>
      <c r="J579" s="200"/>
      <c r="K579" s="200"/>
      <c r="L579" s="206"/>
      <c r="M579" s="207"/>
      <c r="N579" s="208"/>
      <c r="O579" s="208"/>
      <c r="P579" s="208"/>
      <c r="Q579" s="208"/>
      <c r="R579" s="208"/>
      <c r="S579" s="208"/>
      <c r="T579" s="209"/>
      <c r="AT579" s="210" t="s">
        <v>143</v>
      </c>
      <c r="AU579" s="210" t="s">
        <v>86</v>
      </c>
      <c r="AV579" s="11" t="s">
        <v>86</v>
      </c>
      <c r="AW579" s="11" t="s">
        <v>38</v>
      </c>
      <c r="AX579" s="11" t="s">
        <v>74</v>
      </c>
      <c r="AY579" s="210" t="s">
        <v>134</v>
      </c>
    </row>
    <row r="580" spans="2:65" s="13" customFormat="1" ht="13.5">
      <c r="B580" s="222"/>
      <c r="C580" s="223"/>
      <c r="D580" s="201" t="s">
        <v>143</v>
      </c>
      <c r="E580" s="224" t="s">
        <v>21</v>
      </c>
      <c r="F580" s="225" t="s">
        <v>280</v>
      </c>
      <c r="G580" s="223"/>
      <c r="H580" s="224" t="s">
        <v>21</v>
      </c>
      <c r="I580" s="226"/>
      <c r="J580" s="223"/>
      <c r="K580" s="223"/>
      <c r="L580" s="227"/>
      <c r="M580" s="228"/>
      <c r="N580" s="229"/>
      <c r="O580" s="229"/>
      <c r="P580" s="229"/>
      <c r="Q580" s="229"/>
      <c r="R580" s="229"/>
      <c r="S580" s="229"/>
      <c r="T580" s="230"/>
      <c r="AT580" s="231" t="s">
        <v>143</v>
      </c>
      <c r="AU580" s="231" t="s">
        <v>86</v>
      </c>
      <c r="AV580" s="13" t="s">
        <v>79</v>
      </c>
      <c r="AW580" s="13" t="s">
        <v>38</v>
      </c>
      <c r="AX580" s="13" t="s">
        <v>74</v>
      </c>
      <c r="AY580" s="231" t="s">
        <v>134</v>
      </c>
    </row>
    <row r="581" spans="2:65" s="11" customFormat="1" ht="13.5">
      <c r="B581" s="199"/>
      <c r="C581" s="200"/>
      <c r="D581" s="201" t="s">
        <v>143</v>
      </c>
      <c r="E581" s="202" t="s">
        <v>21</v>
      </c>
      <c r="F581" s="203" t="s">
        <v>492</v>
      </c>
      <c r="G581" s="200"/>
      <c r="H581" s="204">
        <v>4.5999999999999996</v>
      </c>
      <c r="I581" s="205"/>
      <c r="J581" s="200"/>
      <c r="K581" s="200"/>
      <c r="L581" s="206"/>
      <c r="M581" s="207"/>
      <c r="N581" s="208"/>
      <c r="O581" s="208"/>
      <c r="P581" s="208"/>
      <c r="Q581" s="208"/>
      <c r="R581" s="208"/>
      <c r="S581" s="208"/>
      <c r="T581" s="209"/>
      <c r="AT581" s="210" t="s">
        <v>143</v>
      </c>
      <c r="AU581" s="210" t="s">
        <v>86</v>
      </c>
      <c r="AV581" s="11" t="s">
        <v>86</v>
      </c>
      <c r="AW581" s="11" t="s">
        <v>38</v>
      </c>
      <c r="AX581" s="11" t="s">
        <v>74</v>
      </c>
      <c r="AY581" s="210" t="s">
        <v>134</v>
      </c>
    </row>
    <row r="582" spans="2:65" s="13" customFormat="1" ht="13.5">
      <c r="B582" s="222"/>
      <c r="C582" s="223"/>
      <c r="D582" s="201" t="s">
        <v>143</v>
      </c>
      <c r="E582" s="224" t="s">
        <v>21</v>
      </c>
      <c r="F582" s="225" t="s">
        <v>282</v>
      </c>
      <c r="G582" s="223"/>
      <c r="H582" s="224" t="s">
        <v>21</v>
      </c>
      <c r="I582" s="226"/>
      <c r="J582" s="223"/>
      <c r="K582" s="223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143</v>
      </c>
      <c r="AU582" s="231" t="s">
        <v>86</v>
      </c>
      <c r="AV582" s="13" t="s">
        <v>79</v>
      </c>
      <c r="AW582" s="13" t="s">
        <v>38</v>
      </c>
      <c r="AX582" s="13" t="s">
        <v>74</v>
      </c>
      <c r="AY582" s="231" t="s">
        <v>134</v>
      </c>
    </row>
    <row r="583" spans="2:65" s="11" customFormat="1" ht="13.5">
      <c r="B583" s="199"/>
      <c r="C583" s="200"/>
      <c r="D583" s="201" t="s">
        <v>143</v>
      </c>
      <c r="E583" s="202" t="s">
        <v>21</v>
      </c>
      <c r="F583" s="203" t="s">
        <v>493</v>
      </c>
      <c r="G583" s="200"/>
      <c r="H583" s="204">
        <v>8.9009999999999998</v>
      </c>
      <c r="I583" s="205"/>
      <c r="J583" s="200"/>
      <c r="K583" s="200"/>
      <c r="L583" s="206"/>
      <c r="M583" s="207"/>
      <c r="N583" s="208"/>
      <c r="O583" s="208"/>
      <c r="P583" s="208"/>
      <c r="Q583" s="208"/>
      <c r="R583" s="208"/>
      <c r="S583" s="208"/>
      <c r="T583" s="209"/>
      <c r="AT583" s="210" t="s">
        <v>143</v>
      </c>
      <c r="AU583" s="210" t="s">
        <v>86</v>
      </c>
      <c r="AV583" s="11" t="s">
        <v>86</v>
      </c>
      <c r="AW583" s="11" t="s">
        <v>38</v>
      </c>
      <c r="AX583" s="11" t="s">
        <v>74</v>
      </c>
      <c r="AY583" s="210" t="s">
        <v>134</v>
      </c>
    </row>
    <row r="584" spans="2:65" s="13" customFormat="1" ht="13.5">
      <c r="B584" s="222"/>
      <c r="C584" s="223"/>
      <c r="D584" s="201" t="s">
        <v>143</v>
      </c>
      <c r="E584" s="224" t="s">
        <v>21</v>
      </c>
      <c r="F584" s="225" t="s">
        <v>284</v>
      </c>
      <c r="G584" s="223"/>
      <c r="H584" s="224" t="s">
        <v>21</v>
      </c>
      <c r="I584" s="226"/>
      <c r="J584" s="223"/>
      <c r="K584" s="223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143</v>
      </c>
      <c r="AU584" s="231" t="s">
        <v>86</v>
      </c>
      <c r="AV584" s="13" t="s">
        <v>79</v>
      </c>
      <c r="AW584" s="13" t="s">
        <v>38</v>
      </c>
      <c r="AX584" s="13" t="s">
        <v>74</v>
      </c>
      <c r="AY584" s="231" t="s">
        <v>134</v>
      </c>
    </row>
    <row r="585" spans="2:65" s="11" customFormat="1" ht="13.5">
      <c r="B585" s="199"/>
      <c r="C585" s="200"/>
      <c r="D585" s="201" t="s">
        <v>143</v>
      </c>
      <c r="E585" s="202" t="s">
        <v>21</v>
      </c>
      <c r="F585" s="203" t="s">
        <v>494</v>
      </c>
      <c r="G585" s="200"/>
      <c r="H585" s="204">
        <v>6.6130000000000004</v>
      </c>
      <c r="I585" s="205"/>
      <c r="J585" s="200"/>
      <c r="K585" s="200"/>
      <c r="L585" s="206"/>
      <c r="M585" s="207"/>
      <c r="N585" s="208"/>
      <c r="O585" s="208"/>
      <c r="P585" s="208"/>
      <c r="Q585" s="208"/>
      <c r="R585" s="208"/>
      <c r="S585" s="208"/>
      <c r="T585" s="209"/>
      <c r="AT585" s="210" t="s">
        <v>143</v>
      </c>
      <c r="AU585" s="210" t="s">
        <v>86</v>
      </c>
      <c r="AV585" s="11" t="s">
        <v>86</v>
      </c>
      <c r="AW585" s="11" t="s">
        <v>38</v>
      </c>
      <c r="AX585" s="11" t="s">
        <v>74</v>
      </c>
      <c r="AY585" s="210" t="s">
        <v>134</v>
      </c>
    </row>
    <row r="586" spans="2:65" s="11" customFormat="1" ht="13.5">
      <c r="B586" s="199"/>
      <c r="C586" s="200"/>
      <c r="D586" s="201" t="s">
        <v>143</v>
      </c>
      <c r="E586" s="202" t="s">
        <v>21</v>
      </c>
      <c r="F586" s="203" t="s">
        <v>499</v>
      </c>
      <c r="G586" s="200"/>
      <c r="H586" s="204">
        <v>38.238</v>
      </c>
      <c r="I586" s="205"/>
      <c r="J586" s="200"/>
      <c r="K586" s="200"/>
      <c r="L586" s="206"/>
      <c r="M586" s="207"/>
      <c r="N586" s="208"/>
      <c r="O586" s="208"/>
      <c r="P586" s="208"/>
      <c r="Q586" s="208"/>
      <c r="R586" s="208"/>
      <c r="S586" s="208"/>
      <c r="T586" s="209"/>
      <c r="AT586" s="210" t="s">
        <v>143</v>
      </c>
      <c r="AU586" s="210" t="s">
        <v>86</v>
      </c>
      <c r="AV586" s="11" t="s">
        <v>86</v>
      </c>
      <c r="AW586" s="11" t="s">
        <v>38</v>
      </c>
      <c r="AX586" s="11" t="s">
        <v>74</v>
      </c>
      <c r="AY586" s="210" t="s">
        <v>134</v>
      </c>
    </row>
    <row r="587" spans="2:65" s="11" customFormat="1" ht="13.5">
      <c r="B587" s="199"/>
      <c r="C587" s="200"/>
      <c r="D587" s="201" t="s">
        <v>143</v>
      </c>
      <c r="E587" s="202" t="s">
        <v>21</v>
      </c>
      <c r="F587" s="203" t="s">
        <v>500</v>
      </c>
      <c r="G587" s="200"/>
      <c r="H587" s="204">
        <v>26.634</v>
      </c>
      <c r="I587" s="205"/>
      <c r="J587" s="200"/>
      <c r="K587" s="200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143</v>
      </c>
      <c r="AU587" s="210" t="s">
        <v>86</v>
      </c>
      <c r="AV587" s="11" t="s">
        <v>86</v>
      </c>
      <c r="AW587" s="11" t="s">
        <v>38</v>
      </c>
      <c r="AX587" s="11" t="s">
        <v>74</v>
      </c>
      <c r="AY587" s="210" t="s">
        <v>134</v>
      </c>
    </row>
    <row r="588" spans="2:65" s="11" customFormat="1" ht="13.5">
      <c r="B588" s="199"/>
      <c r="C588" s="200"/>
      <c r="D588" s="201" t="s">
        <v>143</v>
      </c>
      <c r="E588" s="202" t="s">
        <v>21</v>
      </c>
      <c r="F588" s="203" t="s">
        <v>501</v>
      </c>
      <c r="G588" s="200"/>
      <c r="H588" s="204">
        <v>27.462</v>
      </c>
      <c r="I588" s="205"/>
      <c r="J588" s="200"/>
      <c r="K588" s="200"/>
      <c r="L588" s="206"/>
      <c r="M588" s="207"/>
      <c r="N588" s="208"/>
      <c r="O588" s="208"/>
      <c r="P588" s="208"/>
      <c r="Q588" s="208"/>
      <c r="R588" s="208"/>
      <c r="S588" s="208"/>
      <c r="T588" s="209"/>
      <c r="AT588" s="210" t="s">
        <v>143</v>
      </c>
      <c r="AU588" s="210" t="s">
        <v>86</v>
      </c>
      <c r="AV588" s="11" t="s">
        <v>86</v>
      </c>
      <c r="AW588" s="11" t="s">
        <v>38</v>
      </c>
      <c r="AX588" s="11" t="s">
        <v>74</v>
      </c>
      <c r="AY588" s="210" t="s">
        <v>134</v>
      </c>
    </row>
    <row r="589" spans="2:65" s="11" customFormat="1" ht="13.5">
      <c r="B589" s="199"/>
      <c r="C589" s="200"/>
      <c r="D589" s="201" t="s">
        <v>143</v>
      </c>
      <c r="E589" s="202" t="s">
        <v>21</v>
      </c>
      <c r="F589" s="203" t="s">
        <v>502</v>
      </c>
      <c r="G589" s="200"/>
      <c r="H589" s="204">
        <v>9.1999999999999993</v>
      </c>
      <c r="I589" s="205"/>
      <c r="J589" s="200"/>
      <c r="K589" s="200"/>
      <c r="L589" s="206"/>
      <c r="M589" s="207"/>
      <c r="N589" s="208"/>
      <c r="O589" s="208"/>
      <c r="P589" s="208"/>
      <c r="Q589" s="208"/>
      <c r="R589" s="208"/>
      <c r="S589" s="208"/>
      <c r="T589" s="209"/>
      <c r="AT589" s="210" t="s">
        <v>143</v>
      </c>
      <c r="AU589" s="210" t="s">
        <v>86</v>
      </c>
      <c r="AV589" s="11" t="s">
        <v>86</v>
      </c>
      <c r="AW589" s="11" t="s">
        <v>38</v>
      </c>
      <c r="AX589" s="11" t="s">
        <v>74</v>
      </c>
      <c r="AY589" s="210" t="s">
        <v>134</v>
      </c>
    </row>
    <row r="590" spans="2:65" s="12" customFormat="1" ht="13.5">
      <c r="B590" s="211"/>
      <c r="C590" s="212"/>
      <c r="D590" s="201" t="s">
        <v>143</v>
      </c>
      <c r="E590" s="213" t="s">
        <v>21</v>
      </c>
      <c r="F590" s="214" t="s">
        <v>145</v>
      </c>
      <c r="G590" s="212"/>
      <c r="H590" s="215">
        <v>264.089</v>
      </c>
      <c r="I590" s="216"/>
      <c r="J590" s="212"/>
      <c r="K590" s="212"/>
      <c r="L590" s="217"/>
      <c r="M590" s="218"/>
      <c r="N590" s="219"/>
      <c r="O590" s="219"/>
      <c r="P590" s="219"/>
      <c r="Q590" s="219"/>
      <c r="R590" s="219"/>
      <c r="S590" s="219"/>
      <c r="T590" s="220"/>
      <c r="AT590" s="221" t="s">
        <v>143</v>
      </c>
      <c r="AU590" s="221" t="s">
        <v>86</v>
      </c>
      <c r="AV590" s="12" t="s">
        <v>141</v>
      </c>
      <c r="AW590" s="12" t="s">
        <v>38</v>
      </c>
      <c r="AX590" s="12" t="s">
        <v>79</v>
      </c>
      <c r="AY590" s="221" t="s">
        <v>134</v>
      </c>
    </row>
    <row r="591" spans="2:65" s="1" customFormat="1" ht="16.5" customHeight="1">
      <c r="B591" s="41"/>
      <c r="C591" s="232" t="s">
        <v>503</v>
      </c>
      <c r="D591" s="232" t="s">
        <v>306</v>
      </c>
      <c r="E591" s="233" t="s">
        <v>504</v>
      </c>
      <c r="F591" s="234" t="s">
        <v>505</v>
      </c>
      <c r="G591" s="235" t="s">
        <v>325</v>
      </c>
      <c r="H591" s="236">
        <v>49.878</v>
      </c>
      <c r="I591" s="237"/>
      <c r="J591" s="238">
        <f>ROUND(I591*H591,2)</f>
        <v>0</v>
      </c>
      <c r="K591" s="234" t="s">
        <v>21</v>
      </c>
      <c r="L591" s="239"/>
      <c r="M591" s="240" t="s">
        <v>21</v>
      </c>
      <c r="N591" s="241" t="s">
        <v>45</v>
      </c>
      <c r="O591" s="42"/>
      <c r="P591" s="196">
        <f>O591*H591</f>
        <v>0</v>
      </c>
      <c r="Q591" s="196">
        <v>2.9999999999999997E-4</v>
      </c>
      <c r="R591" s="196">
        <f>Q591*H591</f>
        <v>1.4963399999999998E-2</v>
      </c>
      <c r="S591" s="196">
        <v>0</v>
      </c>
      <c r="T591" s="197">
        <f>S591*H591</f>
        <v>0</v>
      </c>
      <c r="AR591" s="24" t="s">
        <v>171</v>
      </c>
      <c r="AT591" s="24" t="s">
        <v>306</v>
      </c>
      <c r="AU591" s="24" t="s">
        <v>86</v>
      </c>
      <c r="AY591" s="24" t="s">
        <v>134</v>
      </c>
      <c r="BE591" s="198">
        <f>IF(N591="základní",J591,0)</f>
        <v>0</v>
      </c>
      <c r="BF591" s="198">
        <f>IF(N591="snížená",J591,0)</f>
        <v>0</v>
      </c>
      <c r="BG591" s="198">
        <f>IF(N591="zákl. přenesená",J591,0)</f>
        <v>0</v>
      </c>
      <c r="BH591" s="198">
        <f>IF(N591="sníž. přenesená",J591,0)</f>
        <v>0</v>
      </c>
      <c r="BI591" s="198">
        <f>IF(N591="nulová",J591,0)</f>
        <v>0</v>
      </c>
      <c r="BJ591" s="24" t="s">
        <v>79</v>
      </c>
      <c r="BK591" s="198">
        <f>ROUND(I591*H591,2)</f>
        <v>0</v>
      </c>
      <c r="BL591" s="24" t="s">
        <v>141</v>
      </c>
      <c r="BM591" s="24" t="s">
        <v>506</v>
      </c>
    </row>
    <row r="592" spans="2:65" s="13" customFormat="1" ht="13.5">
      <c r="B592" s="222"/>
      <c r="C592" s="223"/>
      <c r="D592" s="201" t="s">
        <v>143</v>
      </c>
      <c r="E592" s="224" t="s">
        <v>21</v>
      </c>
      <c r="F592" s="225" t="s">
        <v>463</v>
      </c>
      <c r="G592" s="223"/>
      <c r="H592" s="224" t="s">
        <v>21</v>
      </c>
      <c r="I592" s="226"/>
      <c r="J592" s="223"/>
      <c r="K592" s="223"/>
      <c r="L592" s="227"/>
      <c r="M592" s="228"/>
      <c r="N592" s="229"/>
      <c r="O592" s="229"/>
      <c r="P592" s="229"/>
      <c r="Q592" s="229"/>
      <c r="R592" s="229"/>
      <c r="S592" s="229"/>
      <c r="T592" s="230"/>
      <c r="AT592" s="231" t="s">
        <v>143</v>
      </c>
      <c r="AU592" s="231" t="s">
        <v>86</v>
      </c>
      <c r="AV592" s="13" t="s">
        <v>79</v>
      </c>
      <c r="AW592" s="13" t="s">
        <v>38</v>
      </c>
      <c r="AX592" s="13" t="s">
        <v>74</v>
      </c>
      <c r="AY592" s="231" t="s">
        <v>134</v>
      </c>
    </row>
    <row r="593" spans="2:51" s="13" customFormat="1" ht="13.5">
      <c r="B593" s="222"/>
      <c r="C593" s="223"/>
      <c r="D593" s="201" t="s">
        <v>143</v>
      </c>
      <c r="E593" s="224" t="s">
        <v>21</v>
      </c>
      <c r="F593" s="225" t="s">
        <v>262</v>
      </c>
      <c r="G593" s="223"/>
      <c r="H593" s="224" t="s">
        <v>21</v>
      </c>
      <c r="I593" s="226"/>
      <c r="J593" s="223"/>
      <c r="K593" s="223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143</v>
      </c>
      <c r="AU593" s="231" t="s">
        <v>86</v>
      </c>
      <c r="AV593" s="13" t="s">
        <v>79</v>
      </c>
      <c r="AW593" s="13" t="s">
        <v>38</v>
      </c>
      <c r="AX593" s="13" t="s">
        <v>74</v>
      </c>
      <c r="AY593" s="231" t="s">
        <v>134</v>
      </c>
    </row>
    <row r="594" spans="2:51" s="11" customFormat="1" ht="13.5">
      <c r="B594" s="199"/>
      <c r="C594" s="200"/>
      <c r="D594" s="201" t="s">
        <v>143</v>
      </c>
      <c r="E594" s="202" t="s">
        <v>21</v>
      </c>
      <c r="F594" s="203" t="s">
        <v>507</v>
      </c>
      <c r="G594" s="200"/>
      <c r="H594" s="204">
        <v>26.565000000000001</v>
      </c>
      <c r="I594" s="205"/>
      <c r="J594" s="200"/>
      <c r="K594" s="200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143</v>
      </c>
      <c r="AU594" s="210" t="s">
        <v>86</v>
      </c>
      <c r="AV594" s="11" t="s">
        <v>86</v>
      </c>
      <c r="AW594" s="11" t="s">
        <v>38</v>
      </c>
      <c r="AX594" s="11" t="s">
        <v>74</v>
      </c>
      <c r="AY594" s="210" t="s">
        <v>134</v>
      </c>
    </row>
    <row r="595" spans="2:51" s="13" customFormat="1" ht="13.5">
      <c r="B595" s="222"/>
      <c r="C595" s="223"/>
      <c r="D595" s="201" t="s">
        <v>143</v>
      </c>
      <c r="E595" s="224" t="s">
        <v>21</v>
      </c>
      <c r="F595" s="225" t="s">
        <v>264</v>
      </c>
      <c r="G595" s="223"/>
      <c r="H595" s="224" t="s">
        <v>21</v>
      </c>
      <c r="I595" s="226"/>
      <c r="J595" s="223"/>
      <c r="K595" s="223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143</v>
      </c>
      <c r="AU595" s="231" t="s">
        <v>86</v>
      </c>
      <c r="AV595" s="13" t="s">
        <v>79</v>
      </c>
      <c r="AW595" s="13" t="s">
        <v>38</v>
      </c>
      <c r="AX595" s="13" t="s">
        <v>74</v>
      </c>
      <c r="AY595" s="231" t="s">
        <v>134</v>
      </c>
    </row>
    <row r="596" spans="2:51" s="11" customFormat="1" ht="13.5">
      <c r="B596" s="199"/>
      <c r="C596" s="200"/>
      <c r="D596" s="201" t="s">
        <v>143</v>
      </c>
      <c r="E596" s="202" t="s">
        <v>21</v>
      </c>
      <c r="F596" s="203" t="s">
        <v>508</v>
      </c>
      <c r="G596" s="200"/>
      <c r="H596" s="204">
        <v>1.8979999999999999</v>
      </c>
      <c r="I596" s="205"/>
      <c r="J596" s="200"/>
      <c r="K596" s="200"/>
      <c r="L596" s="206"/>
      <c r="M596" s="207"/>
      <c r="N596" s="208"/>
      <c r="O596" s="208"/>
      <c r="P596" s="208"/>
      <c r="Q596" s="208"/>
      <c r="R596" s="208"/>
      <c r="S596" s="208"/>
      <c r="T596" s="209"/>
      <c r="AT596" s="210" t="s">
        <v>143</v>
      </c>
      <c r="AU596" s="210" t="s">
        <v>86</v>
      </c>
      <c r="AV596" s="11" t="s">
        <v>86</v>
      </c>
      <c r="AW596" s="11" t="s">
        <v>38</v>
      </c>
      <c r="AX596" s="11" t="s">
        <v>74</v>
      </c>
      <c r="AY596" s="210" t="s">
        <v>134</v>
      </c>
    </row>
    <row r="597" spans="2:51" s="13" customFormat="1" ht="13.5">
      <c r="B597" s="222"/>
      <c r="C597" s="223"/>
      <c r="D597" s="201" t="s">
        <v>143</v>
      </c>
      <c r="E597" s="224" t="s">
        <v>21</v>
      </c>
      <c r="F597" s="225" t="s">
        <v>266</v>
      </c>
      <c r="G597" s="223"/>
      <c r="H597" s="224" t="s">
        <v>21</v>
      </c>
      <c r="I597" s="226"/>
      <c r="J597" s="223"/>
      <c r="K597" s="223"/>
      <c r="L597" s="227"/>
      <c r="M597" s="228"/>
      <c r="N597" s="229"/>
      <c r="O597" s="229"/>
      <c r="P597" s="229"/>
      <c r="Q597" s="229"/>
      <c r="R597" s="229"/>
      <c r="S597" s="229"/>
      <c r="T597" s="230"/>
      <c r="AT597" s="231" t="s">
        <v>143</v>
      </c>
      <c r="AU597" s="231" t="s">
        <v>86</v>
      </c>
      <c r="AV597" s="13" t="s">
        <v>79</v>
      </c>
      <c r="AW597" s="13" t="s">
        <v>38</v>
      </c>
      <c r="AX597" s="13" t="s">
        <v>74</v>
      </c>
      <c r="AY597" s="231" t="s">
        <v>134</v>
      </c>
    </row>
    <row r="598" spans="2:51" s="11" customFormat="1" ht="13.5">
      <c r="B598" s="199"/>
      <c r="C598" s="200"/>
      <c r="D598" s="201" t="s">
        <v>143</v>
      </c>
      <c r="E598" s="202" t="s">
        <v>21</v>
      </c>
      <c r="F598" s="203" t="s">
        <v>508</v>
      </c>
      <c r="G598" s="200"/>
      <c r="H598" s="204">
        <v>1.8979999999999999</v>
      </c>
      <c r="I598" s="205"/>
      <c r="J598" s="200"/>
      <c r="K598" s="200"/>
      <c r="L598" s="206"/>
      <c r="M598" s="207"/>
      <c r="N598" s="208"/>
      <c r="O598" s="208"/>
      <c r="P598" s="208"/>
      <c r="Q598" s="208"/>
      <c r="R598" s="208"/>
      <c r="S598" s="208"/>
      <c r="T598" s="209"/>
      <c r="AT598" s="210" t="s">
        <v>143</v>
      </c>
      <c r="AU598" s="210" t="s">
        <v>86</v>
      </c>
      <c r="AV598" s="11" t="s">
        <v>86</v>
      </c>
      <c r="AW598" s="11" t="s">
        <v>38</v>
      </c>
      <c r="AX598" s="11" t="s">
        <v>74</v>
      </c>
      <c r="AY598" s="210" t="s">
        <v>134</v>
      </c>
    </row>
    <row r="599" spans="2:51" s="13" customFormat="1" ht="13.5">
      <c r="B599" s="222"/>
      <c r="C599" s="223"/>
      <c r="D599" s="201" t="s">
        <v>143</v>
      </c>
      <c r="E599" s="224" t="s">
        <v>21</v>
      </c>
      <c r="F599" s="225" t="s">
        <v>268</v>
      </c>
      <c r="G599" s="223"/>
      <c r="H599" s="224" t="s">
        <v>21</v>
      </c>
      <c r="I599" s="226"/>
      <c r="J599" s="223"/>
      <c r="K599" s="223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143</v>
      </c>
      <c r="AU599" s="231" t="s">
        <v>86</v>
      </c>
      <c r="AV599" s="13" t="s">
        <v>79</v>
      </c>
      <c r="AW599" s="13" t="s">
        <v>38</v>
      </c>
      <c r="AX599" s="13" t="s">
        <v>74</v>
      </c>
      <c r="AY599" s="231" t="s">
        <v>134</v>
      </c>
    </row>
    <row r="600" spans="2:51" s="11" customFormat="1" ht="13.5">
      <c r="B600" s="199"/>
      <c r="C600" s="200"/>
      <c r="D600" s="201" t="s">
        <v>143</v>
      </c>
      <c r="E600" s="202" t="s">
        <v>21</v>
      </c>
      <c r="F600" s="203" t="s">
        <v>509</v>
      </c>
      <c r="G600" s="200"/>
      <c r="H600" s="204">
        <v>1.2310000000000001</v>
      </c>
      <c r="I600" s="205"/>
      <c r="J600" s="200"/>
      <c r="K600" s="200"/>
      <c r="L600" s="206"/>
      <c r="M600" s="207"/>
      <c r="N600" s="208"/>
      <c r="O600" s="208"/>
      <c r="P600" s="208"/>
      <c r="Q600" s="208"/>
      <c r="R600" s="208"/>
      <c r="S600" s="208"/>
      <c r="T600" s="209"/>
      <c r="AT600" s="210" t="s">
        <v>143</v>
      </c>
      <c r="AU600" s="210" t="s">
        <v>86</v>
      </c>
      <c r="AV600" s="11" t="s">
        <v>86</v>
      </c>
      <c r="AW600" s="11" t="s">
        <v>38</v>
      </c>
      <c r="AX600" s="11" t="s">
        <v>74</v>
      </c>
      <c r="AY600" s="210" t="s">
        <v>134</v>
      </c>
    </row>
    <row r="601" spans="2:51" s="13" customFormat="1" ht="13.5">
      <c r="B601" s="222"/>
      <c r="C601" s="223"/>
      <c r="D601" s="201" t="s">
        <v>143</v>
      </c>
      <c r="E601" s="224" t="s">
        <v>21</v>
      </c>
      <c r="F601" s="225" t="s">
        <v>270</v>
      </c>
      <c r="G601" s="223"/>
      <c r="H601" s="224" t="s">
        <v>21</v>
      </c>
      <c r="I601" s="226"/>
      <c r="J601" s="223"/>
      <c r="K601" s="223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143</v>
      </c>
      <c r="AU601" s="231" t="s">
        <v>86</v>
      </c>
      <c r="AV601" s="13" t="s">
        <v>79</v>
      </c>
      <c r="AW601" s="13" t="s">
        <v>38</v>
      </c>
      <c r="AX601" s="13" t="s">
        <v>74</v>
      </c>
      <c r="AY601" s="231" t="s">
        <v>134</v>
      </c>
    </row>
    <row r="602" spans="2:51" s="11" customFormat="1" ht="13.5">
      <c r="B602" s="199"/>
      <c r="C602" s="200"/>
      <c r="D602" s="201" t="s">
        <v>143</v>
      </c>
      <c r="E602" s="202" t="s">
        <v>21</v>
      </c>
      <c r="F602" s="203" t="s">
        <v>510</v>
      </c>
      <c r="G602" s="200"/>
      <c r="H602" s="204">
        <v>2.8290000000000002</v>
      </c>
      <c r="I602" s="205"/>
      <c r="J602" s="200"/>
      <c r="K602" s="200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143</v>
      </c>
      <c r="AU602" s="210" t="s">
        <v>86</v>
      </c>
      <c r="AV602" s="11" t="s">
        <v>86</v>
      </c>
      <c r="AW602" s="11" t="s">
        <v>38</v>
      </c>
      <c r="AX602" s="11" t="s">
        <v>74</v>
      </c>
      <c r="AY602" s="210" t="s">
        <v>134</v>
      </c>
    </row>
    <row r="603" spans="2:51" s="13" customFormat="1" ht="13.5">
      <c r="B603" s="222"/>
      <c r="C603" s="223"/>
      <c r="D603" s="201" t="s">
        <v>143</v>
      </c>
      <c r="E603" s="224" t="s">
        <v>21</v>
      </c>
      <c r="F603" s="225" t="s">
        <v>272</v>
      </c>
      <c r="G603" s="223"/>
      <c r="H603" s="224" t="s">
        <v>21</v>
      </c>
      <c r="I603" s="226"/>
      <c r="J603" s="223"/>
      <c r="K603" s="223"/>
      <c r="L603" s="227"/>
      <c r="M603" s="228"/>
      <c r="N603" s="229"/>
      <c r="O603" s="229"/>
      <c r="P603" s="229"/>
      <c r="Q603" s="229"/>
      <c r="R603" s="229"/>
      <c r="S603" s="229"/>
      <c r="T603" s="230"/>
      <c r="AT603" s="231" t="s">
        <v>143</v>
      </c>
      <c r="AU603" s="231" t="s">
        <v>86</v>
      </c>
      <c r="AV603" s="13" t="s">
        <v>79</v>
      </c>
      <c r="AW603" s="13" t="s">
        <v>38</v>
      </c>
      <c r="AX603" s="13" t="s">
        <v>74</v>
      </c>
      <c r="AY603" s="231" t="s">
        <v>134</v>
      </c>
    </row>
    <row r="604" spans="2:51" s="11" customFormat="1" ht="13.5">
      <c r="B604" s="199"/>
      <c r="C604" s="200"/>
      <c r="D604" s="201" t="s">
        <v>143</v>
      </c>
      <c r="E604" s="202" t="s">
        <v>21</v>
      </c>
      <c r="F604" s="203" t="s">
        <v>511</v>
      </c>
      <c r="G604" s="200"/>
      <c r="H604" s="204">
        <v>3.45</v>
      </c>
      <c r="I604" s="205"/>
      <c r="J604" s="200"/>
      <c r="K604" s="200"/>
      <c r="L604" s="206"/>
      <c r="M604" s="207"/>
      <c r="N604" s="208"/>
      <c r="O604" s="208"/>
      <c r="P604" s="208"/>
      <c r="Q604" s="208"/>
      <c r="R604" s="208"/>
      <c r="S604" s="208"/>
      <c r="T604" s="209"/>
      <c r="AT604" s="210" t="s">
        <v>143</v>
      </c>
      <c r="AU604" s="210" t="s">
        <v>86</v>
      </c>
      <c r="AV604" s="11" t="s">
        <v>86</v>
      </c>
      <c r="AW604" s="11" t="s">
        <v>38</v>
      </c>
      <c r="AX604" s="11" t="s">
        <v>74</v>
      </c>
      <c r="AY604" s="210" t="s">
        <v>134</v>
      </c>
    </row>
    <row r="605" spans="2:51" s="13" customFormat="1" ht="13.5">
      <c r="B605" s="222"/>
      <c r="C605" s="223"/>
      <c r="D605" s="201" t="s">
        <v>143</v>
      </c>
      <c r="E605" s="224" t="s">
        <v>21</v>
      </c>
      <c r="F605" s="225" t="s">
        <v>274</v>
      </c>
      <c r="G605" s="223"/>
      <c r="H605" s="224" t="s">
        <v>21</v>
      </c>
      <c r="I605" s="226"/>
      <c r="J605" s="223"/>
      <c r="K605" s="223"/>
      <c r="L605" s="227"/>
      <c r="M605" s="228"/>
      <c r="N605" s="229"/>
      <c r="O605" s="229"/>
      <c r="P605" s="229"/>
      <c r="Q605" s="229"/>
      <c r="R605" s="229"/>
      <c r="S605" s="229"/>
      <c r="T605" s="230"/>
      <c r="AT605" s="231" t="s">
        <v>143</v>
      </c>
      <c r="AU605" s="231" t="s">
        <v>86</v>
      </c>
      <c r="AV605" s="13" t="s">
        <v>79</v>
      </c>
      <c r="AW605" s="13" t="s">
        <v>38</v>
      </c>
      <c r="AX605" s="13" t="s">
        <v>74</v>
      </c>
      <c r="AY605" s="231" t="s">
        <v>134</v>
      </c>
    </row>
    <row r="606" spans="2:51" s="11" customFormat="1" ht="13.5">
      <c r="B606" s="199"/>
      <c r="C606" s="200"/>
      <c r="D606" s="201" t="s">
        <v>143</v>
      </c>
      <c r="E606" s="202" t="s">
        <v>21</v>
      </c>
      <c r="F606" s="203" t="s">
        <v>512</v>
      </c>
      <c r="G606" s="200"/>
      <c r="H606" s="204">
        <v>2.3460000000000001</v>
      </c>
      <c r="I606" s="205"/>
      <c r="J606" s="200"/>
      <c r="K606" s="200"/>
      <c r="L606" s="206"/>
      <c r="M606" s="207"/>
      <c r="N606" s="208"/>
      <c r="O606" s="208"/>
      <c r="P606" s="208"/>
      <c r="Q606" s="208"/>
      <c r="R606" s="208"/>
      <c r="S606" s="208"/>
      <c r="T606" s="209"/>
      <c r="AT606" s="210" t="s">
        <v>143</v>
      </c>
      <c r="AU606" s="210" t="s">
        <v>86</v>
      </c>
      <c r="AV606" s="11" t="s">
        <v>86</v>
      </c>
      <c r="AW606" s="11" t="s">
        <v>38</v>
      </c>
      <c r="AX606" s="11" t="s">
        <v>74</v>
      </c>
      <c r="AY606" s="210" t="s">
        <v>134</v>
      </c>
    </row>
    <row r="607" spans="2:51" s="13" customFormat="1" ht="13.5">
      <c r="B607" s="222"/>
      <c r="C607" s="223"/>
      <c r="D607" s="201" t="s">
        <v>143</v>
      </c>
      <c r="E607" s="224" t="s">
        <v>21</v>
      </c>
      <c r="F607" s="225" t="s">
        <v>276</v>
      </c>
      <c r="G607" s="223"/>
      <c r="H607" s="224" t="s">
        <v>21</v>
      </c>
      <c r="I607" s="226"/>
      <c r="J607" s="223"/>
      <c r="K607" s="223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143</v>
      </c>
      <c r="AU607" s="231" t="s">
        <v>86</v>
      </c>
      <c r="AV607" s="13" t="s">
        <v>79</v>
      </c>
      <c r="AW607" s="13" t="s">
        <v>38</v>
      </c>
      <c r="AX607" s="13" t="s">
        <v>74</v>
      </c>
      <c r="AY607" s="231" t="s">
        <v>134</v>
      </c>
    </row>
    <row r="608" spans="2:51" s="11" customFormat="1" ht="13.5">
      <c r="B608" s="199"/>
      <c r="C608" s="200"/>
      <c r="D608" s="201" t="s">
        <v>143</v>
      </c>
      <c r="E608" s="202" t="s">
        <v>21</v>
      </c>
      <c r="F608" s="203" t="s">
        <v>513</v>
      </c>
      <c r="G608" s="200"/>
      <c r="H608" s="204">
        <v>2.0699999999999998</v>
      </c>
      <c r="I608" s="205"/>
      <c r="J608" s="200"/>
      <c r="K608" s="200"/>
      <c r="L608" s="206"/>
      <c r="M608" s="207"/>
      <c r="N608" s="208"/>
      <c r="O608" s="208"/>
      <c r="P608" s="208"/>
      <c r="Q608" s="208"/>
      <c r="R608" s="208"/>
      <c r="S608" s="208"/>
      <c r="T608" s="209"/>
      <c r="AT608" s="210" t="s">
        <v>143</v>
      </c>
      <c r="AU608" s="210" t="s">
        <v>86</v>
      </c>
      <c r="AV608" s="11" t="s">
        <v>86</v>
      </c>
      <c r="AW608" s="11" t="s">
        <v>38</v>
      </c>
      <c r="AX608" s="11" t="s">
        <v>74</v>
      </c>
      <c r="AY608" s="210" t="s">
        <v>134</v>
      </c>
    </row>
    <row r="609" spans="2:65" s="13" customFormat="1" ht="13.5">
      <c r="B609" s="222"/>
      <c r="C609" s="223"/>
      <c r="D609" s="201" t="s">
        <v>143</v>
      </c>
      <c r="E609" s="224" t="s">
        <v>21</v>
      </c>
      <c r="F609" s="225" t="s">
        <v>278</v>
      </c>
      <c r="G609" s="223"/>
      <c r="H609" s="224" t="s">
        <v>21</v>
      </c>
      <c r="I609" s="226"/>
      <c r="J609" s="223"/>
      <c r="K609" s="223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143</v>
      </c>
      <c r="AU609" s="231" t="s">
        <v>86</v>
      </c>
      <c r="AV609" s="13" t="s">
        <v>79</v>
      </c>
      <c r="AW609" s="13" t="s">
        <v>38</v>
      </c>
      <c r="AX609" s="13" t="s">
        <v>74</v>
      </c>
      <c r="AY609" s="231" t="s">
        <v>134</v>
      </c>
    </row>
    <row r="610" spans="2:65" s="11" customFormat="1" ht="13.5">
      <c r="B610" s="199"/>
      <c r="C610" s="200"/>
      <c r="D610" s="201" t="s">
        <v>143</v>
      </c>
      <c r="E610" s="202" t="s">
        <v>21</v>
      </c>
      <c r="F610" s="203" t="s">
        <v>514</v>
      </c>
      <c r="G610" s="200"/>
      <c r="H610" s="204">
        <v>2.9329999999999998</v>
      </c>
      <c r="I610" s="205"/>
      <c r="J610" s="200"/>
      <c r="K610" s="200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143</v>
      </c>
      <c r="AU610" s="210" t="s">
        <v>86</v>
      </c>
      <c r="AV610" s="11" t="s">
        <v>86</v>
      </c>
      <c r="AW610" s="11" t="s">
        <v>38</v>
      </c>
      <c r="AX610" s="11" t="s">
        <v>74</v>
      </c>
      <c r="AY610" s="210" t="s">
        <v>134</v>
      </c>
    </row>
    <row r="611" spans="2:65" s="13" customFormat="1" ht="13.5">
      <c r="B611" s="222"/>
      <c r="C611" s="223"/>
      <c r="D611" s="201" t="s">
        <v>143</v>
      </c>
      <c r="E611" s="224" t="s">
        <v>21</v>
      </c>
      <c r="F611" s="225" t="s">
        <v>280</v>
      </c>
      <c r="G611" s="223"/>
      <c r="H611" s="224" t="s">
        <v>21</v>
      </c>
      <c r="I611" s="226"/>
      <c r="J611" s="223"/>
      <c r="K611" s="223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143</v>
      </c>
      <c r="AU611" s="231" t="s">
        <v>86</v>
      </c>
      <c r="AV611" s="13" t="s">
        <v>79</v>
      </c>
      <c r="AW611" s="13" t="s">
        <v>38</v>
      </c>
      <c r="AX611" s="13" t="s">
        <v>74</v>
      </c>
      <c r="AY611" s="231" t="s">
        <v>134</v>
      </c>
    </row>
    <row r="612" spans="2:65" s="11" customFormat="1" ht="13.5">
      <c r="B612" s="199"/>
      <c r="C612" s="200"/>
      <c r="D612" s="201" t="s">
        <v>143</v>
      </c>
      <c r="E612" s="202" t="s">
        <v>21</v>
      </c>
      <c r="F612" s="203" t="s">
        <v>515</v>
      </c>
      <c r="G612" s="200"/>
      <c r="H612" s="204">
        <v>1.1499999999999999</v>
      </c>
      <c r="I612" s="205"/>
      <c r="J612" s="200"/>
      <c r="K612" s="200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143</v>
      </c>
      <c r="AU612" s="210" t="s">
        <v>86</v>
      </c>
      <c r="AV612" s="11" t="s">
        <v>86</v>
      </c>
      <c r="AW612" s="11" t="s">
        <v>38</v>
      </c>
      <c r="AX612" s="11" t="s">
        <v>74</v>
      </c>
      <c r="AY612" s="210" t="s">
        <v>134</v>
      </c>
    </row>
    <row r="613" spans="2:65" s="13" customFormat="1" ht="13.5">
      <c r="B613" s="222"/>
      <c r="C613" s="223"/>
      <c r="D613" s="201" t="s">
        <v>143</v>
      </c>
      <c r="E613" s="224" t="s">
        <v>21</v>
      </c>
      <c r="F613" s="225" t="s">
        <v>282</v>
      </c>
      <c r="G613" s="223"/>
      <c r="H613" s="224" t="s">
        <v>21</v>
      </c>
      <c r="I613" s="226"/>
      <c r="J613" s="223"/>
      <c r="K613" s="223"/>
      <c r="L613" s="227"/>
      <c r="M613" s="228"/>
      <c r="N613" s="229"/>
      <c r="O613" s="229"/>
      <c r="P613" s="229"/>
      <c r="Q613" s="229"/>
      <c r="R613" s="229"/>
      <c r="S613" s="229"/>
      <c r="T613" s="230"/>
      <c r="AT613" s="231" t="s">
        <v>143</v>
      </c>
      <c r="AU613" s="231" t="s">
        <v>86</v>
      </c>
      <c r="AV613" s="13" t="s">
        <v>79</v>
      </c>
      <c r="AW613" s="13" t="s">
        <v>38</v>
      </c>
      <c r="AX613" s="13" t="s">
        <v>74</v>
      </c>
      <c r="AY613" s="231" t="s">
        <v>134</v>
      </c>
    </row>
    <row r="614" spans="2:65" s="11" customFormat="1" ht="13.5">
      <c r="B614" s="199"/>
      <c r="C614" s="200"/>
      <c r="D614" s="201" t="s">
        <v>143</v>
      </c>
      <c r="E614" s="202" t="s">
        <v>21</v>
      </c>
      <c r="F614" s="203" t="s">
        <v>516</v>
      </c>
      <c r="G614" s="200"/>
      <c r="H614" s="204">
        <v>1.7250000000000001</v>
      </c>
      <c r="I614" s="205"/>
      <c r="J614" s="200"/>
      <c r="K614" s="200"/>
      <c r="L614" s="206"/>
      <c r="M614" s="207"/>
      <c r="N614" s="208"/>
      <c r="O614" s="208"/>
      <c r="P614" s="208"/>
      <c r="Q614" s="208"/>
      <c r="R614" s="208"/>
      <c r="S614" s="208"/>
      <c r="T614" s="209"/>
      <c r="AT614" s="210" t="s">
        <v>143</v>
      </c>
      <c r="AU614" s="210" t="s">
        <v>86</v>
      </c>
      <c r="AV614" s="11" t="s">
        <v>86</v>
      </c>
      <c r="AW614" s="11" t="s">
        <v>38</v>
      </c>
      <c r="AX614" s="11" t="s">
        <v>74</v>
      </c>
      <c r="AY614" s="210" t="s">
        <v>134</v>
      </c>
    </row>
    <row r="615" spans="2:65" s="13" customFormat="1" ht="13.5">
      <c r="B615" s="222"/>
      <c r="C615" s="223"/>
      <c r="D615" s="201" t="s">
        <v>143</v>
      </c>
      <c r="E615" s="224" t="s">
        <v>21</v>
      </c>
      <c r="F615" s="225" t="s">
        <v>284</v>
      </c>
      <c r="G615" s="223"/>
      <c r="H615" s="224" t="s">
        <v>21</v>
      </c>
      <c r="I615" s="226"/>
      <c r="J615" s="223"/>
      <c r="K615" s="223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143</v>
      </c>
      <c r="AU615" s="231" t="s">
        <v>86</v>
      </c>
      <c r="AV615" s="13" t="s">
        <v>79</v>
      </c>
      <c r="AW615" s="13" t="s">
        <v>38</v>
      </c>
      <c r="AX615" s="13" t="s">
        <v>74</v>
      </c>
      <c r="AY615" s="231" t="s">
        <v>134</v>
      </c>
    </row>
    <row r="616" spans="2:65" s="11" customFormat="1" ht="13.5">
      <c r="B616" s="199"/>
      <c r="C616" s="200"/>
      <c r="D616" s="201" t="s">
        <v>143</v>
      </c>
      <c r="E616" s="202" t="s">
        <v>21</v>
      </c>
      <c r="F616" s="203" t="s">
        <v>517</v>
      </c>
      <c r="G616" s="200"/>
      <c r="H616" s="204">
        <v>1.7829999999999999</v>
      </c>
      <c r="I616" s="205"/>
      <c r="J616" s="200"/>
      <c r="K616" s="200"/>
      <c r="L616" s="206"/>
      <c r="M616" s="207"/>
      <c r="N616" s="208"/>
      <c r="O616" s="208"/>
      <c r="P616" s="208"/>
      <c r="Q616" s="208"/>
      <c r="R616" s="208"/>
      <c r="S616" s="208"/>
      <c r="T616" s="209"/>
      <c r="AT616" s="210" t="s">
        <v>143</v>
      </c>
      <c r="AU616" s="210" t="s">
        <v>86</v>
      </c>
      <c r="AV616" s="11" t="s">
        <v>86</v>
      </c>
      <c r="AW616" s="11" t="s">
        <v>38</v>
      </c>
      <c r="AX616" s="11" t="s">
        <v>74</v>
      </c>
      <c r="AY616" s="210" t="s">
        <v>134</v>
      </c>
    </row>
    <row r="617" spans="2:65" s="12" customFormat="1" ht="13.5">
      <c r="B617" s="211"/>
      <c r="C617" s="212"/>
      <c r="D617" s="201" t="s">
        <v>143</v>
      </c>
      <c r="E617" s="213" t="s">
        <v>21</v>
      </c>
      <c r="F617" s="214" t="s">
        <v>145</v>
      </c>
      <c r="G617" s="212"/>
      <c r="H617" s="215">
        <v>49.878</v>
      </c>
      <c r="I617" s="216"/>
      <c r="J617" s="212"/>
      <c r="K617" s="212"/>
      <c r="L617" s="217"/>
      <c r="M617" s="218"/>
      <c r="N617" s="219"/>
      <c r="O617" s="219"/>
      <c r="P617" s="219"/>
      <c r="Q617" s="219"/>
      <c r="R617" s="219"/>
      <c r="S617" s="219"/>
      <c r="T617" s="220"/>
      <c r="AT617" s="221" t="s">
        <v>143</v>
      </c>
      <c r="AU617" s="221" t="s">
        <v>86</v>
      </c>
      <c r="AV617" s="12" t="s">
        <v>141</v>
      </c>
      <c r="AW617" s="12" t="s">
        <v>38</v>
      </c>
      <c r="AX617" s="12" t="s">
        <v>79</v>
      </c>
      <c r="AY617" s="221" t="s">
        <v>134</v>
      </c>
    </row>
    <row r="618" spans="2:65" s="1" customFormat="1" ht="16.5" customHeight="1">
      <c r="B618" s="41"/>
      <c r="C618" s="232" t="s">
        <v>518</v>
      </c>
      <c r="D618" s="232" t="s">
        <v>306</v>
      </c>
      <c r="E618" s="233" t="s">
        <v>519</v>
      </c>
      <c r="F618" s="234" t="s">
        <v>520</v>
      </c>
      <c r="G618" s="235" t="s">
        <v>325</v>
      </c>
      <c r="H618" s="236">
        <v>46.37</v>
      </c>
      <c r="I618" s="237"/>
      <c r="J618" s="238">
        <f>ROUND(I618*H618,2)</f>
        <v>0</v>
      </c>
      <c r="K618" s="234" t="s">
        <v>21</v>
      </c>
      <c r="L618" s="239"/>
      <c r="M618" s="240" t="s">
        <v>21</v>
      </c>
      <c r="N618" s="241" t="s">
        <v>45</v>
      </c>
      <c r="O618" s="42"/>
      <c r="P618" s="196">
        <f>O618*H618</f>
        <v>0</v>
      </c>
      <c r="Q618" s="196">
        <v>2.0000000000000001E-4</v>
      </c>
      <c r="R618" s="196">
        <f>Q618*H618</f>
        <v>9.2739999999999993E-3</v>
      </c>
      <c r="S618" s="196">
        <v>0</v>
      </c>
      <c r="T618" s="197">
        <f>S618*H618</f>
        <v>0</v>
      </c>
      <c r="AR618" s="24" t="s">
        <v>171</v>
      </c>
      <c r="AT618" s="24" t="s">
        <v>306</v>
      </c>
      <c r="AU618" s="24" t="s">
        <v>86</v>
      </c>
      <c r="AY618" s="24" t="s">
        <v>134</v>
      </c>
      <c r="BE618" s="198">
        <f>IF(N618="základní",J618,0)</f>
        <v>0</v>
      </c>
      <c r="BF618" s="198">
        <f>IF(N618="snížená",J618,0)</f>
        <v>0</v>
      </c>
      <c r="BG618" s="198">
        <f>IF(N618="zákl. přenesená",J618,0)</f>
        <v>0</v>
      </c>
      <c r="BH618" s="198">
        <f>IF(N618="sníž. přenesená",J618,0)</f>
        <v>0</v>
      </c>
      <c r="BI618" s="198">
        <f>IF(N618="nulová",J618,0)</f>
        <v>0</v>
      </c>
      <c r="BJ618" s="24" t="s">
        <v>79</v>
      </c>
      <c r="BK618" s="198">
        <f>ROUND(I618*H618,2)</f>
        <v>0</v>
      </c>
      <c r="BL618" s="24" t="s">
        <v>141</v>
      </c>
      <c r="BM618" s="24" t="s">
        <v>521</v>
      </c>
    </row>
    <row r="619" spans="2:65" s="13" customFormat="1" ht="13.5">
      <c r="B619" s="222"/>
      <c r="C619" s="223"/>
      <c r="D619" s="201" t="s">
        <v>143</v>
      </c>
      <c r="E619" s="224" t="s">
        <v>21</v>
      </c>
      <c r="F619" s="225" t="s">
        <v>463</v>
      </c>
      <c r="G619" s="223"/>
      <c r="H619" s="224" t="s">
        <v>21</v>
      </c>
      <c r="I619" s="226"/>
      <c r="J619" s="223"/>
      <c r="K619" s="223"/>
      <c r="L619" s="227"/>
      <c r="M619" s="228"/>
      <c r="N619" s="229"/>
      <c r="O619" s="229"/>
      <c r="P619" s="229"/>
      <c r="Q619" s="229"/>
      <c r="R619" s="229"/>
      <c r="S619" s="229"/>
      <c r="T619" s="230"/>
      <c r="AT619" s="231" t="s">
        <v>143</v>
      </c>
      <c r="AU619" s="231" t="s">
        <v>86</v>
      </c>
      <c r="AV619" s="13" t="s">
        <v>79</v>
      </c>
      <c r="AW619" s="13" t="s">
        <v>38</v>
      </c>
      <c r="AX619" s="13" t="s">
        <v>74</v>
      </c>
      <c r="AY619" s="231" t="s">
        <v>134</v>
      </c>
    </row>
    <row r="620" spans="2:65" s="13" customFormat="1" ht="13.5">
      <c r="B620" s="222"/>
      <c r="C620" s="223"/>
      <c r="D620" s="201" t="s">
        <v>143</v>
      </c>
      <c r="E620" s="224" t="s">
        <v>21</v>
      </c>
      <c r="F620" s="225" t="s">
        <v>262</v>
      </c>
      <c r="G620" s="223"/>
      <c r="H620" s="224" t="s">
        <v>21</v>
      </c>
      <c r="I620" s="226"/>
      <c r="J620" s="223"/>
      <c r="K620" s="223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143</v>
      </c>
      <c r="AU620" s="231" t="s">
        <v>86</v>
      </c>
      <c r="AV620" s="13" t="s">
        <v>79</v>
      </c>
      <c r="AW620" s="13" t="s">
        <v>38</v>
      </c>
      <c r="AX620" s="13" t="s">
        <v>74</v>
      </c>
      <c r="AY620" s="231" t="s">
        <v>134</v>
      </c>
    </row>
    <row r="621" spans="2:65" s="11" customFormat="1" ht="13.5">
      <c r="B621" s="199"/>
      <c r="C621" s="200"/>
      <c r="D621" s="201" t="s">
        <v>143</v>
      </c>
      <c r="E621" s="202" t="s">
        <v>21</v>
      </c>
      <c r="F621" s="203" t="s">
        <v>507</v>
      </c>
      <c r="G621" s="200"/>
      <c r="H621" s="204">
        <v>26.565000000000001</v>
      </c>
      <c r="I621" s="205"/>
      <c r="J621" s="200"/>
      <c r="K621" s="200"/>
      <c r="L621" s="206"/>
      <c r="M621" s="207"/>
      <c r="N621" s="208"/>
      <c r="O621" s="208"/>
      <c r="P621" s="208"/>
      <c r="Q621" s="208"/>
      <c r="R621" s="208"/>
      <c r="S621" s="208"/>
      <c r="T621" s="209"/>
      <c r="AT621" s="210" t="s">
        <v>143</v>
      </c>
      <c r="AU621" s="210" t="s">
        <v>86</v>
      </c>
      <c r="AV621" s="11" t="s">
        <v>86</v>
      </c>
      <c r="AW621" s="11" t="s">
        <v>38</v>
      </c>
      <c r="AX621" s="11" t="s">
        <v>74</v>
      </c>
      <c r="AY621" s="210" t="s">
        <v>134</v>
      </c>
    </row>
    <row r="622" spans="2:65" s="13" customFormat="1" ht="13.5">
      <c r="B622" s="222"/>
      <c r="C622" s="223"/>
      <c r="D622" s="201" t="s">
        <v>143</v>
      </c>
      <c r="E622" s="224" t="s">
        <v>21</v>
      </c>
      <c r="F622" s="225" t="s">
        <v>264</v>
      </c>
      <c r="G622" s="223"/>
      <c r="H622" s="224" t="s">
        <v>21</v>
      </c>
      <c r="I622" s="226"/>
      <c r="J622" s="223"/>
      <c r="K622" s="223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143</v>
      </c>
      <c r="AU622" s="231" t="s">
        <v>86</v>
      </c>
      <c r="AV622" s="13" t="s">
        <v>79</v>
      </c>
      <c r="AW622" s="13" t="s">
        <v>38</v>
      </c>
      <c r="AX622" s="13" t="s">
        <v>74</v>
      </c>
      <c r="AY622" s="231" t="s">
        <v>134</v>
      </c>
    </row>
    <row r="623" spans="2:65" s="11" customFormat="1" ht="13.5">
      <c r="B623" s="199"/>
      <c r="C623" s="200"/>
      <c r="D623" s="201" t="s">
        <v>143</v>
      </c>
      <c r="E623" s="202" t="s">
        <v>21</v>
      </c>
      <c r="F623" s="203" t="s">
        <v>508</v>
      </c>
      <c r="G623" s="200"/>
      <c r="H623" s="204">
        <v>1.8979999999999999</v>
      </c>
      <c r="I623" s="205"/>
      <c r="J623" s="200"/>
      <c r="K623" s="200"/>
      <c r="L623" s="206"/>
      <c r="M623" s="207"/>
      <c r="N623" s="208"/>
      <c r="O623" s="208"/>
      <c r="P623" s="208"/>
      <c r="Q623" s="208"/>
      <c r="R623" s="208"/>
      <c r="S623" s="208"/>
      <c r="T623" s="209"/>
      <c r="AT623" s="210" t="s">
        <v>143</v>
      </c>
      <c r="AU623" s="210" t="s">
        <v>86</v>
      </c>
      <c r="AV623" s="11" t="s">
        <v>86</v>
      </c>
      <c r="AW623" s="11" t="s">
        <v>38</v>
      </c>
      <c r="AX623" s="11" t="s">
        <v>74</v>
      </c>
      <c r="AY623" s="210" t="s">
        <v>134</v>
      </c>
    </row>
    <row r="624" spans="2:65" s="13" customFormat="1" ht="13.5">
      <c r="B624" s="222"/>
      <c r="C624" s="223"/>
      <c r="D624" s="201" t="s">
        <v>143</v>
      </c>
      <c r="E624" s="224" t="s">
        <v>21</v>
      </c>
      <c r="F624" s="225" t="s">
        <v>266</v>
      </c>
      <c r="G624" s="223"/>
      <c r="H624" s="224" t="s">
        <v>21</v>
      </c>
      <c r="I624" s="226"/>
      <c r="J624" s="223"/>
      <c r="K624" s="223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143</v>
      </c>
      <c r="AU624" s="231" t="s">
        <v>86</v>
      </c>
      <c r="AV624" s="13" t="s">
        <v>79</v>
      </c>
      <c r="AW624" s="13" t="s">
        <v>38</v>
      </c>
      <c r="AX624" s="13" t="s">
        <v>74</v>
      </c>
      <c r="AY624" s="231" t="s">
        <v>134</v>
      </c>
    </row>
    <row r="625" spans="2:51" s="11" customFormat="1" ht="13.5">
      <c r="B625" s="199"/>
      <c r="C625" s="200"/>
      <c r="D625" s="201" t="s">
        <v>143</v>
      </c>
      <c r="E625" s="202" t="s">
        <v>21</v>
      </c>
      <c r="F625" s="203" t="s">
        <v>508</v>
      </c>
      <c r="G625" s="200"/>
      <c r="H625" s="204">
        <v>1.8979999999999999</v>
      </c>
      <c r="I625" s="205"/>
      <c r="J625" s="200"/>
      <c r="K625" s="200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143</v>
      </c>
      <c r="AU625" s="210" t="s">
        <v>86</v>
      </c>
      <c r="AV625" s="11" t="s">
        <v>86</v>
      </c>
      <c r="AW625" s="11" t="s">
        <v>38</v>
      </c>
      <c r="AX625" s="11" t="s">
        <v>74</v>
      </c>
      <c r="AY625" s="210" t="s">
        <v>134</v>
      </c>
    </row>
    <row r="626" spans="2:51" s="13" customFormat="1" ht="13.5">
      <c r="B626" s="222"/>
      <c r="C626" s="223"/>
      <c r="D626" s="201" t="s">
        <v>143</v>
      </c>
      <c r="E626" s="224" t="s">
        <v>21</v>
      </c>
      <c r="F626" s="225" t="s">
        <v>268</v>
      </c>
      <c r="G626" s="223"/>
      <c r="H626" s="224" t="s">
        <v>21</v>
      </c>
      <c r="I626" s="226"/>
      <c r="J626" s="223"/>
      <c r="K626" s="223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143</v>
      </c>
      <c r="AU626" s="231" t="s">
        <v>86</v>
      </c>
      <c r="AV626" s="13" t="s">
        <v>79</v>
      </c>
      <c r="AW626" s="13" t="s">
        <v>38</v>
      </c>
      <c r="AX626" s="13" t="s">
        <v>74</v>
      </c>
      <c r="AY626" s="231" t="s">
        <v>134</v>
      </c>
    </row>
    <row r="627" spans="2:51" s="11" customFormat="1" ht="13.5">
      <c r="B627" s="199"/>
      <c r="C627" s="200"/>
      <c r="D627" s="201" t="s">
        <v>143</v>
      </c>
      <c r="E627" s="202" t="s">
        <v>21</v>
      </c>
      <c r="F627" s="203" t="s">
        <v>509</v>
      </c>
      <c r="G627" s="200"/>
      <c r="H627" s="204">
        <v>1.2310000000000001</v>
      </c>
      <c r="I627" s="205"/>
      <c r="J627" s="200"/>
      <c r="K627" s="200"/>
      <c r="L627" s="206"/>
      <c r="M627" s="207"/>
      <c r="N627" s="208"/>
      <c r="O627" s="208"/>
      <c r="P627" s="208"/>
      <c r="Q627" s="208"/>
      <c r="R627" s="208"/>
      <c r="S627" s="208"/>
      <c r="T627" s="209"/>
      <c r="AT627" s="210" t="s">
        <v>143</v>
      </c>
      <c r="AU627" s="210" t="s">
        <v>86</v>
      </c>
      <c r="AV627" s="11" t="s">
        <v>86</v>
      </c>
      <c r="AW627" s="11" t="s">
        <v>38</v>
      </c>
      <c r="AX627" s="11" t="s">
        <v>74</v>
      </c>
      <c r="AY627" s="210" t="s">
        <v>134</v>
      </c>
    </row>
    <row r="628" spans="2:51" s="13" customFormat="1" ht="13.5">
      <c r="B628" s="222"/>
      <c r="C628" s="223"/>
      <c r="D628" s="201" t="s">
        <v>143</v>
      </c>
      <c r="E628" s="224" t="s">
        <v>21</v>
      </c>
      <c r="F628" s="225" t="s">
        <v>270</v>
      </c>
      <c r="G628" s="223"/>
      <c r="H628" s="224" t="s">
        <v>21</v>
      </c>
      <c r="I628" s="226"/>
      <c r="J628" s="223"/>
      <c r="K628" s="223"/>
      <c r="L628" s="227"/>
      <c r="M628" s="228"/>
      <c r="N628" s="229"/>
      <c r="O628" s="229"/>
      <c r="P628" s="229"/>
      <c r="Q628" s="229"/>
      <c r="R628" s="229"/>
      <c r="S628" s="229"/>
      <c r="T628" s="230"/>
      <c r="AT628" s="231" t="s">
        <v>143</v>
      </c>
      <c r="AU628" s="231" t="s">
        <v>86</v>
      </c>
      <c r="AV628" s="13" t="s">
        <v>79</v>
      </c>
      <c r="AW628" s="13" t="s">
        <v>38</v>
      </c>
      <c r="AX628" s="13" t="s">
        <v>74</v>
      </c>
      <c r="AY628" s="231" t="s">
        <v>134</v>
      </c>
    </row>
    <row r="629" spans="2:51" s="11" customFormat="1" ht="13.5">
      <c r="B629" s="199"/>
      <c r="C629" s="200"/>
      <c r="D629" s="201" t="s">
        <v>143</v>
      </c>
      <c r="E629" s="202" t="s">
        <v>21</v>
      </c>
      <c r="F629" s="203" t="s">
        <v>510</v>
      </c>
      <c r="G629" s="200"/>
      <c r="H629" s="204">
        <v>2.8290000000000002</v>
      </c>
      <c r="I629" s="205"/>
      <c r="J629" s="200"/>
      <c r="K629" s="200"/>
      <c r="L629" s="206"/>
      <c r="M629" s="207"/>
      <c r="N629" s="208"/>
      <c r="O629" s="208"/>
      <c r="P629" s="208"/>
      <c r="Q629" s="208"/>
      <c r="R629" s="208"/>
      <c r="S629" s="208"/>
      <c r="T629" s="209"/>
      <c r="AT629" s="210" t="s">
        <v>143</v>
      </c>
      <c r="AU629" s="210" t="s">
        <v>86</v>
      </c>
      <c r="AV629" s="11" t="s">
        <v>86</v>
      </c>
      <c r="AW629" s="11" t="s">
        <v>38</v>
      </c>
      <c r="AX629" s="11" t="s">
        <v>74</v>
      </c>
      <c r="AY629" s="210" t="s">
        <v>134</v>
      </c>
    </row>
    <row r="630" spans="2:51" s="13" customFormat="1" ht="13.5">
      <c r="B630" s="222"/>
      <c r="C630" s="223"/>
      <c r="D630" s="201" t="s">
        <v>143</v>
      </c>
      <c r="E630" s="224" t="s">
        <v>21</v>
      </c>
      <c r="F630" s="225" t="s">
        <v>272</v>
      </c>
      <c r="G630" s="223"/>
      <c r="H630" s="224" t="s">
        <v>21</v>
      </c>
      <c r="I630" s="226"/>
      <c r="J630" s="223"/>
      <c r="K630" s="223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143</v>
      </c>
      <c r="AU630" s="231" t="s">
        <v>86</v>
      </c>
      <c r="AV630" s="13" t="s">
        <v>79</v>
      </c>
      <c r="AW630" s="13" t="s">
        <v>38</v>
      </c>
      <c r="AX630" s="13" t="s">
        <v>74</v>
      </c>
      <c r="AY630" s="231" t="s">
        <v>134</v>
      </c>
    </row>
    <row r="631" spans="2:51" s="11" customFormat="1" ht="13.5">
      <c r="B631" s="199"/>
      <c r="C631" s="200"/>
      <c r="D631" s="201" t="s">
        <v>143</v>
      </c>
      <c r="E631" s="202" t="s">
        <v>21</v>
      </c>
      <c r="F631" s="203" t="s">
        <v>511</v>
      </c>
      <c r="G631" s="200"/>
      <c r="H631" s="204">
        <v>3.45</v>
      </c>
      <c r="I631" s="205"/>
      <c r="J631" s="200"/>
      <c r="K631" s="200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143</v>
      </c>
      <c r="AU631" s="210" t="s">
        <v>86</v>
      </c>
      <c r="AV631" s="11" t="s">
        <v>86</v>
      </c>
      <c r="AW631" s="11" t="s">
        <v>38</v>
      </c>
      <c r="AX631" s="11" t="s">
        <v>74</v>
      </c>
      <c r="AY631" s="210" t="s">
        <v>134</v>
      </c>
    </row>
    <row r="632" spans="2:51" s="13" customFormat="1" ht="13.5">
      <c r="B632" s="222"/>
      <c r="C632" s="223"/>
      <c r="D632" s="201" t="s">
        <v>143</v>
      </c>
      <c r="E632" s="224" t="s">
        <v>21</v>
      </c>
      <c r="F632" s="225" t="s">
        <v>274</v>
      </c>
      <c r="G632" s="223"/>
      <c r="H632" s="224" t="s">
        <v>21</v>
      </c>
      <c r="I632" s="226"/>
      <c r="J632" s="223"/>
      <c r="K632" s="223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143</v>
      </c>
      <c r="AU632" s="231" t="s">
        <v>86</v>
      </c>
      <c r="AV632" s="13" t="s">
        <v>79</v>
      </c>
      <c r="AW632" s="13" t="s">
        <v>38</v>
      </c>
      <c r="AX632" s="13" t="s">
        <v>74</v>
      </c>
      <c r="AY632" s="231" t="s">
        <v>134</v>
      </c>
    </row>
    <row r="633" spans="2:51" s="11" customFormat="1" ht="13.5">
      <c r="B633" s="199"/>
      <c r="C633" s="200"/>
      <c r="D633" s="201" t="s">
        <v>143</v>
      </c>
      <c r="E633" s="202" t="s">
        <v>21</v>
      </c>
      <c r="F633" s="203" t="s">
        <v>512</v>
      </c>
      <c r="G633" s="200"/>
      <c r="H633" s="204">
        <v>2.3460000000000001</v>
      </c>
      <c r="I633" s="205"/>
      <c r="J633" s="200"/>
      <c r="K633" s="200"/>
      <c r="L633" s="206"/>
      <c r="M633" s="207"/>
      <c r="N633" s="208"/>
      <c r="O633" s="208"/>
      <c r="P633" s="208"/>
      <c r="Q633" s="208"/>
      <c r="R633" s="208"/>
      <c r="S633" s="208"/>
      <c r="T633" s="209"/>
      <c r="AT633" s="210" t="s">
        <v>143</v>
      </c>
      <c r="AU633" s="210" t="s">
        <v>86</v>
      </c>
      <c r="AV633" s="11" t="s">
        <v>86</v>
      </c>
      <c r="AW633" s="11" t="s">
        <v>38</v>
      </c>
      <c r="AX633" s="11" t="s">
        <v>74</v>
      </c>
      <c r="AY633" s="210" t="s">
        <v>134</v>
      </c>
    </row>
    <row r="634" spans="2:51" s="13" customFormat="1" ht="13.5">
      <c r="B634" s="222"/>
      <c r="C634" s="223"/>
      <c r="D634" s="201" t="s">
        <v>143</v>
      </c>
      <c r="E634" s="224" t="s">
        <v>21</v>
      </c>
      <c r="F634" s="225" t="s">
        <v>276</v>
      </c>
      <c r="G634" s="223"/>
      <c r="H634" s="224" t="s">
        <v>21</v>
      </c>
      <c r="I634" s="226"/>
      <c r="J634" s="223"/>
      <c r="K634" s="223"/>
      <c r="L634" s="227"/>
      <c r="M634" s="228"/>
      <c r="N634" s="229"/>
      <c r="O634" s="229"/>
      <c r="P634" s="229"/>
      <c r="Q634" s="229"/>
      <c r="R634" s="229"/>
      <c r="S634" s="229"/>
      <c r="T634" s="230"/>
      <c r="AT634" s="231" t="s">
        <v>143</v>
      </c>
      <c r="AU634" s="231" t="s">
        <v>86</v>
      </c>
      <c r="AV634" s="13" t="s">
        <v>79</v>
      </c>
      <c r="AW634" s="13" t="s">
        <v>38</v>
      </c>
      <c r="AX634" s="13" t="s">
        <v>74</v>
      </c>
      <c r="AY634" s="231" t="s">
        <v>134</v>
      </c>
    </row>
    <row r="635" spans="2:51" s="11" customFormat="1" ht="13.5">
      <c r="B635" s="199"/>
      <c r="C635" s="200"/>
      <c r="D635" s="201" t="s">
        <v>143</v>
      </c>
      <c r="E635" s="202" t="s">
        <v>21</v>
      </c>
      <c r="F635" s="203" t="s">
        <v>513</v>
      </c>
      <c r="G635" s="200"/>
      <c r="H635" s="204">
        <v>2.0699999999999998</v>
      </c>
      <c r="I635" s="205"/>
      <c r="J635" s="200"/>
      <c r="K635" s="200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143</v>
      </c>
      <c r="AU635" s="210" t="s">
        <v>86</v>
      </c>
      <c r="AV635" s="11" t="s">
        <v>86</v>
      </c>
      <c r="AW635" s="11" t="s">
        <v>38</v>
      </c>
      <c r="AX635" s="11" t="s">
        <v>74</v>
      </c>
      <c r="AY635" s="210" t="s">
        <v>134</v>
      </c>
    </row>
    <row r="636" spans="2:51" s="13" customFormat="1" ht="13.5">
      <c r="B636" s="222"/>
      <c r="C636" s="223"/>
      <c r="D636" s="201" t="s">
        <v>143</v>
      </c>
      <c r="E636" s="224" t="s">
        <v>21</v>
      </c>
      <c r="F636" s="225" t="s">
        <v>278</v>
      </c>
      <c r="G636" s="223"/>
      <c r="H636" s="224" t="s">
        <v>21</v>
      </c>
      <c r="I636" s="226"/>
      <c r="J636" s="223"/>
      <c r="K636" s="223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143</v>
      </c>
      <c r="AU636" s="231" t="s">
        <v>86</v>
      </c>
      <c r="AV636" s="13" t="s">
        <v>79</v>
      </c>
      <c r="AW636" s="13" t="s">
        <v>38</v>
      </c>
      <c r="AX636" s="13" t="s">
        <v>74</v>
      </c>
      <c r="AY636" s="231" t="s">
        <v>134</v>
      </c>
    </row>
    <row r="637" spans="2:51" s="11" customFormat="1" ht="13.5">
      <c r="B637" s="199"/>
      <c r="C637" s="200"/>
      <c r="D637" s="201" t="s">
        <v>143</v>
      </c>
      <c r="E637" s="202" t="s">
        <v>21</v>
      </c>
      <c r="F637" s="203" t="s">
        <v>514</v>
      </c>
      <c r="G637" s="200"/>
      <c r="H637" s="204">
        <v>2.9329999999999998</v>
      </c>
      <c r="I637" s="205"/>
      <c r="J637" s="200"/>
      <c r="K637" s="200"/>
      <c r="L637" s="206"/>
      <c r="M637" s="207"/>
      <c r="N637" s="208"/>
      <c r="O637" s="208"/>
      <c r="P637" s="208"/>
      <c r="Q637" s="208"/>
      <c r="R637" s="208"/>
      <c r="S637" s="208"/>
      <c r="T637" s="209"/>
      <c r="AT637" s="210" t="s">
        <v>143</v>
      </c>
      <c r="AU637" s="210" t="s">
        <v>86</v>
      </c>
      <c r="AV637" s="11" t="s">
        <v>86</v>
      </c>
      <c r="AW637" s="11" t="s">
        <v>38</v>
      </c>
      <c r="AX637" s="11" t="s">
        <v>74</v>
      </c>
      <c r="AY637" s="210" t="s">
        <v>134</v>
      </c>
    </row>
    <row r="638" spans="2:51" s="13" customFormat="1" ht="13.5">
      <c r="B638" s="222"/>
      <c r="C638" s="223"/>
      <c r="D638" s="201" t="s">
        <v>143</v>
      </c>
      <c r="E638" s="224" t="s">
        <v>21</v>
      </c>
      <c r="F638" s="225" t="s">
        <v>280</v>
      </c>
      <c r="G638" s="223"/>
      <c r="H638" s="224" t="s">
        <v>21</v>
      </c>
      <c r="I638" s="226"/>
      <c r="J638" s="223"/>
      <c r="K638" s="223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143</v>
      </c>
      <c r="AU638" s="231" t="s">
        <v>86</v>
      </c>
      <c r="AV638" s="13" t="s">
        <v>79</v>
      </c>
      <c r="AW638" s="13" t="s">
        <v>38</v>
      </c>
      <c r="AX638" s="13" t="s">
        <v>74</v>
      </c>
      <c r="AY638" s="231" t="s">
        <v>134</v>
      </c>
    </row>
    <row r="639" spans="2:51" s="11" customFormat="1" ht="13.5">
      <c r="B639" s="199"/>
      <c r="C639" s="200"/>
      <c r="D639" s="201" t="s">
        <v>143</v>
      </c>
      <c r="E639" s="202" t="s">
        <v>21</v>
      </c>
      <c r="F639" s="203" t="s">
        <v>515</v>
      </c>
      <c r="G639" s="200"/>
      <c r="H639" s="204">
        <v>1.1499999999999999</v>
      </c>
      <c r="I639" s="205"/>
      <c r="J639" s="200"/>
      <c r="K639" s="200"/>
      <c r="L639" s="206"/>
      <c r="M639" s="207"/>
      <c r="N639" s="208"/>
      <c r="O639" s="208"/>
      <c r="P639" s="208"/>
      <c r="Q639" s="208"/>
      <c r="R639" s="208"/>
      <c r="S639" s="208"/>
      <c r="T639" s="209"/>
      <c r="AT639" s="210" t="s">
        <v>143</v>
      </c>
      <c r="AU639" s="210" t="s">
        <v>86</v>
      </c>
      <c r="AV639" s="11" t="s">
        <v>86</v>
      </c>
      <c r="AW639" s="11" t="s">
        <v>38</v>
      </c>
      <c r="AX639" s="11" t="s">
        <v>74</v>
      </c>
      <c r="AY639" s="210" t="s">
        <v>134</v>
      </c>
    </row>
    <row r="640" spans="2:51" s="12" customFormat="1" ht="13.5">
      <c r="B640" s="211"/>
      <c r="C640" s="212"/>
      <c r="D640" s="201" t="s">
        <v>143</v>
      </c>
      <c r="E640" s="213" t="s">
        <v>21</v>
      </c>
      <c r="F640" s="214" t="s">
        <v>145</v>
      </c>
      <c r="G640" s="212"/>
      <c r="H640" s="215">
        <v>46.37</v>
      </c>
      <c r="I640" s="216"/>
      <c r="J640" s="212"/>
      <c r="K640" s="212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143</v>
      </c>
      <c r="AU640" s="221" t="s">
        <v>86</v>
      </c>
      <c r="AV640" s="12" t="s">
        <v>141</v>
      </c>
      <c r="AW640" s="12" t="s">
        <v>38</v>
      </c>
      <c r="AX640" s="12" t="s">
        <v>79</v>
      </c>
      <c r="AY640" s="221" t="s">
        <v>134</v>
      </c>
    </row>
    <row r="641" spans="2:65" s="1" customFormat="1" ht="16.5" customHeight="1">
      <c r="B641" s="41"/>
      <c r="C641" s="232" t="s">
        <v>522</v>
      </c>
      <c r="D641" s="232" t="s">
        <v>306</v>
      </c>
      <c r="E641" s="233" t="s">
        <v>523</v>
      </c>
      <c r="F641" s="234" t="s">
        <v>524</v>
      </c>
      <c r="G641" s="235" t="s">
        <v>325</v>
      </c>
      <c r="H641" s="236">
        <v>90.966999999999999</v>
      </c>
      <c r="I641" s="237"/>
      <c r="J641" s="238">
        <f>ROUND(I641*H641,2)</f>
        <v>0</v>
      </c>
      <c r="K641" s="234" t="s">
        <v>21</v>
      </c>
      <c r="L641" s="239"/>
      <c r="M641" s="240" t="s">
        <v>21</v>
      </c>
      <c r="N641" s="241" t="s">
        <v>45</v>
      </c>
      <c r="O641" s="42"/>
      <c r="P641" s="196">
        <f>O641*H641</f>
        <v>0</v>
      </c>
      <c r="Q641" s="196">
        <v>2.9999999999999997E-4</v>
      </c>
      <c r="R641" s="196">
        <f>Q641*H641</f>
        <v>2.7290099999999998E-2</v>
      </c>
      <c r="S641" s="196">
        <v>0</v>
      </c>
      <c r="T641" s="197">
        <f>S641*H641</f>
        <v>0</v>
      </c>
      <c r="AR641" s="24" t="s">
        <v>171</v>
      </c>
      <c r="AT641" s="24" t="s">
        <v>306</v>
      </c>
      <c r="AU641" s="24" t="s">
        <v>86</v>
      </c>
      <c r="AY641" s="24" t="s">
        <v>134</v>
      </c>
      <c r="BE641" s="198">
        <f>IF(N641="základní",J641,0)</f>
        <v>0</v>
      </c>
      <c r="BF641" s="198">
        <f>IF(N641="snížená",J641,0)</f>
        <v>0</v>
      </c>
      <c r="BG641" s="198">
        <f>IF(N641="zákl. přenesená",J641,0)</f>
        <v>0</v>
      </c>
      <c r="BH641" s="198">
        <f>IF(N641="sníž. přenesená",J641,0)</f>
        <v>0</v>
      </c>
      <c r="BI641" s="198">
        <f>IF(N641="nulová",J641,0)</f>
        <v>0</v>
      </c>
      <c r="BJ641" s="24" t="s">
        <v>79</v>
      </c>
      <c r="BK641" s="198">
        <f>ROUND(I641*H641,2)</f>
        <v>0</v>
      </c>
      <c r="BL641" s="24" t="s">
        <v>141</v>
      </c>
      <c r="BM641" s="24" t="s">
        <v>525</v>
      </c>
    </row>
    <row r="642" spans="2:65" s="13" customFormat="1" ht="13.5">
      <c r="B642" s="222"/>
      <c r="C642" s="223"/>
      <c r="D642" s="201" t="s">
        <v>143</v>
      </c>
      <c r="E642" s="224" t="s">
        <v>21</v>
      </c>
      <c r="F642" s="225" t="s">
        <v>476</v>
      </c>
      <c r="G642" s="223"/>
      <c r="H642" s="224" t="s">
        <v>21</v>
      </c>
      <c r="I642" s="226"/>
      <c r="J642" s="223"/>
      <c r="K642" s="223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143</v>
      </c>
      <c r="AU642" s="231" t="s">
        <v>86</v>
      </c>
      <c r="AV642" s="13" t="s">
        <v>79</v>
      </c>
      <c r="AW642" s="13" t="s">
        <v>38</v>
      </c>
      <c r="AX642" s="13" t="s">
        <v>74</v>
      </c>
      <c r="AY642" s="231" t="s">
        <v>134</v>
      </c>
    </row>
    <row r="643" spans="2:65" s="11" customFormat="1" ht="13.5">
      <c r="B643" s="199"/>
      <c r="C643" s="200"/>
      <c r="D643" s="201" t="s">
        <v>143</v>
      </c>
      <c r="E643" s="202" t="s">
        <v>21</v>
      </c>
      <c r="F643" s="203" t="s">
        <v>526</v>
      </c>
      <c r="G643" s="200"/>
      <c r="H643" s="204">
        <v>16.042999999999999</v>
      </c>
      <c r="I643" s="205"/>
      <c r="J643" s="200"/>
      <c r="K643" s="200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143</v>
      </c>
      <c r="AU643" s="210" t="s">
        <v>86</v>
      </c>
      <c r="AV643" s="11" t="s">
        <v>86</v>
      </c>
      <c r="AW643" s="11" t="s">
        <v>38</v>
      </c>
      <c r="AX643" s="11" t="s">
        <v>74</v>
      </c>
      <c r="AY643" s="210" t="s">
        <v>134</v>
      </c>
    </row>
    <row r="644" spans="2:65" s="11" customFormat="1" ht="13.5">
      <c r="B644" s="199"/>
      <c r="C644" s="200"/>
      <c r="D644" s="201" t="s">
        <v>143</v>
      </c>
      <c r="E644" s="202" t="s">
        <v>21</v>
      </c>
      <c r="F644" s="203" t="s">
        <v>527</v>
      </c>
      <c r="G644" s="200"/>
      <c r="H644" s="204">
        <v>13.628</v>
      </c>
      <c r="I644" s="205"/>
      <c r="J644" s="200"/>
      <c r="K644" s="200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143</v>
      </c>
      <c r="AU644" s="210" t="s">
        <v>86</v>
      </c>
      <c r="AV644" s="11" t="s">
        <v>86</v>
      </c>
      <c r="AW644" s="11" t="s">
        <v>38</v>
      </c>
      <c r="AX644" s="11" t="s">
        <v>74</v>
      </c>
      <c r="AY644" s="210" t="s">
        <v>134</v>
      </c>
    </row>
    <row r="645" spans="2:65" s="11" customFormat="1" ht="13.5">
      <c r="B645" s="199"/>
      <c r="C645" s="200"/>
      <c r="D645" s="201" t="s">
        <v>143</v>
      </c>
      <c r="E645" s="202" t="s">
        <v>21</v>
      </c>
      <c r="F645" s="203" t="s">
        <v>528</v>
      </c>
      <c r="G645" s="200"/>
      <c r="H645" s="204">
        <v>16.25</v>
      </c>
      <c r="I645" s="205"/>
      <c r="J645" s="200"/>
      <c r="K645" s="200"/>
      <c r="L645" s="206"/>
      <c r="M645" s="207"/>
      <c r="N645" s="208"/>
      <c r="O645" s="208"/>
      <c r="P645" s="208"/>
      <c r="Q645" s="208"/>
      <c r="R645" s="208"/>
      <c r="S645" s="208"/>
      <c r="T645" s="209"/>
      <c r="AT645" s="210" t="s">
        <v>143</v>
      </c>
      <c r="AU645" s="210" t="s">
        <v>86</v>
      </c>
      <c r="AV645" s="11" t="s">
        <v>86</v>
      </c>
      <c r="AW645" s="11" t="s">
        <v>38</v>
      </c>
      <c r="AX645" s="11" t="s">
        <v>74</v>
      </c>
      <c r="AY645" s="210" t="s">
        <v>134</v>
      </c>
    </row>
    <row r="646" spans="2:65" s="11" customFormat="1" ht="13.5">
      <c r="B646" s="199"/>
      <c r="C646" s="200"/>
      <c r="D646" s="201" t="s">
        <v>143</v>
      </c>
      <c r="E646" s="202" t="s">
        <v>21</v>
      </c>
      <c r="F646" s="203" t="s">
        <v>529</v>
      </c>
      <c r="G646" s="200"/>
      <c r="H646" s="204">
        <v>14.95</v>
      </c>
      <c r="I646" s="205"/>
      <c r="J646" s="200"/>
      <c r="K646" s="200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143</v>
      </c>
      <c r="AU646" s="210" t="s">
        <v>86</v>
      </c>
      <c r="AV646" s="11" t="s">
        <v>86</v>
      </c>
      <c r="AW646" s="11" t="s">
        <v>38</v>
      </c>
      <c r="AX646" s="11" t="s">
        <v>74</v>
      </c>
      <c r="AY646" s="210" t="s">
        <v>134</v>
      </c>
    </row>
    <row r="647" spans="2:65" s="11" customFormat="1" ht="13.5">
      <c r="B647" s="199"/>
      <c r="C647" s="200"/>
      <c r="D647" s="201" t="s">
        <v>143</v>
      </c>
      <c r="E647" s="202" t="s">
        <v>21</v>
      </c>
      <c r="F647" s="203" t="s">
        <v>530</v>
      </c>
      <c r="G647" s="200"/>
      <c r="H647" s="204">
        <v>5.8650000000000002</v>
      </c>
      <c r="I647" s="205"/>
      <c r="J647" s="200"/>
      <c r="K647" s="200"/>
      <c r="L647" s="206"/>
      <c r="M647" s="207"/>
      <c r="N647" s="208"/>
      <c r="O647" s="208"/>
      <c r="P647" s="208"/>
      <c r="Q647" s="208"/>
      <c r="R647" s="208"/>
      <c r="S647" s="208"/>
      <c r="T647" s="209"/>
      <c r="AT647" s="210" t="s">
        <v>143</v>
      </c>
      <c r="AU647" s="210" t="s">
        <v>86</v>
      </c>
      <c r="AV647" s="11" t="s">
        <v>86</v>
      </c>
      <c r="AW647" s="11" t="s">
        <v>38</v>
      </c>
      <c r="AX647" s="11" t="s">
        <v>74</v>
      </c>
      <c r="AY647" s="210" t="s">
        <v>134</v>
      </c>
    </row>
    <row r="648" spans="2:65" s="11" customFormat="1" ht="13.5">
      <c r="B648" s="199"/>
      <c r="C648" s="200"/>
      <c r="D648" s="201" t="s">
        <v>143</v>
      </c>
      <c r="E648" s="202" t="s">
        <v>21</v>
      </c>
      <c r="F648" s="203" t="s">
        <v>531</v>
      </c>
      <c r="G648" s="200"/>
      <c r="H648" s="204">
        <v>6.67</v>
      </c>
      <c r="I648" s="205"/>
      <c r="J648" s="200"/>
      <c r="K648" s="200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143</v>
      </c>
      <c r="AU648" s="210" t="s">
        <v>86</v>
      </c>
      <c r="AV648" s="11" t="s">
        <v>86</v>
      </c>
      <c r="AW648" s="11" t="s">
        <v>38</v>
      </c>
      <c r="AX648" s="11" t="s">
        <v>74</v>
      </c>
      <c r="AY648" s="210" t="s">
        <v>134</v>
      </c>
    </row>
    <row r="649" spans="2:65" s="11" customFormat="1" ht="13.5">
      <c r="B649" s="199"/>
      <c r="C649" s="200"/>
      <c r="D649" s="201" t="s">
        <v>143</v>
      </c>
      <c r="E649" s="202" t="s">
        <v>21</v>
      </c>
      <c r="F649" s="203" t="s">
        <v>532</v>
      </c>
      <c r="G649" s="200"/>
      <c r="H649" s="204">
        <v>7.0609999999999999</v>
      </c>
      <c r="I649" s="205"/>
      <c r="J649" s="200"/>
      <c r="K649" s="200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143</v>
      </c>
      <c r="AU649" s="210" t="s">
        <v>86</v>
      </c>
      <c r="AV649" s="11" t="s">
        <v>86</v>
      </c>
      <c r="AW649" s="11" t="s">
        <v>38</v>
      </c>
      <c r="AX649" s="11" t="s">
        <v>74</v>
      </c>
      <c r="AY649" s="210" t="s">
        <v>134</v>
      </c>
    </row>
    <row r="650" spans="2:65" s="11" customFormat="1" ht="13.5">
      <c r="B650" s="199"/>
      <c r="C650" s="200"/>
      <c r="D650" s="201" t="s">
        <v>143</v>
      </c>
      <c r="E650" s="202" t="s">
        <v>21</v>
      </c>
      <c r="F650" s="203" t="s">
        <v>533</v>
      </c>
      <c r="G650" s="200"/>
      <c r="H650" s="204">
        <v>6.2450000000000001</v>
      </c>
      <c r="I650" s="205"/>
      <c r="J650" s="200"/>
      <c r="K650" s="200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143</v>
      </c>
      <c r="AU650" s="210" t="s">
        <v>86</v>
      </c>
      <c r="AV650" s="11" t="s">
        <v>86</v>
      </c>
      <c r="AW650" s="11" t="s">
        <v>38</v>
      </c>
      <c r="AX650" s="11" t="s">
        <v>74</v>
      </c>
      <c r="AY650" s="210" t="s">
        <v>134</v>
      </c>
    </row>
    <row r="651" spans="2:65" s="11" customFormat="1" ht="13.5">
      <c r="B651" s="199"/>
      <c r="C651" s="200"/>
      <c r="D651" s="201" t="s">
        <v>143</v>
      </c>
      <c r="E651" s="202" t="s">
        <v>21</v>
      </c>
      <c r="F651" s="203" t="s">
        <v>534</v>
      </c>
      <c r="G651" s="200"/>
      <c r="H651" s="204">
        <v>4.2549999999999999</v>
      </c>
      <c r="I651" s="205"/>
      <c r="J651" s="200"/>
      <c r="K651" s="200"/>
      <c r="L651" s="206"/>
      <c r="M651" s="207"/>
      <c r="N651" s="208"/>
      <c r="O651" s="208"/>
      <c r="P651" s="208"/>
      <c r="Q651" s="208"/>
      <c r="R651" s="208"/>
      <c r="S651" s="208"/>
      <c r="T651" s="209"/>
      <c r="AT651" s="210" t="s">
        <v>143</v>
      </c>
      <c r="AU651" s="210" t="s">
        <v>86</v>
      </c>
      <c r="AV651" s="11" t="s">
        <v>86</v>
      </c>
      <c r="AW651" s="11" t="s">
        <v>38</v>
      </c>
      <c r="AX651" s="11" t="s">
        <v>74</v>
      </c>
      <c r="AY651" s="210" t="s">
        <v>134</v>
      </c>
    </row>
    <row r="652" spans="2:65" s="14" customFormat="1" ht="13.5">
      <c r="B652" s="242"/>
      <c r="C652" s="243"/>
      <c r="D652" s="201" t="s">
        <v>143</v>
      </c>
      <c r="E652" s="244" t="s">
        <v>21</v>
      </c>
      <c r="F652" s="245" t="s">
        <v>356</v>
      </c>
      <c r="G652" s="243"/>
      <c r="H652" s="246">
        <v>90.966999999999999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AT652" s="252" t="s">
        <v>143</v>
      </c>
      <c r="AU652" s="252" t="s">
        <v>86</v>
      </c>
      <c r="AV652" s="14" t="s">
        <v>147</v>
      </c>
      <c r="AW652" s="14" t="s">
        <v>38</v>
      </c>
      <c r="AX652" s="14" t="s">
        <v>74</v>
      </c>
      <c r="AY652" s="252" t="s">
        <v>134</v>
      </c>
    </row>
    <row r="653" spans="2:65" s="12" customFormat="1" ht="13.5">
      <c r="B653" s="211"/>
      <c r="C653" s="212"/>
      <c r="D653" s="201" t="s">
        <v>143</v>
      </c>
      <c r="E653" s="213" t="s">
        <v>21</v>
      </c>
      <c r="F653" s="214" t="s">
        <v>145</v>
      </c>
      <c r="G653" s="212"/>
      <c r="H653" s="215">
        <v>90.966999999999999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143</v>
      </c>
      <c r="AU653" s="221" t="s">
        <v>86</v>
      </c>
      <c r="AV653" s="12" t="s">
        <v>141</v>
      </c>
      <c r="AW653" s="12" t="s">
        <v>38</v>
      </c>
      <c r="AX653" s="12" t="s">
        <v>79</v>
      </c>
      <c r="AY653" s="221" t="s">
        <v>134</v>
      </c>
    </row>
    <row r="654" spans="2:65" s="1" customFormat="1" ht="25.5" customHeight="1">
      <c r="B654" s="41"/>
      <c r="C654" s="187" t="s">
        <v>535</v>
      </c>
      <c r="D654" s="187" t="s">
        <v>136</v>
      </c>
      <c r="E654" s="188" t="s">
        <v>536</v>
      </c>
      <c r="F654" s="189" t="s">
        <v>537</v>
      </c>
      <c r="G654" s="190" t="s">
        <v>179</v>
      </c>
      <c r="H654" s="191">
        <v>278.64999999999998</v>
      </c>
      <c r="I654" s="192"/>
      <c r="J654" s="193">
        <f>ROUND(I654*H654,2)</f>
        <v>0</v>
      </c>
      <c r="K654" s="189" t="s">
        <v>140</v>
      </c>
      <c r="L654" s="61"/>
      <c r="M654" s="194" t="s">
        <v>21</v>
      </c>
      <c r="N654" s="195" t="s">
        <v>45</v>
      </c>
      <c r="O654" s="42"/>
      <c r="P654" s="196">
        <f>O654*H654</f>
        <v>0</v>
      </c>
      <c r="Q654" s="196">
        <v>5.9500000000000004E-3</v>
      </c>
      <c r="R654" s="196">
        <f>Q654*H654</f>
        <v>1.6579675</v>
      </c>
      <c r="S654" s="196">
        <v>0</v>
      </c>
      <c r="T654" s="197">
        <f>S654*H654</f>
        <v>0</v>
      </c>
      <c r="AR654" s="24" t="s">
        <v>141</v>
      </c>
      <c r="AT654" s="24" t="s">
        <v>136</v>
      </c>
      <c r="AU654" s="24" t="s">
        <v>86</v>
      </c>
      <c r="AY654" s="24" t="s">
        <v>134</v>
      </c>
      <c r="BE654" s="198">
        <f>IF(N654="základní",J654,0)</f>
        <v>0</v>
      </c>
      <c r="BF654" s="198">
        <f>IF(N654="snížená",J654,0)</f>
        <v>0</v>
      </c>
      <c r="BG654" s="198">
        <f>IF(N654="zákl. přenesená",J654,0)</f>
        <v>0</v>
      </c>
      <c r="BH654" s="198">
        <f>IF(N654="sníž. přenesená",J654,0)</f>
        <v>0</v>
      </c>
      <c r="BI654" s="198">
        <f>IF(N654="nulová",J654,0)</f>
        <v>0</v>
      </c>
      <c r="BJ654" s="24" t="s">
        <v>79</v>
      </c>
      <c r="BK654" s="198">
        <f>ROUND(I654*H654,2)</f>
        <v>0</v>
      </c>
      <c r="BL654" s="24" t="s">
        <v>141</v>
      </c>
      <c r="BM654" s="24" t="s">
        <v>538</v>
      </c>
    </row>
    <row r="655" spans="2:65" s="13" customFormat="1" ht="13.5">
      <c r="B655" s="222"/>
      <c r="C655" s="223"/>
      <c r="D655" s="201" t="s">
        <v>143</v>
      </c>
      <c r="E655" s="224" t="s">
        <v>21</v>
      </c>
      <c r="F655" s="225" t="s">
        <v>539</v>
      </c>
      <c r="G655" s="223"/>
      <c r="H655" s="224" t="s">
        <v>21</v>
      </c>
      <c r="I655" s="226"/>
      <c r="J655" s="223"/>
      <c r="K655" s="223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143</v>
      </c>
      <c r="AU655" s="231" t="s">
        <v>86</v>
      </c>
      <c r="AV655" s="13" t="s">
        <v>79</v>
      </c>
      <c r="AW655" s="13" t="s">
        <v>38</v>
      </c>
      <c r="AX655" s="13" t="s">
        <v>74</v>
      </c>
      <c r="AY655" s="231" t="s">
        <v>134</v>
      </c>
    </row>
    <row r="656" spans="2:65" s="11" customFormat="1" ht="13.5">
      <c r="B656" s="199"/>
      <c r="C656" s="200"/>
      <c r="D656" s="201" t="s">
        <v>143</v>
      </c>
      <c r="E656" s="202" t="s">
        <v>21</v>
      </c>
      <c r="F656" s="203" t="s">
        <v>540</v>
      </c>
      <c r="G656" s="200"/>
      <c r="H656" s="204">
        <v>57.335000000000001</v>
      </c>
      <c r="I656" s="205"/>
      <c r="J656" s="200"/>
      <c r="K656" s="200"/>
      <c r="L656" s="206"/>
      <c r="M656" s="207"/>
      <c r="N656" s="208"/>
      <c r="O656" s="208"/>
      <c r="P656" s="208"/>
      <c r="Q656" s="208"/>
      <c r="R656" s="208"/>
      <c r="S656" s="208"/>
      <c r="T656" s="209"/>
      <c r="AT656" s="210" t="s">
        <v>143</v>
      </c>
      <c r="AU656" s="210" t="s">
        <v>86</v>
      </c>
      <c r="AV656" s="11" t="s">
        <v>86</v>
      </c>
      <c r="AW656" s="11" t="s">
        <v>38</v>
      </c>
      <c r="AX656" s="11" t="s">
        <v>74</v>
      </c>
      <c r="AY656" s="210" t="s">
        <v>134</v>
      </c>
    </row>
    <row r="657" spans="2:65" s="11" customFormat="1" ht="13.5">
      <c r="B657" s="199"/>
      <c r="C657" s="200"/>
      <c r="D657" s="201" t="s">
        <v>143</v>
      </c>
      <c r="E657" s="202" t="s">
        <v>21</v>
      </c>
      <c r="F657" s="203" t="s">
        <v>541</v>
      </c>
      <c r="G657" s="200"/>
      <c r="H657" s="204">
        <v>54.435000000000002</v>
      </c>
      <c r="I657" s="205"/>
      <c r="J657" s="200"/>
      <c r="K657" s="200"/>
      <c r="L657" s="206"/>
      <c r="M657" s="207"/>
      <c r="N657" s="208"/>
      <c r="O657" s="208"/>
      <c r="P657" s="208"/>
      <c r="Q657" s="208"/>
      <c r="R657" s="208"/>
      <c r="S657" s="208"/>
      <c r="T657" s="209"/>
      <c r="AT657" s="210" t="s">
        <v>143</v>
      </c>
      <c r="AU657" s="210" t="s">
        <v>86</v>
      </c>
      <c r="AV657" s="11" t="s">
        <v>86</v>
      </c>
      <c r="AW657" s="11" t="s">
        <v>38</v>
      </c>
      <c r="AX657" s="11" t="s">
        <v>74</v>
      </c>
      <c r="AY657" s="210" t="s">
        <v>134</v>
      </c>
    </row>
    <row r="658" spans="2:65" s="11" customFormat="1" ht="13.5">
      <c r="B658" s="199"/>
      <c r="C658" s="200"/>
      <c r="D658" s="201" t="s">
        <v>143</v>
      </c>
      <c r="E658" s="202" t="s">
        <v>21</v>
      </c>
      <c r="F658" s="203" t="s">
        <v>542</v>
      </c>
      <c r="G658" s="200"/>
      <c r="H658" s="204">
        <v>11.792</v>
      </c>
      <c r="I658" s="205"/>
      <c r="J658" s="200"/>
      <c r="K658" s="200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143</v>
      </c>
      <c r="AU658" s="210" t="s">
        <v>86</v>
      </c>
      <c r="AV658" s="11" t="s">
        <v>86</v>
      </c>
      <c r="AW658" s="11" t="s">
        <v>38</v>
      </c>
      <c r="AX658" s="11" t="s">
        <v>74</v>
      </c>
      <c r="AY658" s="210" t="s">
        <v>134</v>
      </c>
    </row>
    <row r="659" spans="2:65" s="11" customFormat="1" ht="13.5">
      <c r="B659" s="199"/>
      <c r="C659" s="200"/>
      <c r="D659" s="201" t="s">
        <v>143</v>
      </c>
      <c r="E659" s="202" t="s">
        <v>21</v>
      </c>
      <c r="F659" s="203" t="s">
        <v>543</v>
      </c>
      <c r="G659" s="200"/>
      <c r="H659" s="204">
        <v>8.2140000000000004</v>
      </c>
      <c r="I659" s="205"/>
      <c r="J659" s="200"/>
      <c r="K659" s="200"/>
      <c r="L659" s="206"/>
      <c r="M659" s="207"/>
      <c r="N659" s="208"/>
      <c r="O659" s="208"/>
      <c r="P659" s="208"/>
      <c r="Q659" s="208"/>
      <c r="R659" s="208"/>
      <c r="S659" s="208"/>
      <c r="T659" s="209"/>
      <c r="AT659" s="210" t="s">
        <v>143</v>
      </c>
      <c r="AU659" s="210" t="s">
        <v>86</v>
      </c>
      <c r="AV659" s="11" t="s">
        <v>86</v>
      </c>
      <c r="AW659" s="11" t="s">
        <v>38</v>
      </c>
      <c r="AX659" s="11" t="s">
        <v>74</v>
      </c>
      <c r="AY659" s="210" t="s">
        <v>134</v>
      </c>
    </row>
    <row r="660" spans="2:65" s="11" customFormat="1" ht="13.5">
      <c r="B660" s="199"/>
      <c r="C660" s="200"/>
      <c r="D660" s="201" t="s">
        <v>143</v>
      </c>
      <c r="E660" s="202" t="s">
        <v>21</v>
      </c>
      <c r="F660" s="203" t="s">
        <v>544</v>
      </c>
      <c r="G660" s="200"/>
      <c r="H660" s="204">
        <v>81.512</v>
      </c>
      <c r="I660" s="205"/>
      <c r="J660" s="200"/>
      <c r="K660" s="200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143</v>
      </c>
      <c r="AU660" s="210" t="s">
        <v>86</v>
      </c>
      <c r="AV660" s="11" t="s">
        <v>86</v>
      </c>
      <c r="AW660" s="11" t="s">
        <v>38</v>
      </c>
      <c r="AX660" s="11" t="s">
        <v>74</v>
      </c>
      <c r="AY660" s="210" t="s">
        <v>134</v>
      </c>
    </row>
    <row r="661" spans="2:65" s="11" customFormat="1" ht="13.5">
      <c r="B661" s="199"/>
      <c r="C661" s="200"/>
      <c r="D661" s="201" t="s">
        <v>143</v>
      </c>
      <c r="E661" s="202" t="s">
        <v>21</v>
      </c>
      <c r="F661" s="203" t="s">
        <v>545</v>
      </c>
      <c r="G661" s="200"/>
      <c r="H661" s="204">
        <v>11.972</v>
      </c>
      <c r="I661" s="205"/>
      <c r="J661" s="200"/>
      <c r="K661" s="200"/>
      <c r="L661" s="206"/>
      <c r="M661" s="207"/>
      <c r="N661" s="208"/>
      <c r="O661" s="208"/>
      <c r="P661" s="208"/>
      <c r="Q661" s="208"/>
      <c r="R661" s="208"/>
      <c r="S661" s="208"/>
      <c r="T661" s="209"/>
      <c r="AT661" s="210" t="s">
        <v>143</v>
      </c>
      <c r="AU661" s="210" t="s">
        <v>86</v>
      </c>
      <c r="AV661" s="11" t="s">
        <v>86</v>
      </c>
      <c r="AW661" s="11" t="s">
        <v>38</v>
      </c>
      <c r="AX661" s="11" t="s">
        <v>74</v>
      </c>
      <c r="AY661" s="210" t="s">
        <v>134</v>
      </c>
    </row>
    <row r="662" spans="2:65" s="11" customFormat="1" ht="13.5">
      <c r="B662" s="199"/>
      <c r="C662" s="200"/>
      <c r="D662" s="201" t="s">
        <v>143</v>
      </c>
      <c r="E662" s="202" t="s">
        <v>21</v>
      </c>
      <c r="F662" s="203" t="s">
        <v>546</v>
      </c>
      <c r="G662" s="200"/>
      <c r="H662" s="204">
        <v>8.18</v>
      </c>
      <c r="I662" s="205"/>
      <c r="J662" s="200"/>
      <c r="K662" s="200"/>
      <c r="L662" s="206"/>
      <c r="M662" s="207"/>
      <c r="N662" s="208"/>
      <c r="O662" s="208"/>
      <c r="P662" s="208"/>
      <c r="Q662" s="208"/>
      <c r="R662" s="208"/>
      <c r="S662" s="208"/>
      <c r="T662" s="209"/>
      <c r="AT662" s="210" t="s">
        <v>143</v>
      </c>
      <c r="AU662" s="210" t="s">
        <v>86</v>
      </c>
      <c r="AV662" s="11" t="s">
        <v>86</v>
      </c>
      <c r="AW662" s="11" t="s">
        <v>38</v>
      </c>
      <c r="AX662" s="11" t="s">
        <v>74</v>
      </c>
      <c r="AY662" s="210" t="s">
        <v>134</v>
      </c>
    </row>
    <row r="663" spans="2:65" s="11" customFormat="1" ht="13.5">
      <c r="B663" s="199"/>
      <c r="C663" s="200"/>
      <c r="D663" s="201" t="s">
        <v>143</v>
      </c>
      <c r="E663" s="202" t="s">
        <v>21</v>
      </c>
      <c r="F663" s="203" t="s">
        <v>547</v>
      </c>
      <c r="G663" s="200"/>
      <c r="H663" s="204">
        <v>45.21</v>
      </c>
      <c r="I663" s="205"/>
      <c r="J663" s="200"/>
      <c r="K663" s="200"/>
      <c r="L663" s="206"/>
      <c r="M663" s="207"/>
      <c r="N663" s="208"/>
      <c r="O663" s="208"/>
      <c r="P663" s="208"/>
      <c r="Q663" s="208"/>
      <c r="R663" s="208"/>
      <c r="S663" s="208"/>
      <c r="T663" s="209"/>
      <c r="AT663" s="210" t="s">
        <v>143</v>
      </c>
      <c r="AU663" s="210" t="s">
        <v>86</v>
      </c>
      <c r="AV663" s="11" t="s">
        <v>86</v>
      </c>
      <c r="AW663" s="11" t="s">
        <v>38</v>
      </c>
      <c r="AX663" s="11" t="s">
        <v>74</v>
      </c>
      <c r="AY663" s="210" t="s">
        <v>134</v>
      </c>
    </row>
    <row r="664" spans="2:65" s="12" customFormat="1" ht="13.5">
      <c r="B664" s="211"/>
      <c r="C664" s="212"/>
      <c r="D664" s="201" t="s">
        <v>143</v>
      </c>
      <c r="E664" s="213" t="s">
        <v>21</v>
      </c>
      <c r="F664" s="214" t="s">
        <v>145</v>
      </c>
      <c r="G664" s="212"/>
      <c r="H664" s="215">
        <v>278.64999999999998</v>
      </c>
      <c r="I664" s="216"/>
      <c r="J664" s="212"/>
      <c r="K664" s="212"/>
      <c r="L664" s="217"/>
      <c r="M664" s="218"/>
      <c r="N664" s="219"/>
      <c r="O664" s="219"/>
      <c r="P664" s="219"/>
      <c r="Q664" s="219"/>
      <c r="R664" s="219"/>
      <c r="S664" s="219"/>
      <c r="T664" s="220"/>
      <c r="AT664" s="221" t="s">
        <v>143</v>
      </c>
      <c r="AU664" s="221" t="s">
        <v>86</v>
      </c>
      <c r="AV664" s="12" t="s">
        <v>141</v>
      </c>
      <c r="AW664" s="12" t="s">
        <v>38</v>
      </c>
      <c r="AX664" s="12" t="s">
        <v>79</v>
      </c>
      <c r="AY664" s="221" t="s">
        <v>134</v>
      </c>
    </row>
    <row r="665" spans="2:65" s="1" customFormat="1" ht="16.5" customHeight="1">
      <c r="B665" s="41"/>
      <c r="C665" s="187" t="s">
        <v>548</v>
      </c>
      <c r="D665" s="187" t="s">
        <v>136</v>
      </c>
      <c r="E665" s="188" t="s">
        <v>549</v>
      </c>
      <c r="F665" s="189" t="s">
        <v>550</v>
      </c>
      <c r="G665" s="190" t="s">
        <v>211</v>
      </c>
      <c r="H665" s="191">
        <v>3</v>
      </c>
      <c r="I665" s="192"/>
      <c r="J665" s="193">
        <f>ROUND(I665*H665,2)</f>
        <v>0</v>
      </c>
      <c r="K665" s="189" t="s">
        <v>21</v>
      </c>
      <c r="L665" s="61"/>
      <c r="M665" s="194" t="s">
        <v>21</v>
      </c>
      <c r="N665" s="195" t="s">
        <v>45</v>
      </c>
      <c r="O665" s="42"/>
      <c r="P665" s="196">
        <f>O665*H665</f>
        <v>0</v>
      </c>
      <c r="Q665" s="196">
        <v>0.11076</v>
      </c>
      <c r="R665" s="196">
        <f>Q665*H665</f>
        <v>0.33228000000000002</v>
      </c>
      <c r="S665" s="196">
        <v>0</v>
      </c>
      <c r="T665" s="197">
        <f>S665*H665</f>
        <v>0</v>
      </c>
      <c r="AR665" s="24" t="s">
        <v>141</v>
      </c>
      <c r="AT665" s="24" t="s">
        <v>136</v>
      </c>
      <c r="AU665" s="24" t="s">
        <v>86</v>
      </c>
      <c r="AY665" s="24" t="s">
        <v>134</v>
      </c>
      <c r="BE665" s="198">
        <f>IF(N665="základní",J665,0)</f>
        <v>0</v>
      </c>
      <c r="BF665" s="198">
        <f>IF(N665="snížená",J665,0)</f>
        <v>0</v>
      </c>
      <c r="BG665" s="198">
        <f>IF(N665="zákl. přenesená",J665,0)</f>
        <v>0</v>
      </c>
      <c r="BH665" s="198">
        <f>IF(N665="sníž. přenesená",J665,0)</f>
        <v>0</v>
      </c>
      <c r="BI665" s="198">
        <f>IF(N665="nulová",J665,0)</f>
        <v>0</v>
      </c>
      <c r="BJ665" s="24" t="s">
        <v>79</v>
      </c>
      <c r="BK665" s="198">
        <f>ROUND(I665*H665,2)</f>
        <v>0</v>
      </c>
      <c r="BL665" s="24" t="s">
        <v>141</v>
      </c>
      <c r="BM665" s="24" t="s">
        <v>551</v>
      </c>
    </row>
    <row r="666" spans="2:65" s="11" customFormat="1" ht="13.5">
      <c r="B666" s="199"/>
      <c r="C666" s="200"/>
      <c r="D666" s="201" t="s">
        <v>143</v>
      </c>
      <c r="E666" s="202" t="s">
        <v>21</v>
      </c>
      <c r="F666" s="203" t="s">
        <v>147</v>
      </c>
      <c r="G666" s="200"/>
      <c r="H666" s="204">
        <v>3</v>
      </c>
      <c r="I666" s="205"/>
      <c r="J666" s="200"/>
      <c r="K666" s="200"/>
      <c r="L666" s="206"/>
      <c r="M666" s="207"/>
      <c r="N666" s="208"/>
      <c r="O666" s="208"/>
      <c r="P666" s="208"/>
      <c r="Q666" s="208"/>
      <c r="R666" s="208"/>
      <c r="S666" s="208"/>
      <c r="T666" s="209"/>
      <c r="AT666" s="210" t="s">
        <v>143</v>
      </c>
      <c r="AU666" s="210" t="s">
        <v>86</v>
      </c>
      <c r="AV666" s="11" t="s">
        <v>86</v>
      </c>
      <c r="AW666" s="11" t="s">
        <v>38</v>
      </c>
      <c r="AX666" s="11" t="s">
        <v>74</v>
      </c>
      <c r="AY666" s="210" t="s">
        <v>134</v>
      </c>
    </row>
    <row r="667" spans="2:65" s="12" customFormat="1" ht="13.5">
      <c r="B667" s="211"/>
      <c r="C667" s="212"/>
      <c r="D667" s="201" t="s">
        <v>143</v>
      </c>
      <c r="E667" s="213" t="s">
        <v>21</v>
      </c>
      <c r="F667" s="214" t="s">
        <v>145</v>
      </c>
      <c r="G667" s="212"/>
      <c r="H667" s="215">
        <v>3</v>
      </c>
      <c r="I667" s="216"/>
      <c r="J667" s="212"/>
      <c r="K667" s="212"/>
      <c r="L667" s="217"/>
      <c r="M667" s="218"/>
      <c r="N667" s="219"/>
      <c r="O667" s="219"/>
      <c r="P667" s="219"/>
      <c r="Q667" s="219"/>
      <c r="R667" s="219"/>
      <c r="S667" s="219"/>
      <c r="T667" s="220"/>
      <c r="AT667" s="221" t="s">
        <v>143</v>
      </c>
      <c r="AU667" s="221" t="s">
        <v>86</v>
      </c>
      <c r="AV667" s="12" t="s">
        <v>141</v>
      </c>
      <c r="AW667" s="12" t="s">
        <v>38</v>
      </c>
      <c r="AX667" s="12" t="s">
        <v>79</v>
      </c>
      <c r="AY667" s="221" t="s">
        <v>134</v>
      </c>
    </row>
    <row r="668" spans="2:65" s="1" customFormat="1" ht="38.25" customHeight="1">
      <c r="B668" s="41"/>
      <c r="C668" s="187" t="s">
        <v>552</v>
      </c>
      <c r="D668" s="187" t="s">
        <v>136</v>
      </c>
      <c r="E668" s="188" t="s">
        <v>553</v>
      </c>
      <c r="F668" s="189" t="s">
        <v>554</v>
      </c>
      <c r="G668" s="190" t="s">
        <v>179</v>
      </c>
      <c r="H668" s="191">
        <v>25.103000000000002</v>
      </c>
      <c r="I668" s="192"/>
      <c r="J668" s="193">
        <f>ROUND(I668*H668,2)</f>
        <v>0</v>
      </c>
      <c r="K668" s="189" t="s">
        <v>140</v>
      </c>
      <c r="L668" s="61"/>
      <c r="M668" s="194" t="s">
        <v>21</v>
      </c>
      <c r="N668" s="195" t="s">
        <v>45</v>
      </c>
      <c r="O668" s="42"/>
      <c r="P668" s="196">
        <f>O668*H668</f>
        <v>0</v>
      </c>
      <c r="Q668" s="196">
        <v>4.7800000000000004E-3</v>
      </c>
      <c r="R668" s="196">
        <f>Q668*H668</f>
        <v>0.11999234000000002</v>
      </c>
      <c r="S668" s="196">
        <v>0</v>
      </c>
      <c r="T668" s="197">
        <f>S668*H668</f>
        <v>0</v>
      </c>
      <c r="AR668" s="24" t="s">
        <v>141</v>
      </c>
      <c r="AT668" s="24" t="s">
        <v>136</v>
      </c>
      <c r="AU668" s="24" t="s">
        <v>86</v>
      </c>
      <c r="AY668" s="24" t="s">
        <v>134</v>
      </c>
      <c r="BE668" s="198">
        <f>IF(N668="základní",J668,0)</f>
        <v>0</v>
      </c>
      <c r="BF668" s="198">
        <f>IF(N668="snížená",J668,0)</f>
        <v>0</v>
      </c>
      <c r="BG668" s="198">
        <f>IF(N668="zákl. přenesená",J668,0)</f>
        <v>0</v>
      </c>
      <c r="BH668" s="198">
        <f>IF(N668="sníž. přenesená",J668,0)</f>
        <v>0</v>
      </c>
      <c r="BI668" s="198">
        <f>IF(N668="nulová",J668,0)</f>
        <v>0</v>
      </c>
      <c r="BJ668" s="24" t="s">
        <v>79</v>
      </c>
      <c r="BK668" s="198">
        <f>ROUND(I668*H668,2)</f>
        <v>0</v>
      </c>
      <c r="BL668" s="24" t="s">
        <v>141</v>
      </c>
      <c r="BM668" s="24" t="s">
        <v>555</v>
      </c>
    </row>
    <row r="669" spans="2:65" s="13" customFormat="1" ht="13.5">
      <c r="B669" s="222"/>
      <c r="C669" s="223"/>
      <c r="D669" s="201" t="s">
        <v>143</v>
      </c>
      <c r="E669" s="224" t="s">
        <v>21</v>
      </c>
      <c r="F669" s="225" t="s">
        <v>556</v>
      </c>
      <c r="G669" s="223"/>
      <c r="H669" s="224" t="s">
        <v>21</v>
      </c>
      <c r="I669" s="226"/>
      <c r="J669" s="223"/>
      <c r="K669" s="223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143</v>
      </c>
      <c r="AU669" s="231" t="s">
        <v>86</v>
      </c>
      <c r="AV669" s="13" t="s">
        <v>79</v>
      </c>
      <c r="AW669" s="13" t="s">
        <v>38</v>
      </c>
      <c r="AX669" s="13" t="s">
        <v>74</v>
      </c>
      <c r="AY669" s="231" t="s">
        <v>134</v>
      </c>
    </row>
    <row r="670" spans="2:65" s="11" customFormat="1" ht="13.5">
      <c r="B670" s="199"/>
      <c r="C670" s="200"/>
      <c r="D670" s="201" t="s">
        <v>143</v>
      </c>
      <c r="E670" s="202" t="s">
        <v>21</v>
      </c>
      <c r="F670" s="203" t="s">
        <v>301</v>
      </c>
      <c r="G670" s="200"/>
      <c r="H670" s="204">
        <v>4.1849999999999996</v>
      </c>
      <c r="I670" s="205"/>
      <c r="J670" s="200"/>
      <c r="K670" s="200"/>
      <c r="L670" s="206"/>
      <c r="M670" s="207"/>
      <c r="N670" s="208"/>
      <c r="O670" s="208"/>
      <c r="P670" s="208"/>
      <c r="Q670" s="208"/>
      <c r="R670" s="208"/>
      <c r="S670" s="208"/>
      <c r="T670" s="209"/>
      <c r="AT670" s="210" t="s">
        <v>143</v>
      </c>
      <c r="AU670" s="210" t="s">
        <v>86</v>
      </c>
      <c r="AV670" s="11" t="s">
        <v>86</v>
      </c>
      <c r="AW670" s="11" t="s">
        <v>38</v>
      </c>
      <c r="AX670" s="11" t="s">
        <v>74</v>
      </c>
      <c r="AY670" s="210" t="s">
        <v>134</v>
      </c>
    </row>
    <row r="671" spans="2:65" s="11" customFormat="1" ht="13.5">
      <c r="B671" s="199"/>
      <c r="C671" s="200"/>
      <c r="D671" s="201" t="s">
        <v>143</v>
      </c>
      <c r="E671" s="202" t="s">
        <v>21</v>
      </c>
      <c r="F671" s="203" t="s">
        <v>302</v>
      </c>
      <c r="G671" s="200"/>
      <c r="H671" s="204">
        <v>7.3470000000000004</v>
      </c>
      <c r="I671" s="205"/>
      <c r="J671" s="200"/>
      <c r="K671" s="200"/>
      <c r="L671" s="206"/>
      <c r="M671" s="207"/>
      <c r="N671" s="208"/>
      <c r="O671" s="208"/>
      <c r="P671" s="208"/>
      <c r="Q671" s="208"/>
      <c r="R671" s="208"/>
      <c r="S671" s="208"/>
      <c r="T671" s="209"/>
      <c r="AT671" s="210" t="s">
        <v>143</v>
      </c>
      <c r="AU671" s="210" t="s">
        <v>86</v>
      </c>
      <c r="AV671" s="11" t="s">
        <v>86</v>
      </c>
      <c r="AW671" s="11" t="s">
        <v>38</v>
      </c>
      <c r="AX671" s="11" t="s">
        <v>74</v>
      </c>
      <c r="AY671" s="210" t="s">
        <v>134</v>
      </c>
    </row>
    <row r="672" spans="2:65" s="11" customFormat="1" ht="13.5">
      <c r="B672" s="199"/>
      <c r="C672" s="200"/>
      <c r="D672" s="201" t="s">
        <v>143</v>
      </c>
      <c r="E672" s="202" t="s">
        <v>21</v>
      </c>
      <c r="F672" s="203" t="s">
        <v>303</v>
      </c>
      <c r="G672" s="200"/>
      <c r="H672" s="204">
        <v>8.7609999999999992</v>
      </c>
      <c r="I672" s="205"/>
      <c r="J672" s="200"/>
      <c r="K672" s="200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143</v>
      </c>
      <c r="AU672" s="210" t="s">
        <v>86</v>
      </c>
      <c r="AV672" s="11" t="s">
        <v>86</v>
      </c>
      <c r="AW672" s="11" t="s">
        <v>38</v>
      </c>
      <c r="AX672" s="11" t="s">
        <v>74</v>
      </c>
      <c r="AY672" s="210" t="s">
        <v>134</v>
      </c>
    </row>
    <row r="673" spans="2:65" s="11" customFormat="1" ht="13.5">
      <c r="B673" s="199"/>
      <c r="C673" s="200"/>
      <c r="D673" s="201" t="s">
        <v>143</v>
      </c>
      <c r="E673" s="202" t="s">
        <v>21</v>
      </c>
      <c r="F673" s="203" t="s">
        <v>304</v>
      </c>
      <c r="G673" s="200"/>
      <c r="H673" s="204">
        <v>4.8099999999999996</v>
      </c>
      <c r="I673" s="205"/>
      <c r="J673" s="200"/>
      <c r="K673" s="200"/>
      <c r="L673" s="206"/>
      <c r="M673" s="207"/>
      <c r="N673" s="208"/>
      <c r="O673" s="208"/>
      <c r="P673" s="208"/>
      <c r="Q673" s="208"/>
      <c r="R673" s="208"/>
      <c r="S673" s="208"/>
      <c r="T673" s="209"/>
      <c r="AT673" s="210" t="s">
        <v>143</v>
      </c>
      <c r="AU673" s="210" t="s">
        <v>86</v>
      </c>
      <c r="AV673" s="11" t="s">
        <v>86</v>
      </c>
      <c r="AW673" s="11" t="s">
        <v>38</v>
      </c>
      <c r="AX673" s="11" t="s">
        <v>74</v>
      </c>
      <c r="AY673" s="210" t="s">
        <v>134</v>
      </c>
    </row>
    <row r="674" spans="2:65" s="12" customFormat="1" ht="13.5">
      <c r="B674" s="211"/>
      <c r="C674" s="212"/>
      <c r="D674" s="201" t="s">
        <v>143</v>
      </c>
      <c r="E674" s="213" t="s">
        <v>21</v>
      </c>
      <c r="F674" s="214" t="s">
        <v>145</v>
      </c>
      <c r="G674" s="212"/>
      <c r="H674" s="215">
        <v>25.103000000000002</v>
      </c>
      <c r="I674" s="216"/>
      <c r="J674" s="212"/>
      <c r="K674" s="212"/>
      <c r="L674" s="217"/>
      <c r="M674" s="218"/>
      <c r="N674" s="219"/>
      <c r="O674" s="219"/>
      <c r="P674" s="219"/>
      <c r="Q674" s="219"/>
      <c r="R674" s="219"/>
      <c r="S674" s="219"/>
      <c r="T674" s="220"/>
      <c r="AT674" s="221" t="s">
        <v>143</v>
      </c>
      <c r="AU674" s="221" t="s">
        <v>86</v>
      </c>
      <c r="AV674" s="12" t="s">
        <v>141</v>
      </c>
      <c r="AW674" s="12" t="s">
        <v>38</v>
      </c>
      <c r="AX674" s="12" t="s">
        <v>79</v>
      </c>
      <c r="AY674" s="221" t="s">
        <v>134</v>
      </c>
    </row>
    <row r="675" spans="2:65" s="1" customFormat="1" ht="38.25" customHeight="1">
      <c r="B675" s="41"/>
      <c r="C675" s="187" t="s">
        <v>557</v>
      </c>
      <c r="D675" s="187" t="s">
        <v>136</v>
      </c>
      <c r="E675" s="188" t="s">
        <v>558</v>
      </c>
      <c r="F675" s="189" t="s">
        <v>559</v>
      </c>
      <c r="G675" s="190" t="s">
        <v>179</v>
      </c>
      <c r="H675" s="191">
        <v>212.27600000000001</v>
      </c>
      <c r="I675" s="192"/>
      <c r="J675" s="193">
        <f>ROUND(I675*H675,2)</f>
        <v>0</v>
      </c>
      <c r="K675" s="189" t="s">
        <v>21</v>
      </c>
      <c r="L675" s="61"/>
      <c r="M675" s="194" t="s">
        <v>21</v>
      </c>
      <c r="N675" s="195" t="s">
        <v>45</v>
      </c>
      <c r="O675" s="42"/>
      <c r="P675" s="196">
        <f>O675*H675</f>
        <v>0</v>
      </c>
      <c r="Q675" s="196">
        <v>3.48E-3</v>
      </c>
      <c r="R675" s="196">
        <f>Q675*H675</f>
        <v>0.73872048000000001</v>
      </c>
      <c r="S675" s="196">
        <v>0</v>
      </c>
      <c r="T675" s="197">
        <f>S675*H675</f>
        <v>0</v>
      </c>
      <c r="AR675" s="24" t="s">
        <v>141</v>
      </c>
      <c r="AT675" s="24" t="s">
        <v>136</v>
      </c>
      <c r="AU675" s="24" t="s">
        <v>86</v>
      </c>
      <c r="AY675" s="24" t="s">
        <v>134</v>
      </c>
      <c r="BE675" s="198">
        <f>IF(N675="základní",J675,0)</f>
        <v>0</v>
      </c>
      <c r="BF675" s="198">
        <f>IF(N675="snížená",J675,0)</f>
        <v>0</v>
      </c>
      <c r="BG675" s="198">
        <f>IF(N675="zákl. přenesená",J675,0)</f>
        <v>0</v>
      </c>
      <c r="BH675" s="198">
        <f>IF(N675="sníž. přenesená",J675,0)</f>
        <v>0</v>
      </c>
      <c r="BI675" s="198">
        <f>IF(N675="nulová",J675,0)</f>
        <v>0</v>
      </c>
      <c r="BJ675" s="24" t="s">
        <v>79</v>
      </c>
      <c r="BK675" s="198">
        <f>ROUND(I675*H675,2)</f>
        <v>0</v>
      </c>
      <c r="BL675" s="24" t="s">
        <v>141</v>
      </c>
      <c r="BM675" s="24" t="s">
        <v>560</v>
      </c>
    </row>
    <row r="676" spans="2:65" s="13" customFormat="1" ht="27">
      <c r="B676" s="222"/>
      <c r="C676" s="223"/>
      <c r="D676" s="201" t="s">
        <v>143</v>
      </c>
      <c r="E676" s="224" t="s">
        <v>21</v>
      </c>
      <c r="F676" s="225" t="s">
        <v>561</v>
      </c>
      <c r="G676" s="223"/>
      <c r="H676" s="224" t="s">
        <v>21</v>
      </c>
      <c r="I676" s="226"/>
      <c r="J676" s="223"/>
      <c r="K676" s="223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143</v>
      </c>
      <c r="AU676" s="231" t="s">
        <v>86</v>
      </c>
      <c r="AV676" s="13" t="s">
        <v>79</v>
      </c>
      <c r="AW676" s="13" t="s">
        <v>38</v>
      </c>
      <c r="AX676" s="13" t="s">
        <v>74</v>
      </c>
      <c r="AY676" s="231" t="s">
        <v>134</v>
      </c>
    </row>
    <row r="677" spans="2:65" s="13" customFormat="1" ht="13.5">
      <c r="B677" s="222"/>
      <c r="C677" s="223"/>
      <c r="D677" s="201" t="s">
        <v>143</v>
      </c>
      <c r="E677" s="224" t="s">
        <v>21</v>
      </c>
      <c r="F677" s="225" t="s">
        <v>562</v>
      </c>
      <c r="G677" s="223"/>
      <c r="H677" s="224" t="s">
        <v>21</v>
      </c>
      <c r="I677" s="226"/>
      <c r="J677" s="223"/>
      <c r="K677" s="223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143</v>
      </c>
      <c r="AU677" s="231" t="s">
        <v>86</v>
      </c>
      <c r="AV677" s="13" t="s">
        <v>79</v>
      </c>
      <c r="AW677" s="13" t="s">
        <v>38</v>
      </c>
      <c r="AX677" s="13" t="s">
        <v>74</v>
      </c>
      <c r="AY677" s="231" t="s">
        <v>134</v>
      </c>
    </row>
    <row r="678" spans="2:65" s="11" customFormat="1" ht="13.5">
      <c r="B678" s="199"/>
      <c r="C678" s="200"/>
      <c r="D678" s="201" t="s">
        <v>143</v>
      </c>
      <c r="E678" s="202" t="s">
        <v>21</v>
      </c>
      <c r="F678" s="203" t="s">
        <v>563</v>
      </c>
      <c r="G678" s="200"/>
      <c r="H678" s="204">
        <v>58.484999999999999</v>
      </c>
      <c r="I678" s="205"/>
      <c r="J678" s="200"/>
      <c r="K678" s="200"/>
      <c r="L678" s="206"/>
      <c r="M678" s="207"/>
      <c r="N678" s="208"/>
      <c r="O678" s="208"/>
      <c r="P678" s="208"/>
      <c r="Q678" s="208"/>
      <c r="R678" s="208"/>
      <c r="S678" s="208"/>
      <c r="T678" s="209"/>
      <c r="AT678" s="210" t="s">
        <v>143</v>
      </c>
      <c r="AU678" s="210" t="s">
        <v>86</v>
      </c>
      <c r="AV678" s="11" t="s">
        <v>86</v>
      </c>
      <c r="AW678" s="11" t="s">
        <v>38</v>
      </c>
      <c r="AX678" s="11" t="s">
        <v>74</v>
      </c>
      <c r="AY678" s="210" t="s">
        <v>134</v>
      </c>
    </row>
    <row r="679" spans="2:65" s="11" customFormat="1" ht="13.5">
      <c r="B679" s="199"/>
      <c r="C679" s="200"/>
      <c r="D679" s="201" t="s">
        <v>143</v>
      </c>
      <c r="E679" s="202" t="s">
        <v>21</v>
      </c>
      <c r="F679" s="203" t="s">
        <v>564</v>
      </c>
      <c r="G679" s="200"/>
      <c r="H679" s="204">
        <v>11.097</v>
      </c>
      <c r="I679" s="205"/>
      <c r="J679" s="200"/>
      <c r="K679" s="200"/>
      <c r="L679" s="206"/>
      <c r="M679" s="207"/>
      <c r="N679" s="208"/>
      <c r="O679" s="208"/>
      <c r="P679" s="208"/>
      <c r="Q679" s="208"/>
      <c r="R679" s="208"/>
      <c r="S679" s="208"/>
      <c r="T679" s="209"/>
      <c r="AT679" s="210" t="s">
        <v>143</v>
      </c>
      <c r="AU679" s="210" t="s">
        <v>86</v>
      </c>
      <c r="AV679" s="11" t="s">
        <v>86</v>
      </c>
      <c r="AW679" s="11" t="s">
        <v>38</v>
      </c>
      <c r="AX679" s="11" t="s">
        <v>74</v>
      </c>
      <c r="AY679" s="210" t="s">
        <v>134</v>
      </c>
    </row>
    <row r="680" spans="2:65" s="11" customFormat="1" ht="13.5">
      <c r="B680" s="199"/>
      <c r="C680" s="200"/>
      <c r="D680" s="201" t="s">
        <v>143</v>
      </c>
      <c r="E680" s="202" t="s">
        <v>21</v>
      </c>
      <c r="F680" s="203" t="s">
        <v>565</v>
      </c>
      <c r="G680" s="200"/>
      <c r="H680" s="204">
        <v>38.646000000000001</v>
      </c>
      <c r="I680" s="205"/>
      <c r="J680" s="200"/>
      <c r="K680" s="200"/>
      <c r="L680" s="206"/>
      <c r="M680" s="207"/>
      <c r="N680" s="208"/>
      <c r="O680" s="208"/>
      <c r="P680" s="208"/>
      <c r="Q680" s="208"/>
      <c r="R680" s="208"/>
      <c r="S680" s="208"/>
      <c r="T680" s="209"/>
      <c r="AT680" s="210" t="s">
        <v>143</v>
      </c>
      <c r="AU680" s="210" t="s">
        <v>86</v>
      </c>
      <c r="AV680" s="11" t="s">
        <v>86</v>
      </c>
      <c r="AW680" s="11" t="s">
        <v>38</v>
      </c>
      <c r="AX680" s="11" t="s">
        <v>74</v>
      </c>
      <c r="AY680" s="210" t="s">
        <v>134</v>
      </c>
    </row>
    <row r="681" spans="2:65" s="11" customFormat="1" ht="13.5">
      <c r="B681" s="199"/>
      <c r="C681" s="200"/>
      <c r="D681" s="201" t="s">
        <v>143</v>
      </c>
      <c r="E681" s="202" t="s">
        <v>21</v>
      </c>
      <c r="F681" s="203" t="s">
        <v>566</v>
      </c>
      <c r="G681" s="200"/>
      <c r="H681" s="204">
        <v>22.423999999999999</v>
      </c>
      <c r="I681" s="205"/>
      <c r="J681" s="200"/>
      <c r="K681" s="200"/>
      <c r="L681" s="206"/>
      <c r="M681" s="207"/>
      <c r="N681" s="208"/>
      <c r="O681" s="208"/>
      <c r="P681" s="208"/>
      <c r="Q681" s="208"/>
      <c r="R681" s="208"/>
      <c r="S681" s="208"/>
      <c r="T681" s="209"/>
      <c r="AT681" s="210" t="s">
        <v>143</v>
      </c>
      <c r="AU681" s="210" t="s">
        <v>86</v>
      </c>
      <c r="AV681" s="11" t="s">
        <v>86</v>
      </c>
      <c r="AW681" s="11" t="s">
        <v>38</v>
      </c>
      <c r="AX681" s="11" t="s">
        <v>74</v>
      </c>
      <c r="AY681" s="210" t="s">
        <v>134</v>
      </c>
    </row>
    <row r="682" spans="2:65" s="11" customFormat="1" ht="13.5">
      <c r="B682" s="199"/>
      <c r="C682" s="200"/>
      <c r="D682" s="201" t="s">
        <v>143</v>
      </c>
      <c r="E682" s="202" t="s">
        <v>21</v>
      </c>
      <c r="F682" s="203" t="s">
        <v>351</v>
      </c>
      <c r="G682" s="200"/>
      <c r="H682" s="204">
        <v>2</v>
      </c>
      <c r="I682" s="205"/>
      <c r="J682" s="200"/>
      <c r="K682" s="200"/>
      <c r="L682" s="206"/>
      <c r="M682" s="207"/>
      <c r="N682" s="208"/>
      <c r="O682" s="208"/>
      <c r="P682" s="208"/>
      <c r="Q682" s="208"/>
      <c r="R682" s="208"/>
      <c r="S682" s="208"/>
      <c r="T682" s="209"/>
      <c r="AT682" s="210" t="s">
        <v>143</v>
      </c>
      <c r="AU682" s="210" t="s">
        <v>86</v>
      </c>
      <c r="AV682" s="11" t="s">
        <v>86</v>
      </c>
      <c r="AW682" s="11" t="s">
        <v>38</v>
      </c>
      <c r="AX682" s="11" t="s">
        <v>74</v>
      </c>
      <c r="AY682" s="210" t="s">
        <v>134</v>
      </c>
    </row>
    <row r="683" spans="2:65" s="11" customFormat="1" ht="13.5">
      <c r="B683" s="199"/>
      <c r="C683" s="200"/>
      <c r="D683" s="201" t="s">
        <v>143</v>
      </c>
      <c r="E683" s="202" t="s">
        <v>21</v>
      </c>
      <c r="F683" s="203" t="s">
        <v>567</v>
      </c>
      <c r="G683" s="200"/>
      <c r="H683" s="204">
        <v>33.372999999999998</v>
      </c>
      <c r="I683" s="205"/>
      <c r="J683" s="200"/>
      <c r="K683" s="200"/>
      <c r="L683" s="206"/>
      <c r="M683" s="207"/>
      <c r="N683" s="208"/>
      <c r="O683" s="208"/>
      <c r="P683" s="208"/>
      <c r="Q683" s="208"/>
      <c r="R683" s="208"/>
      <c r="S683" s="208"/>
      <c r="T683" s="209"/>
      <c r="AT683" s="210" t="s">
        <v>143</v>
      </c>
      <c r="AU683" s="210" t="s">
        <v>86</v>
      </c>
      <c r="AV683" s="11" t="s">
        <v>86</v>
      </c>
      <c r="AW683" s="11" t="s">
        <v>38</v>
      </c>
      <c r="AX683" s="11" t="s">
        <v>74</v>
      </c>
      <c r="AY683" s="210" t="s">
        <v>134</v>
      </c>
    </row>
    <row r="684" spans="2:65" s="11" customFormat="1" ht="13.5">
      <c r="B684" s="199"/>
      <c r="C684" s="200"/>
      <c r="D684" s="201" t="s">
        <v>143</v>
      </c>
      <c r="E684" s="202" t="s">
        <v>21</v>
      </c>
      <c r="F684" s="203" t="s">
        <v>353</v>
      </c>
      <c r="G684" s="200"/>
      <c r="H684" s="204">
        <v>11</v>
      </c>
      <c r="I684" s="205"/>
      <c r="J684" s="200"/>
      <c r="K684" s="200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143</v>
      </c>
      <c r="AU684" s="210" t="s">
        <v>86</v>
      </c>
      <c r="AV684" s="11" t="s">
        <v>86</v>
      </c>
      <c r="AW684" s="11" t="s">
        <v>38</v>
      </c>
      <c r="AX684" s="11" t="s">
        <v>74</v>
      </c>
      <c r="AY684" s="210" t="s">
        <v>134</v>
      </c>
    </row>
    <row r="685" spans="2:65" s="11" customFormat="1" ht="13.5">
      <c r="B685" s="199"/>
      <c r="C685" s="200"/>
      <c r="D685" s="201" t="s">
        <v>143</v>
      </c>
      <c r="E685" s="202" t="s">
        <v>21</v>
      </c>
      <c r="F685" s="203" t="s">
        <v>568</v>
      </c>
      <c r="G685" s="200"/>
      <c r="H685" s="204">
        <v>20.036999999999999</v>
      </c>
      <c r="I685" s="205"/>
      <c r="J685" s="200"/>
      <c r="K685" s="200"/>
      <c r="L685" s="206"/>
      <c r="M685" s="207"/>
      <c r="N685" s="208"/>
      <c r="O685" s="208"/>
      <c r="P685" s="208"/>
      <c r="Q685" s="208"/>
      <c r="R685" s="208"/>
      <c r="S685" s="208"/>
      <c r="T685" s="209"/>
      <c r="AT685" s="210" t="s">
        <v>143</v>
      </c>
      <c r="AU685" s="210" t="s">
        <v>86</v>
      </c>
      <c r="AV685" s="11" t="s">
        <v>86</v>
      </c>
      <c r="AW685" s="11" t="s">
        <v>38</v>
      </c>
      <c r="AX685" s="11" t="s">
        <v>74</v>
      </c>
      <c r="AY685" s="210" t="s">
        <v>134</v>
      </c>
    </row>
    <row r="686" spans="2:65" s="11" customFormat="1" ht="13.5">
      <c r="B686" s="199"/>
      <c r="C686" s="200"/>
      <c r="D686" s="201" t="s">
        <v>143</v>
      </c>
      <c r="E686" s="202" t="s">
        <v>21</v>
      </c>
      <c r="F686" s="203" t="s">
        <v>569</v>
      </c>
      <c r="G686" s="200"/>
      <c r="H686" s="204">
        <v>48.415999999999997</v>
      </c>
      <c r="I686" s="205"/>
      <c r="J686" s="200"/>
      <c r="K686" s="200"/>
      <c r="L686" s="206"/>
      <c r="M686" s="207"/>
      <c r="N686" s="208"/>
      <c r="O686" s="208"/>
      <c r="P686" s="208"/>
      <c r="Q686" s="208"/>
      <c r="R686" s="208"/>
      <c r="S686" s="208"/>
      <c r="T686" s="209"/>
      <c r="AT686" s="210" t="s">
        <v>143</v>
      </c>
      <c r="AU686" s="210" t="s">
        <v>86</v>
      </c>
      <c r="AV686" s="11" t="s">
        <v>86</v>
      </c>
      <c r="AW686" s="11" t="s">
        <v>38</v>
      </c>
      <c r="AX686" s="11" t="s">
        <v>74</v>
      </c>
      <c r="AY686" s="210" t="s">
        <v>134</v>
      </c>
    </row>
    <row r="687" spans="2:65" s="14" customFormat="1" ht="13.5">
      <c r="B687" s="242"/>
      <c r="C687" s="243"/>
      <c r="D687" s="201" t="s">
        <v>143</v>
      </c>
      <c r="E687" s="244" t="s">
        <v>21</v>
      </c>
      <c r="F687" s="245" t="s">
        <v>356</v>
      </c>
      <c r="G687" s="243"/>
      <c r="H687" s="246">
        <v>245.47800000000001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143</v>
      </c>
      <c r="AU687" s="252" t="s">
        <v>86</v>
      </c>
      <c r="AV687" s="14" t="s">
        <v>147</v>
      </c>
      <c r="AW687" s="14" t="s">
        <v>38</v>
      </c>
      <c r="AX687" s="14" t="s">
        <v>74</v>
      </c>
      <c r="AY687" s="252" t="s">
        <v>134</v>
      </c>
    </row>
    <row r="688" spans="2:65" s="13" customFormat="1" ht="13.5">
      <c r="B688" s="222"/>
      <c r="C688" s="223"/>
      <c r="D688" s="201" t="s">
        <v>143</v>
      </c>
      <c r="E688" s="224" t="s">
        <v>21</v>
      </c>
      <c r="F688" s="225" t="s">
        <v>357</v>
      </c>
      <c r="G688" s="223"/>
      <c r="H688" s="224" t="s">
        <v>21</v>
      </c>
      <c r="I688" s="226"/>
      <c r="J688" s="223"/>
      <c r="K688" s="223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143</v>
      </c>
      <c r="AU688" s="231" t="s">
        <v>86</v>
      </c>
      <c r="AV688" s="13" t="s">
        <v>79</v>
      </c>
      <c r="AW688" s="13" t="s">
        <v>38</v>
      </c>
      <c r="AX688" s="13" t="s">
        <v>74</v>
      </c>
      <c r="AY688" s="231" t="s">
        <v>134</v>
      </c>
    </row>
    <row r="689" spans="2:51" s="13" customFormat="1" ht="13.5">
      <c r="B689" s="222"/>
      <c r="C689" s="223"/>
      <c r="D689" s="201" t="s">
        <v>143</v>
      </c>
      <c r="E689" s="224" t="s">
        <v>21</v>
      </c>
      <c r="F689" s="225" t="s">
        <v>262</v>
      </c>
      <c r="G689" s="223"/>
      <c r="H689" s="224" t="s">
        <v>21</v>
      </c>
      <c r="I689" s="226"/>
      <c r="J689" s="223"/>
      <c r="K689" s="223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143</v>
      </c>
      <c r="AU689" s="231" t="s">
        <v>86</v>
      </c>
      <c r="AV689" s="13" t="s">
        <v>79</v>
      </c>
      <c r="AW689" s="13" t="s">
        <v>38</v>
      </c>
      <c r="AX689" s="13" t="s">
        <v>74</v>
      </c>
      <c r="AY689" s="231" t="s">
        <v>134</v>
      </c>
    </row>
    <row r="690" spans="2:51" s="11" customFormat="1" ht="13.5">
      <c r="B690" s="199"/>
      <c r="C690" s="200"/>
      <c r="D690" s="201" t="s">
        <v>143</v>
      </c>
      <c r="E690" s="202" t="s">
        <v>21</v>
      </c>
      <c r="F690" s="203" t="s">
        <v>570</v>
      </c>
      <c r="G690" s="200"/>
      <c r="H690" s="204">
        <v>-21.681000000000001</v>
      </c>
      <c r="I690" s="205"/>
      <c r="J690" s="200"/>
      <c r="K690" s="200"/>
      <c r="L690" s="206"/>
      <c r="M690" s="207"/>
      <c r="N690" s="208"/>
      <c r="O690" s="208"/>
      <c r="P690" s="208"/>
      <c r="Q690" s="208"/>
      <c r="R690" s="208"/>
      <c r="S690" s="208"/>
      <c r="T690" s="209"/>
      <c r="AT690" s="210" t="s">
        <v>143</v>
      </c>
      <c r="AU690" s="210" t="s">
        <v>86</v>
      </c>
      <c r="AV690" s="11" t="s">
        <v>86</v>
      </c>
      <c r="AW690" s="11" t="s">
        <v>38</v>
      </c>
      <c r="AX690" s="11" t="s">
        <v>74</v>
      </c>
      <c r="AY690" s="210" t="s">
        <v>134</v>
      </c>
    </row>
    <row r="691" spans="2:51" s="13" customFormat="1" ht="13.5">
      <c r="B691" s="222"/>
      <c r="C691" s="223"/>
      <c r="D691" s="201" t="s">
        <v>143</v>
      </c>
      <c r="E691" s="224" t="s">
        <v>21</v>
      </c>
      <c r="F691" s="225" t="s">
        <v>266</v>
      </c>
      <c r="G691" s="223"/>
      <c r="H691" s="224" t="s">
        <v>21</v>
      </c>
      <c r="I691" s="226"/>
      <c r="J691" s="223"/>
      <c r="K691" s="223"/>
      <c r="L691" s="227"/>
      <c r="M691" s="228"/>
      <c r="N691" s="229"/>
      <c r="O691" s="229"/>
      <c r="P691" s="229"/>
      <c r="Q691" s="229"/>
      <c r="R691" s="229"/>
      <c r="S691" s="229"/>
      <c r="T691" s="230"/>
      <c r="AT691" s="231" t="s">
        <v>143</v>
      </c>
      <c r="AU691" s="231" t="s">
        <v>86</v>
      </c>
      <c r="AV691" s="13" t="s">
        <v>79</v>
      </c>
      <c r="AW691" s="13" t="s">
        <v>38</v>
      </c>
      <c r="AX691" s="13" t="s">
        <v>74</v>
      </c>
      <c r="AY691" s="231" t="s">
        <v>134</v>
      </c>
    </row>
    <row r="692" spans="2:51" s="11" customFormat="1" ht="13.5">
      <c r="B692" s="199"/>
      <c r="C692" s="200"/>
      <c r="D692" s="201" t="s">
        <v>143</v>
      </c>
      <c r="E692" s="202" t="s">
        <v>21</v>
      </c>
      <c r="F692" s="203" t="s">
        <v>571</v>
      </c>
      <c r="G692" s="200"/>
      <c r="H692" s="204">
        <v>-2.145</v>
      </c>
      <c r="I692" s="205"/>
      <c r="J692" s="200"/>
      <c r="K692" s="200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143</v>
      </c>
      <c r="AU692" s="210" t="s">
        <v>86</v>
      </c>
      <c r="AV692" s="11" t="s">
        <v>86</v>
      </c>
      <c r="AW692" s="11" t="s">
        <v>38</v>
      </c>
      <c r="AX692" s="11" t="s">
        <v>74</v>
      </c>
      <c r="AY692" s="210" t="s">
        <v>134</v>
      </c>
    </row>
    <row r="693" spans="2:51" s="13" customFormat="1" ht="13.5">
      <c r="B693" s="222"/>
      <c r="C693" s="223"/>
      <c r="D693" s="201" t="s">
        <v>143</v>
      </c>
      <c r="E693" s="224" t="s">
        <v>21</v>
      </c>
      <c r="F693" s="225" t="s">
        <v>270</v>
      </c>
      <c r="G693" s="223"/>
      <c r="H693" s="224" t="s">
        <v>21</v>
      </c>
      <c r="I693" s="226"/>
      <c r="J693" s="223"/>
      <c r="K693" s="223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143</v>
      </c>
      <c r="AU693" s="231" t="s">
        <v>86</v>
      </c>
      <c r="AV693" s="13" t="s">
        <v>79</v>
      </c>
      <c r="AW693" s="13" t="s">
        <v>38</v>
      </c>
      <c r="AX693" s="13" t="s">
        <v>74</v>
      </c>
      <c r="AY693" s="231" t="s">
        <v>134</v>
      </c>
    </row>
    <row r="694" spans="2:51" s="11" customFormat="1" ht="13.5">
      <c r="B694" s="199"/>
      <c r="C694" s="200"/>
      <c r="D694" s="201" t="s">
        <v>143</v>
      </c>
      <c r="E694" s="202" t="s">
        <v>21</v>
      </c>
      <c r="F694" s="203" t="s">
        <v>572</v>
      </c>
      <c r="G694" s="200"/>
      <c r="H694" s="204">
        <v>-1.796</v>
      </c>
      <c r="I694" s="205"/>
      <c r="J694" s="200"/>
      <c r="K694" s="200"/>
      <c r="L694" s="206"/>
      <c r="M694" s="207"/>
      <c r="N694" s="208"/>
      <c r="O694" s="208"/>
      <c r="P694" s="208"/>
      <c r="Q694" s="208"/>
      <c r="R694" s="208"/>
      <c r="S694" s="208"/>
      <c r="T694" s="209"/>
      <c r="AT694" s="210" t="s">
        <v>143</v>
      </c>
      <c r="AU694" s="210" t="s">
        <v>86</v>
      </c>
      <c r="AV694" s="11" t="s">
        <v>86</v>
      </c>
      <c r="AW694" s="11" t="s">
        <v>38</v>
      </c>
      <c r="AX694" s="11" t="s">
        <v>74</v>
      </c>
      <c r="AY694" s="210" t="s">
        <v>134</v>
      </c>
    </row>
    <row r="695" spans="2:51" s="13" customFormat="1" ht="13.5">
      <c r="B695" s="222"/>
      <c r="C695" s="223"/>
      <c r="D695" s="201" t="s">
        <v>143</v>
      </c>
      <c r="E695" s="224" t="s">
        <v>21</v>
      </c>
      <c r="F695" s="225" t="s">
        <v>272</v>
      </c>
      <c r="G695" s="223"/>
      <c r="H695" s="224" t="s">
        <v>21</v>
      </c>
      <c r="I695" s="226"/>
      <c r="J695" s="223"/>
      <c r="K695" s="223"/>
      <c r="L695" s="227"/>
      <c r="M695" s="228"/>
      <c r="N695" s="229"/>
      <c r="O695" s="229"/>
      <c r="P695" s="229"/>
      <c r="Q695" s="229"/>
      <c r="R695" s="229"/>
      <c r="S695" s="229"/>
      <c r="T695" s="230"/>
      <c r="AT695" s="231" t="s">
        <v>143</v>
      </c>
      <c r="AU695" s="231" t="s">
        <v>86</v>
      </c>
      <c r="AV695" s="13" t="s">
        <v>79</v>
      </c>
      <c r="AW695" s="13" t="s">
        <v>38</v>
      </c>
      <c r="AX695" s="13" t="s">
        <v>74</v>
      </c>
      <c r="AY695" s="231" t="s">
        <v>134</v>
      </c>
    </row>
    <row r="696" spans="2:51" s="11" customFormat="1" ht="13.5">
      <c r="B696" s="199"/>
      <c r="C696" s="200"/>
      <c r="D696" s="201" t="s">
        <v>143</v>
      </c>
      <c r="E696" s="202" t="s">
        <v>21</v>
      </c>
      <c r="F696" s="203" t="s">
        <v>573</v>
      </c>
      <c r="G696" s="200"/>
      <c r="H696" s="204">
        <v>-2.19</v>
      </c>
      <c r="I696" s="205"/>
      <c r="J696" s="200"/>
      <c r="K696" s="200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143</v>
      </c>
      <c r="AU696" s="210" t="s">
        <v>86</v>
      </c>
      <c r="AV696" s="11" t="s">
        <v>86</v>
      </c>
      <c r="AW696" s="11" t="s">
        <v>38</v>
      </c>
      <c r="AX696" s="11" t="s">
        <v>74</v>
      </c>
      <c r="AY696" s="210" t="s">
        <v>134</v>
      </c>
    </row>
    <row r="697" spans="2:51" s="13" customFormat="1" ht="13.5">
      <c r="B697" s="222"/>
      <c r="C697" s="223"/>
      <c r="D697" s="201" t="s">
        <v>143</v>
      </c>
      <c r="E697" s="224" t="s">
        <v>21</v>
      </c>
      <c r="F697" s="225" t="s">
        <v>274</v>
      </c>
      <c r="G697" s="223"/>
      <c r="H697" s="224" t="s">
        <v>21</v>
      </c>
      <c r="I697" s="226"/>
      <c r="J697" s="223"/>
      <c r="K697" s="223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143</v>
      </c>
      <c r="AU697" s="231" t="s">
        <v>86</v>
      </c>
      <c r="AV697" s="13" t="s">
        <v>79</v>
      </c>
      <c r="AW697" s="13" t="s">
        <v>38</v>
      </c>
      <c r="AX697" s="13" t="s">
        <v>74</v>
      </c>
      <c r="AY697" s="231" t="s">
        <v>134</v>
      </c>
    </row>
    <row r="698" spans="2:51" s="11" customFormat="1" ht="13.5">
      <c r="B698" s="199"/>
      <c r="C698" s="200"/>
      <c r="D698" s="201" t="s">
        <v>143</v>
      </c>
      <c r="E698" s="202" t="s">
        <v>21</v>
      </c>
      <c r="F698" s="203" t="s">
        <v>574</v>
      </c>
      <c r="G698" s="200"/>
      <c r="H698" s="204">
        <v>-1.234</v>
      </c>
      <c r="I698" s="205"/>
      <c r="J698" s="200"/>
      <c r="K698" s="200"/>
      <c r="L698" s="206"/>
      <c r="M698" s="207"/>
      <c r="N698" s="208"/>
      <c r="O698" s="208"/>
      <c r="P698" s="208"/>
      <c r="Q698" s="208"/>
      <c r="R698" s="208"/>
      <c r="S698" s="208"/>
      <c r="T698" s="209"/>
      <c r="AT698" s="210" t="s">
        <v>143</v>
      </c>
      <c r="AU698" s="210" t="s">
        <v>86</v>
      </c>
      <c r="AV698" s="11" t="s">
        <v>86</v>
      </c>
      <c r="AW698" s="11" t="s">
        <v>38</v>
      </c>
      <c r="AX698" s="11" t="s">
        <v>74</v>
      </c>
      <c r="AY698" s="210" t="s">
        <v>134</v>
      </c>
    </row>
    <row r="699" spans="2:51" s="13" customFormat="1" ht="13.5">
      <c r="B699" s="222"/>
      <c r="C699" s="223"/>
      <c r="D699" s="201" t="s">
        <v>143</v>
      </c>
      <c r="E699" s="224" t="s">
        <v>21</v>
      </c>
      <c r="F699" s="225" t="s">
        <v>276</v>
      </c>
      <c r="G699" s="223"/>
      <c r="H699" s="224" t="s">
        <v>21</v>
      </c>
      <c r="I699" s="226"/>
      <c r="J699" s="223"/>
      <c r="K699" s="223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143</v>
      </c>
      <c r="AU699" s="231" t="s">
        <v>86</v>
      </c>
      <c r="AV699" s="13" t="s">
        <v>79</v>
      </c>
      <c r="AW699" s="13" t="s">
        <v>38</v>
      </c>
      <c r="AX699" s="13" t="s">
        <v>74</v>
      </c>
      <c r="AY699" s="231" t="s">
        <v>134</v>
      </c>
    </row>
    <row r="700" spans="2:51" s="11" customFormat="1" ht="13.5">
      <c r="B700" s="199"/>
      <c r="C700" s="200"/>
      <c r="D700" s="201" t="s">
        <v>143</v>
      </c>
      <c r="E700" s="202" t="s">
        <v>21</v>
      </c>
      <c r="F700" s="203" t="s">
        <v>575</v>
      </c>
      <c r="G700" s="200"/>
      <c r="H700" s="204">
        <v>-1.08</v>
      </c>
      <c r="I700" s="205"/>
      <c r="J700" s="200"/>
      <c r="K700" s="200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143</v>
      </c>
      <c r="AU700" s="210" t="s">
        <v>86</v>
      </c>
      <c r="AV700" s="11" t="s">
        <v>86</v>
      </c>
      <c r="AW700" s="11" t="s">
        <v>38</v>
      </c>
      <c r="AX700" s="11" t="s">
        <v>74</v>
      </c>
      <c r="AY700" s="210" t="s">
        <v>134</v>
      </c>
    </row>
    <row r="701" spans="2:51" s="13" customFormat="1" ht="13.5">
      <c r="B701" s="222"/>
      <c r="C701" s="223"/>
      <c r="D701" s="201" t="s">
        <v>143</v>
      </c>
      <c r="E701" s="224" t="s">
        <v>21</v>
      </c>
      <c r="F701" s="225" t="s">
        <v>278</v>
      </c>
      <c r="G701" s="223"/>
      <c r="H701" s="224" t="s">
        <v>21</v>
      </c>
      <c r="I701" s="226"/>
      <c r="J701" s="223"/>
      <c r="K701" s="223"/>
      <c r="L701" s="227"/>
      <c r="M701" s="228"/>
      <c r="N701" s="229"/>
      <c r="O701" s="229"/>
      <c r="P701" s="229"/>
      <c r="Q701" s="229"/>
      <c r="R701" s="229"/>
      <c r="S701" s="229"/>
      <c r="T701" s="230"/>
      <c r="AT701" s="231" t="s">
        <v>143</v>
      </c>
      <c r="AU701" s="231" t="s">
        <v>86</v>
      </c>
      <c r="AV701" s="13" t="s">
        <v>79</v>
      </c>
      <c r="AW701" s="13" t="s">
        <v>38</v>
      </c>
      <c r="AX701" s="13" t="s">
        <v>74</v>
      </c>
      <c r="AY701" s="231" t="s">
        <v>134</v>
      </c>
    </row>
    <row r="702" spans="2:51" s="11" customFormat="1" ht="13.5">
      <c r="B702" s="199"/>
      <c r="C702" s="200"/>
      <c r="D702" s="201" t="s">
        <v>143</v>
      </c>
      <c r="E702" s="202" t="s">
        <v>21</v>
      </c>
      <c r="F702" s="203" t="s">
        <v>576</v>
      </c>
      <c r="G702" s="200"/>
      <c r="H702" s="204">
        <v>-2.5760000000000001</v>
      </c>
      <c r="I702" s="205"/>
      <c r="J702" s="200"/>
      <c r="K702" s="200"/>
      <c r="L702" s="206"/>
      <c r="M702" s="207"/>
      <c r="N702" s="208"/>
      <c r="O702" s="208"/>
      <c r="P702" s="208"/>
      <c r="Q702" s="208"/>
      <c r="R702" s="208"/>
      <c r="S702" s="208"/>
      <c r="T702" s="209"/>
      <c r="AT702" s="210" t="s">
        <v>143</v>
      </c>
      <c r="AU702" s="210" t="s">
        <v>86</v>
      </c>
      <c r="AV702" s="11" t="s">
        <v>86</v>
      </c>
      <c r="AW702" s="11" t="s">
        <v>38</v>
      </c>
      <c r="AX702" s="11" t="s">
        <v>74</v>
      </c>
      <c r="AY702" s="210" t="s">
        <v>134</v>
      </c>
    </row>
    <row r="703" spans="2:51" s="13" customFormat="1" ht="13.5">
      <c r="B703" s="222"/>
      <c r="C703" s="223"/>
      <c r="D703" s="201" t="s">
        <v>143</v>
      </c>
      <c r="E703" s="224" t="s">
        <v>21</v>
      </c>
      <c r="F703" s="225" t="s">
        <v>280</v>
      </c>
      <c r="G703" s="223"/>
      <c r="H703" s="224" t="s">
        <v>21</v>
      </c>
      <c r="I703" s="226"/>
      <c r="J703" s="223"/>
      <c r="K703" s="223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143</v>
      </c>
      <c r="AU703" s="231" t="s">
        <v>86</v>
      </c>
      <c r="AV703" s="13" t="s">
        <v>79</v>
      </c>
      <c r="AW703" s="13" t="s">
        <v>38</v>
      </c>
      <c r="AX703" s="13" t="s">
        <v>74</v>
      </c>
      <c r="AY703" s="231" t="s">
        <v>134</v>
      </c>
    </row>
    <row r="704" spans="2:51" s="11" customFormat="1" ht="13.5">
      <c r="B704" s="199"/>
      <c r="C704" s="200"/>
      <c r="D704" s="201" t="s">
        <v>143</v>
      </c>
      <c r="E704" s="202" t="s">
        <v>21</v>
      </c>
      <c r="F704" s="203" t="s">
        <v>577</v>
      </c>
      <c r="G704" s="200"/>
      <c r="H704" s="204">
        <v>-0.5</v>
      </c>
      <c r="I704" s="205"/>
      <c r="J704" s="200"/>
      <c r="K704" s="200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143</v>
      </c>
      <c r="AU704" s="210" t="s">
        <v>86</v>
      </c>
      <c r="AV704" s="11" t="s">
        <v>86</v>
      </c>
      <c r="AW704" s="11" t="s">
        <v>38</v>
      </c>
      <c r="AX704" s="11" t="s">
        <v>74</v>
      </c>
      <c r="AY704" s="210" t="s">
        <v>134</v>
      </c>
    </row>
    <row r="705" spans="2:65" s="14" customFormat="1" ht="13.5">
      <c r="B705" s="242"/>
      <c r="C705" s="243"/>
      <c r="D705" s="201" t="s">
        <v>143</v>
      </c>
      <c r="E705" s="244" t="s">
        <v>21</v>
      </c>
      <c r="F705" s="245" t="s">
        <v>356</v>
      </c>
      <c r="G705" s="243"/>
      <c r="H705" s="246">
        <v>-33.201999999999998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AT705" s="252" t="s">
        <v>143</v>
      </c>
      <c r="AU705" s="252" t="s">
        <v>86</v>
      </c>
      <c r="AV705" s="14" t="s">
        <v>147</v>
      </c>
      <c r="AW705" s="14" t="s">
        <v>38</v>
      </c>
      <c r="AX705" s="14" t="s">
        <v>74</v>
      </c>
      <c r="AY705" s="252" t="s">
        <v>134</v>
      </c>
    </row>
    <row r="706" spans="2:65" s="12" customFormat="1" ht="13.5">
      <c r="B706" s="211"/>
      <c r="C706" s="212"/>
      <c r="D706" s="201" t="s">
        <v>143</v>
      </c>
      <c r="E706" s="213" t="s">
        <v>21</v>
      </c>
      <c r="F706" s="214" t="s">
        <v>145</v>
      </c>
      <c r="G706" s="212"/>
      <c r="H706" s="215">
        <v>212.27600000000001</v>
      </c>
      <c r="I706" s="216"/>
      <c r="J706" s="212"/>
      <c r="K706" s="212"/>
      <c r="L706" s="217"/>
      <c r="M706" s="218"/>
      <c r="N706" s="219"/>
      <c r="O706" s="219"/>
      <c r="P706" s="219"/>
      <c r="Q706" s="219"/>
      <c r="R706" s="219"/>
      <c r="S706" s="219"/>
      <c r="T706" s="220"/>
      <c r="AT706" s="221" t="s">
        <v>143</v>
      </c>
      <c r="AU706" s="221" t="s">
        <v>86</v>
      </c>
      <c r="AV706" s="12" t="s">
        <v>141</v>
      </c>
      <c r="AW706" s="12" t="s">
        <v>38</v>
      </c>
      <c r="AX706" s="12" t="s">
        <v>79</v>
      </c>
      <c r="AY706" s="221" t="s">
        <v>134</v>
      </c>
    </row>
    <row r="707" spans="2:65" s="1" customFormat="1" ht="38.25" customHeight="1">
      <c r="B707" s="41"/>
      <c r="C707" s="187" t="s">
        <v>578</v>
      </c>
      <c r="D707" s="187" t="s">
        <v>136</v>
      </c>
      <c r="E707" s="188" t="s">
        <v>579</v>
      </c>
      <c r="F707" s="189" t="s">
        <v>580</v>
      </c>
      <c r="G707" s="190" t="s">
        <v>179</v>
      </c>
      <c r="H707" s="191">
        <v>62.895000000000003</v>
      </c>
      <c r="I707" s="192"/>
      <c r="J707" s="193">
        <f>ROUND(I707*H707,2)</f>
        <v>0</v>
      </c>
      <c r="K707" s="189" t="s">
        <v>21</v>
      </c>
      <c r="L707" s="61"/>
      <c r="M707" s="194" t="s">
        <v>21</v>
      </c>
      <c r="N707" s="195" t="s">
        <v>45</v>
      </c>
      <c r="O707" s="42"/>
      <c r="P707" s="196">
        <f>O707*H707</f>
        <v>0</v>
      </c>
      <c r="Q707" s="196">
        <v>3.48E-3</v>
      </c>
      <c r="R707" s="196">
        <f>Q707*H707</f>
        <v>0.2188746</v>
      </c>
      <c r="S707" s="196">
        <v>0</v>
      </c>
      <c r="T707" s="197">
        <f>S707*H707</f>
        <v>0</v>
      </c>
      <c r="AR707" s="24" t="s">
        <v>141</v>
      </c>
      <c r="AT707" s="24" t="s">
        <v>136</v>
      </c>
      <c r="AU707" s="24" t="s">
        <v>86</v>
      </c>
      <c r="AY707" s="24" t="s">
        <v>134</v>
      </c>
      <c r="BE707" s="198">
        <f>IF(N707="základní",J707,0)</f>
        <v>0</v>
      </c>
      <c r="BF707" s="198">
        <f>IF(N707="snížená",J707,0)</f>
        <v>0</v>
      </c>
      <c r="BG707" s="198">
        <f>IF(N707="zákl. přenesená",J707,0)</f>
        <v>0</v>
      </c>
      <c r="BH707" s="198">
        <f>IF(N707="sníž. přenesená",J707,0)</f>
        <v>0</v>
      </c>
      <c r="BI707" s="198">
        <f>IF(N707="nulová",J707,0)</f>
        <v>0</v>
      </c>
      <c r="BJ707" s="24" t="s">
        <v>79</v>
      </c>
      <c r="BK707" s="198">
        <f>ROUND(I707*H707,2)</f>
        <v>0</v>
      </c>
      <c r="BL707" s="24" t="s">
        <v>141</v>
      </c>
      <c r="BM707" s="24" t="s">
        <v>581</v>
      </c>
    </row>
    <row r="708" spans="2:65" s="13" customFormat="1" ht="13.5">
      <c r="B708" s="222"/>
      <c r="C708" s="223"/>
      <c r="D708" s="201" t="s">
        <v>143</v>
      </c>
      <c r="E708" s="224" t="s">
        <v>21</v>
      </c>
      <c r="F708" s="225" t="s">
        <v>582</v>
      </c>
      <c r="G708" s="223"/>
      <c r="H708" s="224" t="s">
        <v>21</v>
      </c>
      <c r="I708" s="226"/>
      <c r="J708" s="223"/>
      <c r="K708" s="223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143</v>
      </c>
      <c r="AU708" s="231" t="s">
        <v>86</v>
      </c>
      <c r="AV708" s="13" t="s">
        <v>79</v>
      </c>
      <c r="AW708" s="13" t="s">
        <v>38</v>
      </c>
      <c r="AX708" s="13" t="s">
        <v>74</v>
      </c>
      <c r="AY708" s="231" t="s">
        <v>134</v>
      </c>
    </row>
    <row r="709" spans="2:65" s="13" customFormat="1" ht="13.5">
      <c r="B709" s="222"/>
      <c r="C709" s="223"/>
      <c r="D709" s="201" t="s">
        <v>143</v>
      </c>
      <c r="E709" s="224" t="s">
        <v>21</v>
      </c>
      <c r="F709" s="225" t="s">
        <v>562</v>
      </c>
      <c r="G709" s="223"/>
      <c r="H709" s="224" t="s">
        <v>21</v>
      </c>
      <c r="I709" s="226"/>
      <c r="J709" s="223"/>
      <c r="K709" s="223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143</v>
      </c>
      <c r="AU709" s="231" t="s">
        <v>86</v>
      </c>
      <c r="AV709" s="13" t="s">
        <v>79</v>
      </c>
      <c r="AW709" s="13" t="s">
        <v>38</v>
      </c>
      <c r="AX709" s="13" t="s">
        <v>74</v>
      </c>
      <c r="AY709" s="231" t="s">
        <v>134</v>
      </c>
    </row>
    <row r="710" spans="2:65" s="13" customFormat="1" ht="13.5">
      <c r="B710" s="222"/>
      <c r="C710" s="223"/>
      <c r="D710" s="201" t="s">
        <v>143</v>
      </c>
      <c r="E710" s="224" t="s">
        <v>21</v>
      </c>
      <c r="F710" s="225" t="s">
        <v>583</v>
      </c>
      <c r="G710" s="223"/>
      <c r="H710" s="224" t="s">
        <v>21</v>
      </c>
      <c r="I710" s="226"/>
      <c r="J710" s="223"/>
      <c r="K710" s="223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143</v>
      </c>
      <c r="AU710" s="231" t="s">
        <v>86</v>
      </c>
      <c r="AV710" s="13" t="s">
        <v>79</v>
      </c>
      <c r="AW710" s="13" t="s">
        <v>38</v>
      </c>
      <c r="AX710" s="13" t="s">
        <v>74</v>
      </c>
      <c r="AY710" s="231" t="s">
        <v>134</v>
      </c>
    </row>
    <row r="711" spans="2:65" s="13" customFormat="1" ht="13.5">
      <c r="B711" s="222"/>
      <c r="C711" s="223"/>
      <c r="D711" s="201" t="s">
        <v>143</v>
      </c>
      <c r="E711" s="224" t="s">
        <v>21</v>
      </c>
      <c r="F711" s="225" t="s">
        <v>262</v>
      </c>
      <c r="G711" s="223"/>
      <c r="H711" s="224" t="s">
        <v>21</v>
      </c>
      <c r="I711" s="226"/>
      <c r="J711" s="223"/>
      <c r="K711" s="223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143</v>
      </c>
      <c r="AU711" s="231" t="s">
        <v>86</v>
      </c>
      <c r="AV711" s="13" t="s">
        <v>79</v>
      </c>
      <c r="AW711" s="13" t="s">
        <v>38</v>
      </c>
      <c r="AX711" s="13" t="s">
        <v>74</v>
      </c>
      <c r="AY711" s="231" t="s">
        <v>134</v>
      </c>
    </row>
    <row r="712" spans="2:65" s="11" customFormat="1" ht="13.5">
      <c r="B712" s="199"/>
      <c r="C712" s="200"/>
      <c r="D712" s="201" t="s">
        <v>143</v>
      </c>
      <c r="E712" s="202" t="s">
        <v>21</v>
      </c>
      <c r="F712" s="203" t="s">
        <v>584</v>
      </c>
      <c r="G712" s="200"/>
      <c r="H712" s="204">
        <v>12.795999999999999</v>
      </c>
      <c r="I712" s="205"/>
      <c r="J712" s="200"/>
      <c r="K712" s="200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143</v>
      </c>
      <c r="AU712" s="210" t="s">
        <v>86</v>
      </c>
      <c r="AV712" s="11" t="s">
        <v>86</v>
      </c>
      <c r="AW712" s="11" t="s">
        <v>38</v>
      </c>
      <c r="AX712" s="11" t="s">
        <v>74</v>
      </c>
      <c r="AY712" s="210" t="s">
        <v>134</v>
      </c>
    </row>
    <row r="713" spans="2:65" s="13" customFormat="1" ht="13.5">
      <c r="B713" s="222"/>
      <c r="C713" s="223"/>
      <c r="D713" s="201" t="s">
        <v>143</v>
      </c>
      <c r="E713" s="224" t="s">
        <v>21</v>
      </c>
      <c r="F713" s="225" t="s">
        <v>264</v>
      </c>
      <c r="G713" s="223"/>
      <c r="H713" s="224" t="s">
        <v>21</v>
      </c>
      <c r="I713" s="226"/>
      <c r="J713" s="223"/>
      <c r="K713" s="223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143</v>
      </c>
      <c r="AU713" s="231" t="s">
        <v>86</v>
      </c>
      <c r="AV713" s="13" t="s">
        <v>79</v>
      </c>
      <c r="AW713" s="13" t="s">
        <v>38</v>
      </c>
      <c r="AX713" s="13" t="s">
        <v>74</v>
      </c>
      <c r="AY713" s="231" t="s">
        <v>134</v>
      </c>
    </row>
    <row r="714" spans="2:65" s="11" customFormat="1" ht="13.5">
      <c r="B714" s="199"/>
      <c r="C714" s="200"/>
      <c r="D714" s="201" t="s">
        <v>143</v>
      </c>
      <c r="E714" s="202" t="s">
        <v>21</v>
      </c>
      <c r="F714" s="203" t="s">
        <v>585</v>
      </c>
      <c r="G714" s="200"/>
      <c r="H714" s="204">
        <v>0.95399999999999996</v>
      </c>
      <c r="I714" s="205"/>
      <c r="J714" s="200"/>
      <c r="K714" s="200"/>
      <c r="L714" s="206"/>
      <c r="M714" s="207"/>
      <c r="N714" s="208"/>
      <c r="O714" s="208"/>
      <c r="P714" s="208"/>
      <c r="Q714" s="208"/>
      <c r="R714" s="208"/>
      <c r="S714" s="208"/>
      <c r="T714" s="209"/>
      <c r="AT714" s="210" t="s">
        <v>143</v>
      </c>
      <c r="AU714" s="210" t="s">
        <v>86</v>
      </c>
      <c r="AV714" s="11" t="s">
        <v>86</v>
      </c>
      <c r="AW714" s="11" t="s">
        <v>38</v>
      </c>
      <c r="AX714" s="11" t="s">
        <v>74</v>
      </c>
      <c r="AY714" s="210" t="s">
        <v>134</v>
      </c>
    </row>
    <row r="715" spans="2:65" s="13" customFormat="1" ht="13.5">
      <c r="B715" s="222"/>
      <c r="C715" s="223"/>
      <c r="D715" s="201" t="s">
        <v>143</v>
      </c>
      <c r="E715" s="224" t="s">
        <v>21</v>
      </c>
      <c r="F715" s="225" t="s">
        <v>266</v>
      </c>
      <c r="G715" s="223"/>
      <c r="H715" s="224" t="s">
        <v>21</v>
      </c>
      <c r="I715" s="226"/>
      <c r="J715" s="223"/>
      <c r="K715" s="223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143</v>
      </c>
      <c r="AU715" s="231" t="s">
        <v>86</v>
      </c>
      <c r="AV715" s="13" t="s">
        <v>79</v>
      </c>
      <c r="AW715" s="13" t="s">
        <v>38</v>
      </c>
      <c r="AX715" s="13" t="s">
        <v>74</v>
      </c>
      <c r="AY715" s="231" t="s">
        <v>134</v>
      </c>
    </row>
    <row r="716" spans="2:65" s="11" customFormat="1" ht="13.5">
      <c r="B716" s="199"/>
      <c r="C716" s="200"/>
      <c r="D716" s="201" t="s">
        <v>143</v>
      </c>
      <c r="E716" s="202" t="s">
        <v>21</v>
      </c>
      <c r="F716" s="203" t="s">
        <v>586</v>
      </c>
      <c r="G716" s="200"/>
      <c r="H716" s="204">
        <v>0.85</v>
      </c>
      <c r="I716" s="205"/>
      <c r="J716" s="200"/>
      <c r="K716" s="200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143</v>
      </c>
      <c r="AU716" s="210" t="s">
        <v>86</v>
      </c>
      <c r="AV716" s="11" t="s">
        <v>86</v>
      </c>
      <c r="AW716" s="11" t="s">
        <v>38</v>
      </c>
      <c r="AX716" s="11" t="s">
        <v>74</v>
      </c>
      <c r="AY716" s="210" t="s">
        <v>134</v>
      </c>
    </row>
    <row r="717" spans="2:65" s="13" customFormat="1" ht="13.5">
      <c r="B717" s="222"/>
      <c r="C717" s="223"/>
      <c r="D717" s="201" t="s">
        <v>143</v>
      </c>
      <c r="E717" s="224" t="s">
        <v>21</v>
      </c>
      <c r="F717" s="225" t="s">
        <v>268</v>
      </c>
      <c r="G717" s="223"/>
      <c r="H717" s="224" t="s">
        <v>21</v>
      </c>
      <c r="I717" s="226"/>
      <c r="J717" s="223"/>
      <c r="K717" s="223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143</v>
      </c>
      <c r="AU717" s="231" t="s">
        <v>86</v>
      </c>
      <c r="AV717" s="13" t="s">
        <v>79</v>
      </c>
      <c r="AW717" s="13" t="s">
        <v>38</v>
      </c>
      <c r="AX717" s="13" t="s">
        <v>74</v>
      </c>
      <c r="AY717" s="231" t="s">
        <v>134</v>
      </c>
    </row>
    <row r="718" spans="2:65" s="11" customFormat="1" ht="13.5">
      <c r="B718" s="199"/>
      <c r="C718" s="200"/>
      <c r="D718" s="201" t="s">
        <v>143</v>
      </c>
      <c r="E718" s="202" t="s">
        <v>21</v>
      </c>
      <c r="F718" s="203" t="s">
        <v>587</v>
      </c>
      <c r="G718" s="200"/>
      <c r="H718" s="204">
        <v>0.79800000000000004</v>
      </c>
      <c r="I718" s="205"/>
      <c r="J718" s="200"/>
      <c r="K718" s="200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143</v>
      </c>
      <c r="AU718" s="210" t="s">
        <v>86</v>
      </c>
      <c r="AV718" s="11" t="s">
        <v>86</v>
      </c>
      <c r="AW718" s="11" t="s">
        <v>38</v>
      </c>
      <c r="AX718" s="11" t="s">
        <v>74</v>
      </c>
      <c r="AY718" s="210" t="s">
        <v>134</v>
      </c>
    </row>
    <row r="719" spans="2:65" s="13" customFormat="1" ht="13.5">
      <c r="B719" s="222"/>
      <c r="C719" s="223"/>
      <c r="D719" s="201" t="s">
        <v>143</v>
      </c>
      <c r="E719" s="224" t="s">
        <v>21</v>
      </c>
      <c r="F719" s="225" t="s">
        <v>270</v>
      </c>
      <c r="G719" s="223"/>
      <c r="H719" s="224" t="s">
        <v>21</v>
      </c>
      <c r="I719" s="226"/>
      <c r="J719" s="223"/>
      <c r="K719" s="223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143</v>
      </c>
      <c r="AU719" s="231" t="s">
        <v>86</v>
      </c>
      <c r="AV719" s="13" t="s">
        <v>79</v>
      </c>
      <c r="AW719" s="13" t="s">
        <v>38</v>
      </c>
      <c r="AX719" s="13" t="s">
        <v>74</v>
      </c>
      <c r="AY719" s="231" t="s">
        <v>134</v>
      </c>
    </row>
    <row r="720" spans="2:65" s="11" customFormat="1" ht="13.5">
      <c r="B720" s="199"/>
      <c r="C720" s="200"/>
      <c r="D720" s="201" t="s">
        <v>143</v>
      </c>
      <c r="E720" s="202" t="s">
        <v>21</v>
      </c>
      <c r="F720" s="203" t="s">
        <v>588</v>
      </c>
      <c r="G720" s="200"/>
      <c r="H720" s="204">
        <v>1.66</v>
      </c>
      <c r="I720" s="205"/>
      <c r="J720" s="200"/>
      <c r="K720" s="200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143</v>
      </c>
      <c r="AU720" s="210" t="s">
        <v>86</v>
      </c>
      <c r="AV720" s="11" t="s">
        <v>86</v>
      </c>
      <c r="AW720" s="11" t="s">
        <v>38</v>
      </c>
      <c r="AX720" s="11" t="s">
        <v>74</v>
      </c>
      <c r="AY720" s="210" t="s">
        <v>134</v>
      </c>
    </row>
    <row r="721" spans="2:51" s="13" customFormat="1" ht="13.5">
      <c r="B721" s="222"/>
      <c r="C721" s="223"/>
      <c r="D721" s="201" t="s">
        <v>143</v>
      </c>
      <c r="E721" s="224" t="s">
        <v>21</v>
      </c>
      <c r="F721" s="225" t="s">
        <v>272</v>
      </c>
      <c r="G721" s="223"/>
      <c r="H721" s="224" t="s">
        <v>21</v>
      </c>
      <c r="I721" s="226"/>
      <c r="J721" s="223"/>
      <c r="K721" s="223"/>
      <c r="L721" s="227"/>
      <c r="M721" s="228"/>
      <c r="N721" s="229"/>
      <c r="O721" s="229"/>
      <c r="P721" s="229"/>
      <c r="Q721" s="229"/>
      <c r="R721" s="229"/>
      <c r="S721" s="229"/>
      <c r="T721" s="230"/>
      <c r="AT721" s="231" t="s">
        <v>143</v>
      </c>
      <c r="AU721" s="231" t="s">
        <v>86</v>
      </c>
      <c r="AV721" s="13" t="s">
        <v>79</v>
      </c>
      <c r="AW721" s="13" t="s">
        <v>38</v>
      </c>
      <c r="AX721" s="13" t="s">
        <v>74</v>
      </c>
      <c r="AY721" s="231" t="s">
        <v>134</v>
      </c>
    </row>
    <row r="722" spans="2:51" s="11" customFormat="1" ht="13.5">
      <c r="B722" s="199"/>
      <c r="C722" s="200"/>
      <c r="D722" s="201" t="s">
        <v>143</v>
      </c>
      <c r="E722" s="202" t="s">
        <v>21</v>
      </c>
      <c r="F722" s="203" t="s">
        <v>589</v>
      </c>
      <c r="G722" s="200"/>
      <c r="H722" s="204">
        <v>2.9359999999999999</v>
      </c>
      <c r="I722" s="205"/>
      <c r="J722" s="200"/>
      <c r="K722" s="200"/>
      <c r="L722" s="206"/>
      <c r="M722" s="207"/>
      <c r="N722" s="208"/>
      <c r="O722" s="208"/>
      <c r="P722" s="208"/>
      <c r="Q722" s="208"/>
      <c r="R722" s="208"/>
      <c r="S722" s="208"/>
      <c r="T722" s="209"/>
      <c r="AT722" s="210" t="s">
        <v>143</v>
      </c>
      <c r="AU722" s="210" t="s">
        <v>86</v>
      </c>
      <c r="AV722" s="11" t="s">
        <v>86</v>
      </c>
      <c r="AW722" s="11" t="s">
        <v>38</v>
      </c>
      <c r="AX722" s="11" t="s">
        <v>74</v>
      </c>
      <c r="AY722" s="210" t="s">
        <v>134</v>
      </c>
    </row>
    <row r="723" spans="2:51" s="13" customFormat="1" ht="13.5">
      <c r="B723" s="222"/>
      <c r="C723" s="223"/>
      <c r="D723" s="201" t="s">
        <v>143</v>
      </c>
      <c r="E723" s="224" t="s">
        <v>21</v>
      </c>
      <c r="F723" s="225" t="s">
        <v>274</v>
      </c>
      <c r="G723" s="223"/>
      <c r="H723" s="224" t="s">
        <v>21</v>
      </c>
      <c r="I723" s="226"/>
      <c r="J723" s="223"/>
      <c r="K723" s="223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143</v>
      </c>
      <c r="AU723" s="231" t="s">
        <v>86</v>
      </c>
      <c r="AV723" s="13" t="s">
        <v>79</v>
      </c>
      <c r="AW723" s="13" t="s">
        <v>38</v>
      </c>
      <c r="AX723" s="13" t="s">
        <v>74</v>
      </c>
      <c r="AY723" s="231" t="s">
        <v>134</v>
      </c>
    </row>
    <row r="724" spans="2:51" s="11" customFormat="1" ht="13.5">
      <c r="B724" s="199"/>
      <c r="C724" s="200"/>
      <c r="D724" s="201" t="s">
        <v>143</v>
      </c>
      <c r="E724" s="202" t="s">
        <v>21</v>
      </c>
      <c r="F724" s="203" t="s">
        <v>590</v>
      </c>
      <c r="G724" s="200"/>
      <c r="H724" s="204">
        <v>1.3759999999999999</v>
      </c>
      <c r="I724" s="205"/>
      <c r="J724" s="200"/>
      <c r="K724" s="200"/>
      <c r="L724" s="206"/>
      <c r="M724" s="207"/>
      <c r="N724" s="208"/>
      <c r="O724" s="208"/>
      <c r="P724" s="208"/>
      <c r="Q724" s="208"/>
      <c r="R724" s="208"/>
      <c r="S724" s="208"/>
      <c r="T724" s="209"/>
      <c r="AT724" s="210" t="s">
        <v>143</v>
      </c>
      <c r="AU724" s="210" t="s">
        <v>86</v>
      </c>
      <c r="AV724" s="11" t="s">
        <v>86</v>
      </c>
      <c r="AW724" s="11" t="s">
        <v>38</v>
      </c>
      <c r="AX724" s="11" t="s">
        <v>74</v>
      </c>
      <c r="AY724" s="210" t="s">
        <v>134</v>
      </c>
    </row>
    <row r="725" spans="2:51" s="13" customFormat="1" ht="13.5">
      <c r="B725" s="222"/>
      <c r="C725" s="223"/>
      <c r="D725" s="201" t="s">
        <v>143</v>
      </c>
      <c r="E725" s="224" t="s">
        <v>21</v>
      </c>
      <c r="F725" s="225" t="s">
        <v>276</v>
      </c>
      <c r="G725" s="223"/>
      <c r="H725" s="224" t="s">
        <v>21</v>
      </c>
      <c r="I725" s="226"/>
      <c r="J725" s="223"/>
      <c r="K725" s="223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143</v>
      </c>
      <c r="AU725" s="231" t="s">
        <v>86</v>
      </c>
      <c r="AV725" s="13" t="s">
        <v>79</v>
      </c>
      <c r="AW725" s="13" t="s">
        <v>38</v>
      </c>
      <c r="AX725" s="13" t="s">
        <v>74</v>
      </c>
      <c r="AY725" s="231" t="s">
        <v>134</v>
      </c>
    </row>
    <row r="726" spans="2:51" s="11" customFormat="1" ht="13.5">
      <c r="B726" s="199"/>
      <c r="C726" s="200"/>
      <c r="D726" s="201" t="s">
        <v>143</v>
      </c>
      <c r="E726" s="202" t="s">
        <v>21</v>
      </c>
      <c r="F726" s="203" t="s">
        <v>591</v>
      </c>
      <c r="G726" s="200"/>
      <c r="H726" s="204">
        <v>1.68</v>
      </c>
      <c r="I726" s="205"/>
      <c r="J726" s="200"/>
      <c r="K726" s="200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143</v>
      </c>
      <c r="AU726" s="210" t="s">
        <v>86</v>
      </c>
      <c r="AV726" s="11" t="s">
        <v>86</v>
      </c>
      <c r="AW726" s="11" t="s">
        <v>38</v>
      </c>
      <c r="AX726" s="11" t="s">
        <v>74</v>
      </c>
      <c r="AY726" s="210" t="s">
        <v>134</v>
      </c>
    </row>
    <row r="727" spans="2:51" s="13" customFormat="1" ht="13.5">
      <c r="B727" s="222"/>
      <c r="C727" s="223"/>
      <c r="D727" s="201" t="s">
        <v>143</v>
      </c>
      <c r="E727" s="224" t="s">
        <v>21</v>
      </c>
      <c r="F727" s="225" t="s">
        <v>278</v>
      </c>
      <c r="G727" s="223"/>
      <c r="H727" s="224" t="s">
        <v>21</v>
      </c>
      <c r="I727" s="226"/>
      <c r="J727" s="223"/>
      <c r="K727" s="223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143</v>
      </c>
      <c r="AU727" s="231" t="s">
        <v>86</v>
      </c>
      <c r="AV727" s="13" t="s">
        <v>79</v>
      </c>
      <c r="AW727" s="13" t="s">
        <v>38</v>
      </c>
      <c r="AX727" s="13" t="s">
        <v>74</v>
      </c>
      <c r="AY727" s="231" t="s">
        <v>134</v>
      </c>
    </row>
    <row r="728" spans="2:51" s="11" customFormat="1" ht="13.5">
      <c r="B728" s="199"/>
      <c r="C728" s="200"/>
      <c r="D728" s="201" t="s">
        <v>143</v>
      </c>
      <c r="E728" s="202" t="s">
        <v>21</v>
      </c>
      <c r="F728" s="203" t="s">
        <v>592</v>
      </c>
      <c r="G728" s="200"/>
      <c r="H728" s="204">
        <v>1.722</v>
      </c>
      <c r="I728" s="205"/>
      <c r="J728" s="200"/>
      <c r="K728" s="200"/>
      <c r="L728" s="206"/>
      <c r="M728" s="207"/>
      <c r="N728" s="208"/>
      <c r="O728" s="208"/>
      <c r="P728" s="208"/>
      <c r="Q728" s="208"/>
      <c r="R728" s="208"/>
      <c r="S728" s="208"/>
      <c r="T728" s="209"/>
      <c r="AT728" s="210" t="s">
        <v>143</v>
      </c>
      <c r="AU728" s="210" t="s">
        <v>86</v>
      </c>
      <c r="AV728" s="11" t="s">
        <v>86</v>
      </c>
      <c r="AW728" s="11" t="s">
        <v>38</v>
      </c>
      <c r="AX728" s="11" t="s">
        <v>74</v>
      </c>
      <c r="AY728" s="210" t="s">
        <v>134</v>
      </c>
    </row>
    <row r="729" spans="2:51" s="13" customFormat="1" ht="13.5">
      <c r="B729" s="222"/>
      <c r="C729" s="223"/>
      <c r="D729" s="201" t="s">
        <v>143</v>
      </c>
      <c r="E729" s="224" t="s">
        <v>21</v>
      </c>
      <c r="F729" s="225" t="s">
        <v>280</v>
      </c>
      <c r="G729" s="223"/>
      <c r="H729" s="224" t="s">
        <v>21</v>
      </c>
      <c r="I729" s="226"/>
      <c r="J729" s="223"/>
      <c r="K729" s="223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143</v>
      </c>
      <c r="AU729" s="231" t="s">
        <v>86</v>
      </c>
      <c r="AV729" s="13" t="s">
        <v>79</v>
      </c>
      <c r="AW729" s="13" t="s">
        <v>38</v>
      </c>
      <c r="AX729" s="13" t="s">
        <v>74</v>
      </c>
      <c r="AY729" s="231" t="s">
        <v>134</v>
      </c>
    </row>
    <row r="730" spans="2:51" s="11" customFormat="1" ht="13.5">
      <c r="B730" s="199"/>
      <c r="C730" s="200"/>
      <c r="D730" s="201" t="s">
        <v>143</v>
      </c>
      <c r="E730" s="202" t="s">
        <v>21</v>
      </c>
      <c r="F730" s="203" t="s">
        <v>593</v>
      </c>
      <c r="G730" s="200"/>
      <c r="H730" s="204">
        <v>0.8</v>
      </c>
      <c r="I730" s="205"/>
      <c r="J730" s="200"/>
      <c r="K730" s="200"/>
      <c r="L730" s="206"/>
      <c r="M730" s="207"/>
      <c r="N730" s="208"/>
      <c r="O730" s="208"/>
      <c r="P730" s="208"/>
      <c r="Q730" s="208"/>
      <c r="R730" s="208"/>
      <c r="S730" s="208"/>
      <c r="T730" s="209"/>
      <c r="AT730" s="210" t="s">
        <v>143</v>
      </c>
      <c r="AU730" s="210" t="s">
        <v>86</v>
      </c>
      <c r="AV730" s="11" t="s">
        <v>86</v>
      </c>
      <c r="AW730" s="11" t="s">
        <v>38</v>
      </c>
      <c r="AX730" s="11" t="s">
        <v>74</v>
      </c>
      <c r="AY730" s="210" t="s">
        <v>134</v>
      </c>
    </row>
    <row r="731" spans="2:51" s="13" customFormat="1" ht="13.5">
      <c r="B731" s="222"/>
      <c r="C731" s="223"/>
      <c r="D731" s="201" t="s">
        <v>143</v>
      </c>
      <c r="E731" s="224" t="s">
        <v>21</v>
      </c>
      <c r="F731" s="225" t="s">
        <v>282</v>
      </c>
      <c r="G731" s="223"/>
      <c r="H731" s="224" t="s">
        <v>21</v>
      </c>
      <c r="I731" s="226"/>
      <c r="J731" s="223"/>
      <c r="K731" s="223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143</v>
      </c>
      <c r="AU731" s="231" t="s">
        <v>86</v>
      </c>
      <c r="AV731" s="13" t="s">
        <v>79</v>
      </c>
      <c r="AW731" s="13" t="s">
        <v>38</v>
      </c>
      <c r="AX731" s="13" t="s">
        <v>74</v>
      </c>
      <c r="AY731" s="231" t="s">
        <v>134</v>
      </c>
    </row>
    <row r="732" spans="2:51" s="11" customFormat="1" ht="13.5">
      <c r="B732" s="199"/>
      <c r="C732" s="200"/>
      <c r="D732" s="201" t="s">
        <v>143</v>
      </c>
      <c r="E732" s="202" t="s">
        <v>21</v>
      </c>
      <c r="F732" s="203" t="s">
        <v>594</v>
      </c>
      <c r="G732" s="200"/>
      <c r="H732" s="204">
        <v>3.0960000000000001</v>
      </c>
      <c r="I732" s="205"/>
      <c r="J732" s="200"/>
      <c r="K732" s="200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143</v>
      </c>
      <c r="AU732" s="210" t="s">
        <v>86</v>
      </c>
      <c r="AV732" s="11" t="s">
        <v>86</v>
      </c>
      <c r="AW732" s="11" t="s">
        <v>38</v>
      </c>
      <c r="AX732" s="11" t="s">
        <v>74</v>
      </c>
      <c r="AY732" s="210" t="s">
        <v>134</v>
      </c>
    </row>
    <row r="733" spans="2:51" s="13" customFormat="1" ht="13.5">
      <c r="B733" s="222"/>
      <c r="C733" s="223"/>
      <c r="D733" s="201" t="s">
        <v>143</v>
      </c>
      <c r="E733" s="224" t="s">
        <v>21</v>
      </c>
      <c r="F733" s="225" t="s">
        <v>284</v>
      </c>
      <c r="G733" s="223"/>
      <c r="H733" s="224" t="s">
        <v>21</v>
      </c>
      <c r="I733" s="226"/>
      <c r="J733" s="223"/>
      <c r="K733" s="223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143</v>
      </c>
      <c r="AU733" s="231" t="s">
        <v>86</v>
      </c>
      <c r="AV733" s="13" t="s">
        <v>79</v>
      </c>
      <c r="AW733" s="13" t="s">
        <v>38</v>
      </c>
      <c r="AX733" s="13" t="s">
        <v>74</v>
      </c>
      <c r="AY733" s="231" t="s">
        <v>134</v>
      </c>
    </row>
    <row r="734" spans="2:51" s="11" customFormat="1" ht="13.5">
      <c r="B734" s="199"/>
      <c r="C734" s="200"/>
      <c r="D734" s="201" t="s">
        <v>143</v>
      </c>
      <c r="E734" s="202" t="s">
        <v>21</v>
      </c>
      <c r="F734" s="203" t="s">
        <v>595</v>
      </c>
      <c r="G734" s="200"/>
      <c r="H734" s="204">
        <v>1.1499999999999999</v>
      </c>
      <c r="I734" s="205"/>
      <c r="J734" s="200"/>
      <c r="K734" s="200"/>
      <c r="L734" s="206"/>
      <c r="M734" s="207"/>
      <c r="N734" s="208"/>
      <c r="O734" s="208"/>
      <c r="P734" s="208"/>
      <c r="Q734" s="208"/>
      <c r="R734" s="208"/>
      <c r="S734" s="208"/>
      <c r="T734" s="209"/>
      <c r="AT734" s="210" t="s">
        <v>143</v>
      </c>
      <c r="AU734" s="210" t="s">
        <v>86</v>
      </c>
      <c r="AV734" s="11" t="s">
        <v>86</v>
      </c>
      <c r="AW734" s="11" t="s">
        <v>38</v>
      </c>
      <c r="AX734" s="11" t="s">
        <v>74</v>
      </c>
      <c r="AY734" s="210" t="s">
        <v>134</v>
      </c>
    </row>
    <row r="735" spans="2:51" s="14" customFormat="1" ht="13.5">
      <c r="B735" s="242"/>
      <c r="C735" s="243"/>
      <c r="D735" s="201" t="s">
        <v>143</v>
      </c>
      <c r="E735" s="244" t="s">
        <v>21</v>
      </c>
      <c r="F735" s="245" t="s">
        <v>356</v>
      </c>
      <c r="G735" s="243"/>
      <c r="H735" s="246">
        <v>29.818000000000001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AT735" s="252" t="s">
        <v>143</v>
      </c>
      <c r="AU735" s="252" t="s">
        <v>86</v>
      </c>
      <c r="AV735" s="14" t="s">
        <v>147</v>
      </c>
      <c r="AW735" s="14" t="s">
        <v>38</v>
      </c>
      <c r="AX735" s="14" t="s">
        <v>74</v>
      </c>
      <c r="AY735" s="252" t="s">
        <v>134</v>
      </c>
    </row>
    <row r="736" spans="2:51" s="13" customFormat="1" ht="13.5">
      <c r="B736" s="222"/>
      <c r="C736" s="223"/>
      <c r="D736" s="201" t="s">
        <v>143</v>
      </c>
      <c r="E736" s="224" t="s">
        <v>21</v>
      </c>
      <c r="F736" s="225" t="s">
        <v>596</v>
      </c>
      <c r="G736" s="223"/>
      <c r="H736" s="224" t="s">
        <v>21</v>
      </c>
      <c r="I736" s="226"/>
      <c r="J736" s="223"/>
      <c r="K736" s="223"/>
      <c r="L736" s="227"/>
      <c r="M736" s="228"/>
      <c r="N736" s="229"/>
      <c r="O736" s="229"/>
      <c r="P736" s="229"/>
      <c r="Q736" s="229"/>
      <c r="R736" s="229"/>
      <c r="S736" s="229"/>
      <c r="T736" s="230"/>
      <c r="AT736" s="231" t="s">
        <v>143</v>
      </c>
      <c r="AU736" s="231" t="s">
        <v>86</v>
      </c>
      <c r="AV736" s="13" t="s">
        <v>79</v>
      </c>
      <c r="AW736" s="13" t="s">
        <v>38</v>
      </c>
      <c r="AX736" s="13" t="s">
        <v>74</v>
      </c>
      <c r="AY736" s="231" t="s">
        <v>134</v>
      </c>
    </row>
    <row r="737" spans="2:65" s="11" customFormat="1" ht="13.5">
      <c r="B737" s="199"/>
      <c r="C737" s="200"/>
      <c r="D737" s="201" t="s">
        <v>143</v>
      </c>
      <c r="E737" s="202" t="s">
        <v>21</v>
      </c>
      <c r="F737" s="203" t="s">
        <v>597</v>
      </c>
      <c r="G737" s="200"/>
      <c r="H737" s="204">
        <v>13.442</v>
      </c>
      <c r="I737" s="205"/>
      <c r="J737" s="200"/>
      <c r="K737" s="200"/>
      <c r="L737" s="206"/>
      <c r="M737" s="207"/>
      <c r="N737" s="208"/>
      <c r="O737" s="208"/>
      <c r="P737" s="208"/>
      <c r="Q737" s="208"/>
      <c r="R737" s="208"/>
      <c r="S737" s="208"/>
      <c r="T737" s="209"/>
      <c r="AT737" s="210" t="s">
        <v>143</v>
      </c>
      <c r="AU737" s="210" t="s">
        <v>86</v>
      </c>
      <c r="AV737" s="11" t="s">
        <v>86</v>
      </c>
      <c r="AW737" s="11" t="s">
        <v>38</v>
      </c>
      <c r="AX737" s="11" t="s">
        <v>74</v>
      </c>
      <c r="AY737" s="210" t="s">
        <v>134</v>
      </c>
    </row>
    <row r="738" spans="2:65" s="11" customFormat="1" ht="13.5">
      <c r="B738" s="199"/>
      <c r="C738" s="200"/>
      <c r="D738" s="201" t="s">
        <v>143</v>
      </c>
      <c r="E738" s="202" t="s">
        <v>21</v>
      </c>
      <c r="F738" s="203" t="s">
        <v>598</v>
      </c>
      <c r="G738" s="200"/>
      <c r="H738" s="204">
        <v>1.0740000000000001</v>
      </c>
      <c r="I738" s="205"/>
      <c r="J738" s="200"/>
      <c r="K738" s="200"/>
      <c r="L738" s="206"/>
      <c r="M738" s="207"/>
      <c r="N738" s="208"/>
      <c r="O738" s="208"/>
      <c r="P738" s="208"/>
      <c r="Q738" s="208"/>
      <c r="R738" s="208"/>
      <c r="S738" s="208"/>
      <c r="T738" s="209"/>
      <c r="AT738" s="210" t="s">
        <v>143</v>
      </c>
      <c r="AU738" s="210" t="s">
        <v>86</v>
      </c>
      <c r="AV738" s="11" t="s">
        <v>86</v>
      </c>
      <c r="AW738" s="11" t="s">
        <v>38</v>
      </c>
      <c r="AX738" s="11" t="s">
        <v>74</v>
      </c>
      <c r="AY738" s="210" t="s">
        <v>134</v>
      </c>
    </row>
    <row r="739" spans="2:65" s="11" customFormat="1" ht="13.5">
      <c r="B739" s="199"/>
      <c r="C739" s="200"/>
      <c r="D739" s="201" t="s">
        <v>143</v>
      </c>
      <c r="E739" s="202" t="s">
        <v>21</v>
      </c>
      <c r="F739" s="203" t="s">
        <v>599</v>
      </c>
      <c r="G739" s="200"/>
      <c r="H739" s="204">
        <v>0.91800000000000004</v>
      </c>
      <c r="I739" s="205"/>
      <c r="J739" s="200"/>
      <c r="K739" s="200"/>
      <c r="L739" s="206"/>
      <c r="M739" s="207"/>
      <c r="N739" s="208"/>
      <c r="O739" s="208"/>
      <c r="P739" s="208"/>
      <c r="Q739" s="208"/>
      <c r="R739" s="208"/>
      <c r="S739" s="208"/>
      <c r="T739" s="209"/>
      <c r="AT739" s="210" t="s">
        <v>143</v>
      </c>
      <c r="AU739" s="210" t="s">
        <v>86</v>
      </c>
      <c r="AV739" s="11" t="s">
        <v>86</v>
      </c>
      <c r="AW739" s="11" t="s">
        <v>38</v>
      </c>
      <c r="AX739" s="11" t="s">
        <v>74</v>
      </c>
      <c r="AY739" s="210" t="s">
        <v>134</v>
      </c>
    </row>
    <row r="740" spans="2:65" s="11" customFormat="1" ht="13.5">
      <c r="B740" s="199"/>
      <c r="C740" s="200"/>
      <c r="D740" s="201" t="s">
        <v>143</v>
      </c>
      <c r="E740" s="202" t="s">
        <v>21</v>
      </c>
      <c r="F740" s="203" t="s">
        <v>600</v>
      </c>
      <c r="G740" s="200"/>
      <c r="H740" s="204">
        <v>1.708</v>
      </c>
      <c r="I740" s="205"/>
      <c r="J740" s="200"/>
      <c r="K740" s="200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143</v>
      </c>
      <c r="AU740" s="210" t="s">
        <v>86</v>
      </c>
      <c r="AV740" s="11" t="s">
        <v>86</v>
      </c>
      <c r="AW740" s="11" t="s">
        <v>38</v>
      </c>
      <c r="AX740" s="11" t="s">
        <v>74</v>
      </c>
      <c r="AY740" s="210" t="s">
        <v>134</v>
      </c>
    </row>
    <row r="741" spans="2:65" s="14" customFormat="1" ht="13.5">
      <c r="B741" s="242"/>
      <c r="C741" s="243"/>
      <c r="D741" s="201" t="s">
        <v>143</v>
      </c>
      <c r="E741" s="244" t="s">
        <v>21</v>
      </c>
      <c r="F741" s="245" t="s">
        <v>356</v>
      </c>
      <c r="G741" s="243"/>
      <c r="H741" s="246">
        <v>17.141999999999999</v>
      </c>
      <c r="I741" s="247"/>
      <c r="J741" s="243"/>
      <c r="K741" s="243"/>
      <c r="L741" s="248"/>
      <c r="M741" s="249"/>
      <c r="N741" s="250"/>
      <c r="O741" s="250"/>
      <c r="P741" s="250"/>
      <c r="Q741" s="250"/>
      <c r="R741" s="250"/>
      <c r="S741" s="250"/>
      <c r="T741" s="251"/>
      <c r="AT741" s="252" t="s">
        <v>143</v>
      </c>
      <c r="AU741" s="252" t="s">
        <v>86</v>
      </c>
      <c r="AV741" s="14" t="s">
        <v>147</v>
      </c>
      <c r="AW741" s="14" t="s">
        <v>38</v>
      </c>
      <c r="AX741" s="14" t="s">
        <v>74</v>
      </c>
      <c r="AY741" s="252" t="s">
        <v>134</v>
      </c>
    </row>
    <row r="742" spans="2:65" s="13" customFormat="1" ht="13.5">
      <c r="B742" s="222"/>
      <c r="C742" s="223"/>
      <c r="D742" s="201" t="s">
        <v>143</v>
      </c>
      <c r="E742" s="224" t="s">
        <v>21</v>
      </c>
      <c r="F742" s="225" t="s">
        <v>240</v>
      </c>
      <c r="G742" s="223"/>
      <c r="H742" s="224" t="s">
        <v>21</v>
      </c>
      <c r="I742" s="226"/>
      <c r="J742" s="223"/>
      <c r="K742" s="223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143</v>
      </c>
      <c r="AU742" s="231" t="s">
        <v>86</v>
      </c>
      <c r="AV742" s="13" t="s">
        <v>79</v>
      </c>
      <c r="AW742" s="13" t="s">
        <v>38</v>
      </c>
      <c r="AX742" s="13" t="s">
        <v>74</v>
      </c>
      <c r="AY742" s="231" t="s">
        <v>134</v>
      </c>
    </row>
    <row r="743" spans="2:65" s="11" customFormat="1" ht="13.5">
      <c r="B743" s="199"/>
      <c r="C743" s="200"/>
      <c r="D743" s="201" t="s">
        <v>143</v>
      </c>
      <c r="E743" s="202" t="s">
        <v>21</v>
      </c>
      <c r="F743" s="203" t="s">
        <v>241</v>
      </c>
      <c r="G743" s="200"/>
      <c r="H743" s="204">
        <v>3.81</v>
      </c>
      <c r="I743" s="205"/>
      <c r="J743" s="200"/>
      <c r="K743" s="200"/>
      <c r="L743" s="206"/>
      <c r="M743" s="207"/>
      <c r="N743" s="208"/>
      <c r="O743" s="208"/>
      <c r="P743" s="208"/>
      <c r="Q743" s="208"/>
      <c r="R743" s="208"/>
      <c r="S743" s="208"/>
      <c r="T743" s="209"/>
      <c r="AT743" s="210" t="s">
        <v>143</v>
      </c>
      <c r="AU743" s="210" t="s">
        <v>86</v>
      </c>
      <c r="AV743" s="11" t="s">
        <v>86</v>
      </c>
      <c r="AW743" s="11" t="s">
        <v>38</v>
      </c>
      <c r="AX743" s="11" t="s">
        <v>74</v>
      </c>
      <c r="AY743" s="210" t="s">
        <v>134</v>
      </c>
    </row>
    <row r="744" spans="2:65" s="11" customFormat="1" ht="13.5">
      <c r="B744" s="199"/>
      <c r="C744" s="200"/>
      <c r="D744" s="201" t="s">
        <v>143</v>
      </c>
      <c r="E744" s="202" t="s">
        <v>21</v>
      </c>
      <c r="F744" s="203" t="s">
        <v>242</v>
      </c>
      <c r="G744" s="200"/>
      <c r="H744" s="204">
        <v>3.47</v>
      </c>
      <c r="I744" s="205"/>
      <c r="J744" s="200"/>
      <c r="K744" s="200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143</v>
      </c>
      <c r="AU744" s="210" t="s">
        <v>86</v>
      </c>
      <c r="AV744" s="11" t="s">
        <v>86</v>
      </c>
      <c r="AW744" s="11" t="s">
        <v>38</v>
      </c>
      <c r="AX744" s="11" t="s">
        <v>74</v>
      </c>
      <c r="AY744" s="210" t="s">
        <v>134</v>
      </c>
    </row>
    <row r="745" spans="2:65" s="11" customFormat="1" ht="13.5">
      <c r="B745" s="199"/>
      <c r="C745" s="200"/>
      <c r="D745" s="201" t="s">
        <v>143</v>
      </c>
      <c r="E745" s="202" t="s">
        <v>21</v>
      </c>
      <c r="F745" s="203" t="s">
        <v>243</v>
      </c>
      <c r="G745" s="200"/>
      <c r="H745" s="204">
        <v>3.8849999999999998</v>
      </c>
      <c r="I745" s="205"/>
      <c r="J745" s="200"/>
      <c r="K745" s="200"/>
      <c r="L745" s="206"/>
      <c r="M745" s="207"/>
      <c r="N745" s="208"/>
      <c r="O745" s="208"/>
      <c r="P745" s="208"/>
      <c r="Q745" s="208"/>
      <c r="R745" s="208"/>
      <c r="S745" s="208"/>
      <c r="T745" s="209"/>
      <c r="AT745" s="210" t="s">
        <v>143</v>
      </c>
      <c r="AU745" s="210" t="s">
        <v>86</v>
      </c>
      <c r="AV745" s="11" t="s">
        <v>86</v>
      </c>
      <c r="AW745" s="11" t="s">
        <v>38</v>
      </c>
      <c r="AX745" s="11" t="s">
        <v>74</v>
      </c>
      <c r="AY745" s="210" t="s">
        <v>134</v>
      </c>
    </row>
    <row r="746" spans="2:65" s="11" customFormat="1" ht="13.5">
      <c r="B746" s="199"/>
      <c r="C746" s="200"/>
      <c r="D746" s="201" t="s">
        <v>143</v>
      </c>
      <c r="E746" s="202" t="s">
        <v>21</v>
      </c>
      <c r="F746" s="203" t="s">
        <v>244</v>
      </c>
      <c r="G746" s="200"/>
      <c r="H746" s="204">
        <v>4.7699999999999996</v>
      </c>
      <c r="I746" s="205"/>
      <c r="J746" s="200"/>
      <c r="K746" s="200"/>
      <c r="L746" s="206"/>
      <c r="M746" s="207"/>
      <c r="N746" s="208"/>
      <c r="O746" s="208"/>
      <c r="P746" s="208"/>
      <c r="Q746" s="208"/>
      <c r="R746" s="208"/>
      <c r="S746" s="208"/>
      <c r="T746" s="209"/>
      <c r="AT746" s="210" t="s">
        <v>143</v>
      </c>
      <c r="AU746" s="210" t="s">
        <v>86</v>
      </c>
      <c r="AV746" s="11" t="s">
        <v>86</v>
      </c>
      <c r="AW746" s="11" t="s">
        <v>38</v>
      </c>
      <c r="AX746" s="11" t="s">
        <v>74</v>
      </c>
      <c r="AY746" s="210" t="s">
        <v>134</v>
      </c>
    </row>
    <row r="747" spans="2:65" s="14" customFormat="1" ht="13.5">
      <c r="B747" s="242"/>
      <c r="C747" s="243"/>
      <c r="D747" s="201" t="s">
        <v>143</v>
      </c>
      <c r="E747" s="244" t="s">
        <v>21</v>
      </c>
      <c r="F747" s="245" t="s">
        <v>356</v>
      </c>
      <c r="G747" s="243"/>
      <c r="H747" s="246">
        <v>15.935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143</v>
      </c>
      <c r="AU747" s="252" t="s">
        <v>86</v>
      </c>
      <c r="AV747" s="14" t="s">
        <v>147</v>
      </c>
      <c r="AW747" s="14" t="s">
        <v>38</v>
      </c>
      <c r="AX747" s="14" t="s">
        <v>74</v>
      </c>
      <c r="AY747" s="252" t="s">
        <v>134</v>
      </c>
    </row>
    <row r="748" spans="2:65" s="12" customFormat="1" ht="13.5">
      <c r="B748" s="211"/>
      <c r="C748" s="212"/>
      <c r="D748" s="201" t="s">
        <v>143</v>
      </c>
      <c r="E748" s="213" t="s">
        <v>21</v>
      </c>
      <c r="F748" s="214" t="s">
        <v>145</v>
      </c>
      <c r="G748" s="212"/>
      <c r="H748" s="215">
        <v>62.895000000000003</v>
      </c>
      <c r="I748" s="216"/>
      <c r="J748" s="212"/>
      <c r="K748" s="212"/>
      <c r="L748" s="217"/>
      <c r="M748" s="218"/>
      <c r="N748" s="219"/>
      <c r="O748" s="219"/>
      <c r="P748" s="219"/>
      <c r="Q748" s="219"/>
      <c r="R748" s="219"/>
      <c r="S748" s="219"/>
      <c r="T748" s="220"/>
      <c r="AT748" s="221" t="s">
        <v>143</v>
      </c>
      <c r="AU748" s="221" t="s">
        <v>86</v>
      </c>
      <c r="AV748" s="12" t="s">
        <v>141</v>
      </c>
      <c r="AW748" s="12" t="s">
        <v>38</v>
      </c>
      <c r="AX748" s="12" t="s">
        <v>79</v>
      </c>
      <c r="AY748" s="221" t="s">
        <v>134</v>
      </c>
    </row>
    <row r="749" spans="2:65" s="1" customFormat="1" ht="38.25" customHeight="1">
      <c r="B749" s="41"/>
      <c r="C749" s="187" t="s">
        <v>601</v>
      </c>
      <c r="D749" s="187" t="s">
        <v>136</v>
      </c>
      <c r="E749" s="188" t="s">
        <v>602</v>
      </c>
      <c r="F749" s="189" t="s">
        <v>603</v>
      </c>
      <c r="G749" s="190" t="s">
        <v>179</v>
      </c>
      <c r="H749" s="191">
        <v>88.866</v>
      </c>
      <c r="I749" s="192"/>
      <c r="J749" s="193">
        <f>ROUND(I749*H749,2)</f>
        <v>0</v>
      </c>
      <c r="K749" s="189" t="s">
        <v>21</v>
      </c>
      <c r="L749" s="61"/>
      <c r="M749" s="194" t="s">
        <v>21</v>
      </c>
      <c r="N749" s="195" t="s">
        <v>45</v>
      </c>
      <c r="O749" s="42"/>
      <c r="P749" s="196">
        <f>O749*H749</f>
        <v>0</v>
      </c>
      <c r="Q749" s="196">
        <v>2.6800000000000001E-3</v>
      </c>
      <c r="R749" s="196">
        <f>Q749*H749</f>
        <v>0.23816088000000002</v>
      </c>
      <c r="S749" s="196">
        <v>0</v>
      </c>
      <c r="T749" s="197">
        <f>S749*H749</f>
        <v>0</v>
      </c>
      <c r="AR749" s="24" t="s">
        <v>141</v>
      </c>
      <c r="AT749" s="24" t="s">
        <v>136</v>
      </c>
      <c r="AU749" s="24" t="s">
        <v>86</v>
      </c>
      <c r="AY749" s="24" t="s">
        <v>134</v>
      </c>
      <c r="BE749" s="198">
        <f>IF(N749="základní",J749,0)</f>
        <v>0</v>
      </c>
      <c r="BF749" s="198">
        <f>IF(N749="snížená",J749,0)</f>
        <v>0</v>
      </c>
      <c r="BG749" s="198">
        <f>IF(N749="zákl. přenesená",J749,0)</f>
        <v>0</v>
      </c>
      <c r="BH749" s="198">
        <f>IF(N749="sníž. přenesená",J749,0)</f>
        <v>0</v>
      </c>
      <c r="BI749" s="198">
        <f>IF(N749="nulová",J749,0)</f>
        <v>0</v>
      </c>
      <c r="BJ749" s="24" t="s">
        <v>79</v>
      </c>
      <c r="BK749" s="198">
        <f>ROUND(I749*H749,2)</f>
        <v>0</v>
      </c>
      <c r="BL749" s="24" t="s">
        <v>141</v>
      </c>
      <c r="BM749" s="24" t="s">
        <v>604</v>
      </c>
    </row>
    <row r="750" spans="2:65" s="13" customFormat="1" ht="13.5">
      <c r="B750" s="222"/>
      <c r="C750" s="223"/>
      <c r="D750" s="201" t="s">
        <v>143</v>
      </c>
      <c r="E750" s="224" t="s">
        <v>21</v>
      </c>
      <c r="F750" s="225" t="s">
        <v>605</v>
      </c>
      <c r="G750" s="223"/>
      <c r="H750" s="224" t="s">
        <v>21</v>
      </c>
      <c r="I750" s="226"/>
      <c r="J750" s="223"/>
      <c r="K750" s="223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143</v>
      </c>
      <c r="AU750" s="231" t="s">
        <v>86</v>
      </c>
      <c r="AV750" s="13" t="s">
        <v>79</v>
      </c>
      <c r="AW750" s="13" t="s">
        <v>38</v>
      </c>
      <c r="AX750" s="13" t="s">
        <v>74</v>
      </c>
      <c r="AY750" s="231" t="s">
        <v>134</v>
      </c>
    </row>
    <row r="751" spans="2:65" s="13" customFormat="1" ht="13.5">
      <c r="B751" s="222"/>
      <c r="C751" s="223"/>
      <c r="D751" s="201" t="s">
        <v>143</v>
      </c>
      <c r="E751" s="224" t="s">
        <v>21</v>
      </c>
      <c r="F751" s="225" t="s">
        <v>562</v>
      </c>
      <c r="G751" s="223"/>
      <c r="H751" s="224" t="s">
        <v>21</v>
      </c>
      <c r="I751" s="226"/>
      <c r="J751" s="223"/>
      <c r="K751" s="223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143</v>
      </c>
      <c r="AU751" s="231" t="s">
        <v>86</v>
      </c>
      <c r="AV751" s="13" t="s">
        <v>79</v>
      </c>
      <c r="AW751" s="13" t="s">
        <v>38</v>
      </c>
      <c r="AX751" s="13" t="s">
        <v>74</v>
      </c>
      <c r="AY751" s="231" t="s">
        <v>134</v>
      </c>
    </row>
    <row r="752" spans="2:65" s="11" customFormat="1" ht="13.5">
      <c r="B752" s="199"/>
      <c r="C752" s="200"/>
      <c r="D752" s="201" t="s">
        <v>143</v>
      </c>
      <c r="E752" s="202" t="s">
        <v>21</v>
      </c>
      <c r="F752" s="203" t="s">
        <v>606</v>
      </c>
      <c r="G752" s="200"/>
      <c r="H752" s="204">
        <v>31.021000000000001</v>
      </c>
      <c r="I752" s="205"/>
      <c r="J752" s="200"/>
      <c r="K752" s="200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143</v>
      </c>
      <c r="AU752" s="210" t="s">
        <v>86</v>
      </c>
      <c r="AV752" s="11" t="s">
        <v>86</v>
      </c>
      <c r="AW752" s="11" t="s">
        <v>38</v>
      </c>
      <c r="AX752" s="11" t="s">
        <v>74</v>
      </c>
      <c r="AY752" s="210" t="s">
        <v>134</v>
      </c>
    </row>
    <row r="753" spans="2:51" s="11" customFormat="1" ht="13.5">
      <c r="B753" s="199"/>
      <c r="C753" s="200"/>
      <c r="D753" s="201" t="s">
        <v>143</v>
      </c>
      <c r="E753" s="202" t="s">
        <v>21</v>
      </c>
      <c r="F753" s="203" t="s">
        <v>607</v>
      </c>
      <c r="G753" s="200"/>
      <c r="H753" s="204">
        <v>5.8860000000000001</v>
      </c>
      <c r="I753" s="205"/>
      <c r="J753" s="200"/>
      <c r="K753" s="200"/>
      <c r="L753" s="206"/>
      <c r="M753" s="207"/>
      <c r="N753" s="208"/>
      <c r="O753" s="208"/>
      <c r="P753" s="208"/>
      <c r="Q753" s="208"/>
      <c r="R753" s="208"/>
      <c r="S753" s="208"/>
      <c r="T753" s="209"/>
      <c r="AT753" s="210" t="s">
        <v>143</v>
      </c>
      <c r="AU753" s="210" t="s">
        <v>86</v>
      </c>
      <c r="AV753" s="11" t="s">
        <v>86</v>
      </c>
      <c r="AW753" s="11" t="s">
        <v>38</v>
      </c>
      <c r="AX753" s="11" t="s">
        <v>74</v>
      </c>
      <c r="AY753" s="210" t="s">
        <v>134</v>
      </c>
    </row>
    <row r="754" spans="2:51" s="11" customFormat="1" ht="13.5">
      <c r="B754" s="199"/>
      <c r="C754" s="200"/>
      <c r="D754" s="201" t="s">
        <v>143</v>
      </c>
      <c r="E754" s="202" t="s">
        <v>21</v>
      </c>
      <c r="F754" s="203" t="s">
        <v>608</v>
      </c>
      <c r="G754" s="200"/>
      <c r="H754" s="204">
        <v>12.426</v>
      </c>
      <c r="I754" s="205"/>
      <c r="J754" s="200"/>
      <c r="K754" s="200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143</v>
      </c>
      <c r="AU754" s="210" t="s">
        <v>86</v>
      </c>
      <c r="AV754" s="11" t="s">
        <v>86</v>
      </c>
      <c r="AW754" s="11" t="s">
        <v>38</v>
      </c>
      <c r="AX754" s="11" t="s">
        <v>74</v>
      </c>
      <c r="AY754" s="210" t="s">
        <v>134</v>
      </c>
    </row>
    <row r="755" spans="2:51" s="11" customFormat="1" ht="13.5">
      <c r="B755" s="199"/>
      <c r="C755" s="200"/>
      <c r="D755" s="201" t="s">
        <v>143</v>
      </c>
      <c r="E755" s="202" t="s">
        <v>21</v>
      </c>
      <c r="F755" s="203" t="s">
        <v>609</v>
      </c>
      <c r="G755" s="200"/>
      <c r="H755" s="204">
        <v>13.32</v>
      </c>
      <c r="I755" s="205"/>
      <c r="J755" s="200"/>
      <c r="K755" s="200"/>
      <c r="L755" s="206"/>
      <c r="M755" s="207"/>
      <c r="N755" s="208"/>
      <c r="O755" s="208"/>
      <c r="P755" s="208"/>
      <c r="Q755" s="208"/>
      <c r="R755" s="208"/>
      <c r="S755" s="208"/>
      <c r="T755" s="209"/>
      <c r="AT755" s="210" t="s">
        <v>143</v>
      </c>
      <c r="AU755" s="210" t="s">
        <v>86</v>
      </c>
      <c r="AV755" s="11" t="s">
        <v>86</v>
      </c>
      <c r="AW755" s="11" t="s">
        <v>38</v>
      </c>
      <c r="AX755" s="11" t="s">
        <v>74</v>
      </c>
      <c r="AY755" s="210" t="s">
        <v>134</v>
      </c>
    </row>
    <row r="756" spans="2:51" s="11" customFormat="1" ht="13.5">
      <c r="B756" s="199"/>
      <c r="C756" s="200"/>
      <c r="D756" s="201" t="s">
        <v>143</v>
      </c>
      <c r="E756" s="202" t="s">
        <v>21</v>
      </c>
      <c r="F756" s="203" t="s">
        <v>610</v>
      </c>
      <c r="G756" s="200"/>
      <c r="H756" s="204">
        <v>17.702000000000002</v>
      </c>
      <c r="I756" s="205"/>
      <c r="J756" s="200"/>
      <c r="K756" s="200"/>
      <c r="L756" s="206"/>
      <c r="M756" s="207"/>
      <c r="N756" s="208"/>
      <c r="O756" s="208"/>
      <c r="P756" s="208"/>
      <c r="Q756" s="208"/>
      <c r="R756" s="208"/>
      <c r="S756" s="208"/>
      <c r="T756" s="209"/>
      <c r="AT756" s="210" t="s">
        <v>143</v>
      </c>
      <c r="AU756" s="210" t="s">
        <v>86</v>
      </c>
      <c r="AV756" s="11" t="s">
        <v>86</v>
      </c>
      <c r="AW756" s="11" t="s">
        <v>38</v>
      </c>
      <c r="AX756" s="11" t="s">
        <v>74</v>
      </c>
      <c r="AY756" s="210" t="s">
        <v>134</v>
      </c>
    </row>
    <row r="757" spans="2:51" s="11" customFormat="1" ht="13.5">
      <c r="B757" s="199"/>
      <c r="C757" s="200"/>
      <c r="D757" s="201" t="s">
        <v>143</v>
      </c>
      <c r="E757" s="202" t="s">
        <v>21</v>
      </c>
      <c r="F757" s="203" t="s">
        <v>611</v>
      </c>
      <c r="G757" s="200"/>
      <c r="H757" s="204">
        <v>11.837</v>
      </c>
      <c r="I757" s="205"/>
      <c r="J757" s="200"/>
      <c r="K757" s="200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143</v>
      </c>
      <c r="AU757" s="210" t="s">
        <v>86</v>
      </c>
      <c r="AV757" s="11" t="s">
        <v>86</v>
      </c>
      <c r="AW757" s="11" t="s">
        <v>38</v>
      </c>
      <c r="AX757" s="11" t="s">
        <v>74</v>
      </c>
      <c r="AY757" s="210" t="s">
        <v>134</v>
      </c>
    </row>
    <row r="758" spans="2:51" s="11" customFormat="1" ht="13.5">
      <c r="B758" s="199"/>
      <c r="C758" s="200"/>
      <c r="D758" s="201" t="s">
        <v>143</v>
      </c>
      <c r="E758" s="202" t="s">
        <v>21</v>
      </c>
      <c r="F758" s="203" t="s">
        <v>612</v>
      </c>
      <c r="G758" s="200"/>
      <c r="H758" s="204">
        <v>25.68</v>
      </c>
      <c r="I758" s="205"/>
      <c r="J758" s="200"/>
      <c r="K758" s="200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143</v>
      </c>
      <c r="AU758" s="210" t="s">
        <v>86</v>
      </c>
      <c r="AV758" s="11" t="s">
        <v>86</v>
      </c>
      <c r="AW758" s="11" t="s">
        <v>38</v>
      </c>
      <c r="AX758" s="11" t="s">
        <v>74</v>
      </c>
      <c r="AY758" s="210" t="s">
        <v>134</v>
      </c>
    </row>
    <row r="759" spans="2:51" s="14" customFormat="1" ht="13.5">
      <c r="B759" s="242"/>
      <c r="C759" s="243"/>
      <c r="D759" s="201" t="s">
        <v>143</v>
      </c>
      <c r="E759" s="244" t="s">
        <v>21</v>
      </c>
      <c r="F759" s="245" t="s">
        <v>356</v>
      </c>
      <c r="G759" s="243"/>
      <c r="H759" s="246">
        <v>117.872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AT759" s="252" t="s">
        <v>143</v>
      </c>
      <c r="AU759" s="252" t="s">
        <v>86</v>
      </c>
      <c r="AV759" s="14" t="s">
        <v>147</v>
      </c>
      <c r="AW759" s="14" t="s">
        <v>38</v>
      </c>
      <c r="AX759" s="14" t="s">
        <v>74</v>
      </c>
      <c r="AY759" s="252" t="s">
        <v>134</v>
      </c>
    </row>
    <row r="760" spans="2:51" s="13" customFormat="1" ht="13.5">
      <c r="B760" s="222"/>
      <c r="C760" s="223"/>
      <c r="D760" s="201" t="s">
        <v>143</v>
      </c>
      <c r="E760" s="224" t="s">
        <v>21</v>
      </c>
      <c r="F760" s="225" t="s">
        <v>357</v>
      </c>
      <c r="G760" s="223"/>
      <c r="H760" s="224" t="s">
        <v>21</v>
      </c>
      <c r="I760" s="226"/>
      <c r="J760" s="223"/>
      <c r="K760" s="223"/>
      <c r="L760" s="227"/>
      <c r="M760" s="228"/>
      <c r="N760" s="229"/>
      <c r="O760" s="229"/>
      <c r="P760" s="229"/>
      <c r="Q760" s="229"/>
      <c r="R760" s="229"/>
      <c r="S760" s="229"/>
      <c r="T760" s="230"/>
      <c r="AT760" s="231" t="s">
        <v>143</v>
      </c>
      <c r="AU760" s="231" t="s">
        <v>86</v>
      </c>
      <c r="AV760" s="13" t="s">
        <v>79</v>
      </c>
      <c r="AW760" s="13" t="s">
        <v>38</v>
      </c>
      <c r="AX760" s="13" t="s">
        <v>74</v>
      </c>
      <c r="AY760" s="231" t="s">
        <v>134</v>
      </c>
    </row>
    <row r="761" spans="2:51" s="13" customFormat="1" ht="13.5">
      <c r="B761" s="222"/>
      <c r="C761" s="223"/>
      <c r="D761" s="201" t="s">
        <v>143</v>
      </c>
      <c r="E761" s="224" t="s">
        <v>21</v>
      </c>
      <c r="F761" s="225" t="s">
        <v>262</v>
      </c>
      <c r="G761" s="223"/>
      <c r="H761" s="224" t="s">
        <v>21</v>
      </c>
      <c r="I761" s="226"/>
      <c r="J761" s="223"/>
      <c r="K761" s="223"/>
      <c r="L761" s="227"/>
      <c r="M761" s="228"/>
      <c r="N761" s="229"/>
      <c r="O761" s="229"/>
      <c r="P761" s="229"/>
      <c r="Q761" s="229"/>
      <c r="R761" s="229"/>
      <c r="S761" s="229"/>
      <c r="T761" s="230"/>
      <c r="AT761" s="231" t="s">
        <v>143</v>
      </c>
      <c r="AU761" s="231" t="s">
        <v>86</v>
      </c>
      <c r="AV761" s="13" t="s">
        <v>79</v>
      </c>
      <c r="AW761" s="13" t="s">
        <v>38</v>
      </c>
      <c r="AX761" s="13" t="s">
        <v>74</v>
      </c>
      <c r="AY761" s="231" t="s">
        <v>134</v>
      </c>
    </row>
    <row r="762" spans="2:51" s="11" customFormat="1" ht="13.5">
      <c r="B762" s="199"/>
      <c r="C762" s="200"/>
      <c r="D762" s="201" t="s">
        <v>143</v>
      </c>
      <c r="E762" s="202" t="s">
        <v>21</v>
      </c>
      <c r="F762" s="203" t="s">
        <v>613</v>
      </c>
      <c r="G762" s="200"/>
      <c r="H762" s="204">
        <v>-12.045</v>
      </c>
      <c r="I762" s="205"/>
      <c r="J762" s="200"/>
      <c r="K762" s="200"/>
      <c r="L762" s="206"/>
      <c r="M762" s="207"/>
      <c r="N762" s="208"/>
      <c r="O762" s="208"/>
      <c r="P762" s="208"/>
      <c r="Q762" s="208"/>
      <c r="R762" s="208"/>
      <c r="S762" s="208"/>
      <c r="T762" s="209"/>
      <c r="AT762" s="210" t="s">
        <v>143</v>
      </c>
      <c r="AU762" s="210" t="s">
        <v>86</v>
      </c>
      <c r="AV762" s="11" t="s">
        <v>86</v>
      </c>
      <c r="AW762" s="11" t="s">
        <v>38</v>
      </c>
      <c r="AX762" s="11" t="s">
        <v>74</v>
      </c>
      <c r="AY762" s="210" t="s">
        <v>134</v>
      </c>
    </row>
    <row r="763" spans="2:51" s="13" customFormat="1" ht="13.5">
      <c r="B763" s="222"/>
      <c r="C763" s="223"/>
      <c r="D763" s="201" t="s">
        <v>143</v>
      </c>
      <c r="E763" s="224" t="s">
        <v>21</v>
      </c>
      <c r="F763" s="225" t="s">
        <v>264</v>
      </c>
      <c r="G763" s="223"/>
      <c r="H763" s="224" t="s">
        <v>21</v>
      </c>
      <c r="I763" s="226"/>
      <c r="J763" s="223"/>
      <c r="K763" s="223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143</v>
      </c>
      <c r="AU763" s="231" t="s">
        <v>86</v>
      </c>
      <c r="AV763" s="13" t="s">
        <v>79</v>
      </c>
      <c r="AW763" s="13" t="s">
        <v>38</v>
      </c>
      <c r="AX763" s="13" t="s">
        <v>74</v>
      </c>
      <c r="AY763" s="231" t="s">
        <v>134</v>
      </c>
    </row>
    <row r="764" spans="2:51" s="11" customFormat="1" ht="13.5">
      <c r="B764" s="199"/>
      <c r="C764" s="200"/>
      <c r="D764" s="201" t="s">
        <v>143</v>
      </c>
      <c r="E764" s="202" t="s">
        <v>21</v>
      </c>
      <c r="F764" s="203" t="s">
        <v>614</v>
      </c>
      <c r="G764" s="200"/>
      <c r="H764" s="204">
        <v>-2.5739999999999998</v>
      </c>
      <c r="I764" s="205"/>
      <c r="J764" s="200"/>
      <c r="K764" s="200"/>
      <c r="L764" s="206"/>
      <c r="M764" s="207"/>
      <c r="N764" s="208"/>
      <c r="O764" s="208"/>
      <c r="P764" s="208"/>
      <c r="Q764" s="208"/>
      <c r="R764" s="208"/>
      <c r="S764" s="208"/>
      <c r="T764" s="209"/>
      <c r="AT764" s="210" t="s">
        <v>143</v>
      </c>
      <c r="AU764" s="210" t="s">
        <v>86</v>
      </c>
      <c r="AV764" s="11" t="s">
        <v>86</v>
      </c>
      <c r="AW764" s="11" t="s">
        <v>38</v>
      </c>
      <c r="AX764" s="11" t="s">
        <v>74</v>
      </c>
      <c r="AY764" s="210" t="s">
        <v>134</v>
      </c>
    </row>
    <row r="765" spans="2:51" s="13" customFormat="1" ht="13.5">
      <c r="B765" s="222"/>
      <c r="C765" s="223"/>
      <c r="D765" s="201" t="s">
        <v>143</v>
      </c>
      <c r="E765" s="224" t="s">
        <v>21</v>
      </c>
      <c r="F765" s="225" t="s">
        <v>268</v>
      </c>
      <c r="G765" s="223"/>
      <c r="H765" s="224" t="s">
        <v>21</v>
      </c>
      <c r="I765" s="226"/>
      <c r="J765" s="223"/>
      <c r="K765" s="223"/>
      <c r="L765" s="227"/>
      <c r="M765" s="228"/>
      <c r="N765" s="229"/>
      <c r="O765" s="229"/>
      <c r="P765" s="229"/>
      <c r="Q765" s="229"/>
      <c r="R765" s="229"/>
      <c r="S765" s="229"/>
      <c r="T765" s="230"/>
      <c r="AT765" s="231" t="s">
        <v>143</v>
      </c>
      <c r="AU765" s="231" t="s">
        <v>86</v>
      </c>
      <c r="AV765" s="13" t="s">
        <v>79</v>
      </c>
      <c r="AW765" s="13" t="s">
        <v>38</v>
      </c>
      <c r="AX765" s="13" t="s">
        <v>74</v>
      </c>
      <c r="AY765" s="231" t="s">
        <v>134</v>
      </c>
    </row>
    <row r="766" spans="2:51" s="11" customFormat="1" ht="13.5">
      <c r="B766" s="199"/>
      <c r="C766" s="200"/>
      <c r="D766" s="201" t="s">
        <v>143</v>
      </c>
      <c r="E766" s="202" t="s">
        <v>21</v>
      </c>
      <c r="F766" s="203" t="s">
        <v>615</v>
      </c>
      <c r="G766" s="200"/>
      <c r="H766" s="204">
        <v>-1.5620000000000001</v>
      </c>
      <c r="I766" s="205"/>
      <c r="J766" s="200"/>
      <c r="K766" s="200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143</v>
      </c>
      <c r="AU766" s="210" t="s">
        <v>86</v>
      </c>
      <c r="AV766" s="11" t="s">
        <v>86</v>
      </c>
      <c r="AW766" s="11" t="s">
        <v>38</v>
      </c>
      <c r="AX766" s="11" t="s">
        <v>74</v>
      </c>
      <c r="AY766" s="210" t="s">
        <v>134</v>
      </c>
    </row>
    <row r="767" spans="2:51" s="13" customFormat="1" ht="13.5">
      <c r="B767" s="222"/>
      <c r="C767" s="223"/>
      <c r="D767" s="201" t="s">
        <v>143</v>
      </c>
      <c r="E767" s="224" t="s">
        <v>21</v>
      </c>
      <c r="F767" s="225" t="s">
        <v>270</v>
      </c>
      <c r="G767" s="223"/>
      <c r="H767" s="224" t="s">
        <v>21</v>
      </c>
      <c r="I767" s="226"/>
      <c r="J767" s="223"/>
      <c r="K767" s="223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143</v>
      </c>
      <c r="AU767" s="231" t="s">
        <v>86</v>
      </c>
      <c r="AV767" s="13" t="s">
        <v>79</v>
      </c>
      <c r="AW767" s="13" t="s">
        <v>38</v>
      </c>
      <c r="AX767" s="13" t="s">
        <v>74</v>
      </c>
      <c r="AY767" s="231" t="s">
        <v>134</v>
      </c>
    </row>
    <row r="768" spans="2:51" s="11" customFormat="1" ht="13.5">
      <c r="B768" s="199"/>
      <c r="C768" s="200"/>
      <c r="D768" s="201" t="s">
        <v>143</v>
      </c>
      <c r="E768" s="202" t="s">
        <v>21</v>
      </c>
      <c r="F768" s="203" t="s">
        <v>572</v>
      </c>
      <c r="G768" s="200"/>
      <c r="H768" s="204">
        <v>-1.796</v>
      </c>
      <c r="I768" s="205"/>
      <c r="J768" s="200"/>
      <c r="K768" s="200"/>
      <c r="L768" s="206"/>
      <c r="M768" s="207"/>
      <c r="N768" s="208"/>
      <c r="O768" s="208"/>
      <c r="P768" s="208"/>
      <c r="Q768" s="208"/>
      <c r="R768" s="208"/>
      <c r="S768" s="208"/>
      <c r="T768" s="209"/>
      <c r="AT768" s="210" t="s">
        <v>143</v>
      </c>
      <c r="AU768" s="210" t="s">
        <v>86</v>
      </c>
      <c r="AV768" s="11" t="s">
        <v>86</v>
      </c>
      <c r="AW768" s="11" t="s">
        <v>38</v>
      </c>
      <c r="AX768" s="11" t="s">
        <v>74</v>
      </c>
      <c r="AY768" s="210" t="s">
        <v>134</v>
      </c>
    </row>
    <row r="769" spans="2:65" s="13" customFormat="1" ht="13.5">
      <c r="B769" s="222"/>
      <c r="C769" s="223"/>
      <c r="D769" s="201" t="s">
        <v>143</v>
      </c>
      <c r="E769" s="224" t="s">
        <v>21</v>
      </c>
      <c r="F769" s="225" t="s">
        <v>272</v>
      </c>
      <c r="G769" s="223"/>
      <c r="H769" s="224" t="s">
        <v>21</v>
      </c>
      <c r="I769" s="226"/>
      <c r="J769" s="223"/>
      <c r="K769" s="223"/>
      <c r="L769" s="227"/>
      <c r="M769" s="228"/>
      <c r="N769" s="229"/>
      <c r="O769" s="229"/>
      <c r="P769" s="229"/>
      <c r="Q769" s="229"/>
      <c r="R769" s="229"/>
      <c r="S769" s="229"/>
      <c r="T769" s="230"/>
      <c r="AT769" s="231" t="s">
        <v>143</v>
      </c>
      <c r="AU769" s="231" t="s">
        <v>86</v>
      </c>
      <c r="AV769" s="13" t="s">
        <v>79</v>
      </c>
      <c r="AW769" s="13" t="s">
        <v>38</v>
      </c>
      <c r="AX769" s="13" t="s">
        <v>74</v>
      </c>
      <c r="AY769" s="231" t="s">
        <v>134</v>
      </c>
    </row>
    <row r="770" spans="2:65" s="11" customFormat="1" ht="13.5">
      <c r="B770" s="199"/>
      <c r="C770" s="200"/>
      <c r="D770" s="201" t="s">
        <v>143</v>
      </c>
      <c r="E770" s="202" t="s">
        <v>21</v>
      </c>
      <c r="F770" s="203" t="s">
        <v>573</v>
      </c>
      <c r="G770" s="200"/>
      <c r="H770" s="204">
        <v>-2.19</v>
      </c>
      <c r="I770" s="205"/>
      <c r="J770" s="200"/>
      <c r="K770" s="200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143</v>
      </c>
      <c r="AU770" s="210" t="s">
        <v>86</v>
      </c>
      <c r="AV770" s="11" t="s">
        <v>86</v>
      </c>
      <c r="AW770" s="11" t="s">
        <v>38</v>
      </c>
      <c r="AX770" s="11" t="s">
        <v>74</v>
      </c>
      <c r="AY770" s="210" t="s">
        <v>134</v>
      </c>
    </row>
    <row r="771" spans="2:65" s="13" customFormat="1" ht="13.5">
      <c r="B771" s="222"/>
      <c r="C771" s="223"/>
      <c r="D771" s="201" t="s">
        <v>143</v>
      </c>
      <c r="E771" s="224" t="s">
        <v>21</v>
      </c>
      <c r="F771" s="225" t="s">
        <v>274</v>
      </c>
      <c r="G771" s="223"/>
      <c r="H771" s="224" t="s">
        <v>21</v>
      </c>
      <c r="I771" s="226"/>
      <c r="J771" s="223"/>
      <c r="K771" s="223"/>
      <c r="L771" s="227"/>
      <c r="M771" s="228"/>
      <c r="N771" s="229"/>
      <c r="O771" s="229"/>
      <c r="P771" s="229"/>
      <c r="Q771" s="229"/>
      <c r="R771" s="229"/>
      <c r="S771" s="229"/>
      <c r="T771" s="230"/>
      <c r="AT771" s="231" t="s">
        <v>143</v>
      </c>
      <c r="AU771" s="231" t="s">
        <v>86</v>
      </c>
      <c r="AV771" s="13" t="s">
        <v>79</v>
      </c>
      <c r="AW771" s="13" t="s">
        <v>38</v>
      </c>
      <c r="AX771" s="13" t="s">
        <v>74</v>
      </c>
      <c r="AY771" s="231" t="s">
        <v>134</v>
      </c>
    </row>
    <row r="772" spans="2:65" s="11" customFormat="1" ht="13.5">
      <c r="B772" s="199"/>
      <c r="C772" s="200"/>
      <c r="D772" s="201" t="s">
        <v>143</v>
      </c>
      <c r="E772" s="202" t="s">
        <v>21</v>
      </c>
      <c r="F772" s="203" t="s">
        <v>574</v>
      </c>
      <c r="G772" s="200"/>
      <c r="H772" s="204">
        <v>-1.234</v>
      </c>
      <c r="I772" s="205"/>
      <c r="J772" s="200"/>
      <c r="K772" s="200"/>
      <c r="L772" s="206"/>
      <c r="M772" s="207"/>
      <c r="N772" s="208"/>
      <c r="O772" s="208"/>
      <c r="P772" s="208"/>
      <c r="Q772" s="208"/>
      <c r="R772" s="208"/>
      <c r="S772" s="208"/>
      <c r="T772" s="209"/>
      <c r="AT772" s="210" t="s">
        <v>143</v>
      </c>
      <c r="AU772" s="210" t="s">
        <v>86</v>
      </c>
      <c r="AV772" s="11" t="s">
        <v>86</v>
      </c>
      <c r="AW772" s="11" t="s">
        <v>38</v>
      </c>
      <c r="AX772" s="11" t="s">
        <v>74</v>
      </c>
      <c r="AY772" s="210" t="s">
        <v>134</v>
      </c>
    </row>
    <row r="773" spans="2:65" s="13" customFormat="1" ht="13.5">
      <c r="B773" s="222"/>
      <c r="C773" s="223"/>
      <c r="D773" s="201" t="s">
        <v>143</v>
      </c>
      <c r="E773" s="224" t="s">
        <v>21</v>
      </c>
      <c r="F773" s="225" t="s">
        <v>276</v>
      </c>
      <c r="G773" s="223"/>
      <c r="H773" s="224" t="s">
        <v>21</v>
      </c>
      <c r="I773" s="226"/>
      <c r="J773" s="223"/>
      <c r="K773" s="223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143</v>
      </c>
      <c r="AU773" s="231" t="s">
        <v>86</v>
      </c>
      <c r="AV773" s="13" t="s">
        <v>79</v>
      </c>
      <c r="AW773" s="13" t="s">
        <v>38</v>
      </c>
      <c r="AX773" s="13" t="s">
        <v>74</v>
      </c>
      <c r="AY773" s="231" t="s">
        <v>134</v>
      </c>
    </row>
    <row r="774" spans="2:65" s="11" customFormat="1" ht="13.5">
      <c r="B774" s="199"/>
      <c r="C774" s="200"/>
      <c r="D774" s="201" t="s">
        <v>143</v>
      </c>
      <c r="E774" s="202" t="s">
        <v>21</v>
      </c>
      <c r="F774" s="203" t="s">
        <v>575</v>
      </c>
      <c r="G774" s="200"/>
      <c r="H774" s="204">
        <v>-1.08</v>
      </c>
      <c r="I774" s="205"/>
      <c r="J774" s="200"/>
      <c r="K774" s="200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143</v>
      </c>
      <c r="AU774" s="210" t="s">
        <v>86</v>
      </c>
      <c r="AV774" s="11" t="s">
        <v>86</v>
      </c>
      <c r="AW774" s="11" t="s">
        <v>38</v>
      </c>
      <c r="AX774" s="11" t="s">
        <v>74</v>
      </c>
      <c r="AY774" s="210" t="s">
        <v>134</v>
      </c>
    </row>
    <row r="775" spans="2:65" s="13" customFormat="1" ht="13.5">
      <c r="B775" s="222"/>
      <c r="C775" s="223"/>
      <c r="D775" s="201" t="s">
        <v>143</v>
      </c>
      <c r="E775" s="224" t="s">
        <v>21</v>
      </c>
      <c r="F775" s="225" t="s">
        <v>616</v>
      </c>
      <c r="G775" s="223"/>
      <c r="H775" s="224" t="s">
        <v>21</v>
      </c>
      <c r="I775" s="226"/>
      <c r="J775" s="223"/>
      <c r="K775" s="223"/>
      <c r="L775" s="227"/>
      <c r="M775" s="228"/>
      <c r="N775" s="229"/>
      <c r="O775" s="229"/>
      <c r="P775" s="229"/>
      <c r="Q775" s="229"/>
      <c r="R775" s="229"/>
      <c r="S775" s="229"/>
      <c r="T775" s="230"/>
      <c r="AT775" s="231" t="s">
        <v>143</v>
      </c>
      <c r="AU775" s="231" t="s">
        <v>86</v>
      </c>
      <c r="AV775" s="13" t="s">
        <v>79</v>
      </c>
      <c r="AW775" s="13" t="s">
        <v>38</v>
      </c>
      <c r="AX775" s="13" t="s">
        <v>74</v>
      </c>
      <c r="AY775" s="231" t="s">
        <v>134</v>
      </c>
    </row>
    <row r="776" spans="2:65" s="11" customFormat="1" ht="13.5">
      <c r="B776" s="199"/>
      <c r="C776" s="200"/>
      <c r="D776" s="201" t="s">
        <v>143</v>
      </c>
      <c r="E776" s="202" t="s">
        <v>21</v>
      </c>
      <c r="F776" s="203" t="s">
        <v>617</v>
      </c>
      <c r="G776" s="200"/>
      <c r="H776" s="204">
        <v>-3.27</v>
      </c>
      <c r="I776" s="205"/>
      <c r="J776" s="200"/>
      <c r="K776" s="200"/>
      <c r="L776" s="206"/>
      <c r="M776" s="207"/>
      <c r="N776" s="208"/>
      <c r="O776" s="208"/>
      <c r="P776" s="208"/>
      <c r="Q776" s="208"/>
      <c r="R776" s="208"/>
      <c r="S776" s="208"/>
      <c r="T776" s="209"/>
      <c r="AT776" s="210" t="s">
        <v>143</v>
      </c>
      <c r="AU776" s="210" t="s">
        <v>86</v>
      </c>
      <c r="AV776" s="11" t="s">
        <v>86</v>
      </c>
      <c r="AW776" s="11" t="s">
        <v>38</v>
      </c>
      <c r="AX776" s="11" t="s">
        <v>74</v>
      </c>
      <c r="AY776" s="210" t="s">
        <v>134</v>
      </c>
    </row>
    <row r="777" spans="2:65" s="13" customFormat="1" ht="13.5">
      <c r="B777" s="222"/>
      <c r="C777" s="223"/>
      <c r="D777" s="201" t="s">
        <v>143</v>
      </c>
      <c r="E777" s="224" t="s">
        <v>21</v>
      </c>
      <c r="F777" s="225" t="s">
        <v>284</v>
      </c>
      <c r="G777" s="223"/>
      <c r="H777" s="224" t="s">
        <v>21</v>
      </c>
      <c r="I777" s="226"/>
      <c r="J777" s="223"/>
      <c r="K777" s="223"/>
      <c r="L777" s="227"/>
      <c r="M777" s="228"/>
      <c r="N777" s="229"/>
      <c r="O777" s="229"/>
      <c r="P777" s="229"/>
      <c r="Q777" s="229"/>
      <c r="R777" s="229"/>
      <c r="S777" s="229"/>
      <c r="T777" s="230"/>
      <c r="AT777" s="231" t="s">
        <v>143</v>
      </c>
      <c r="AU777" s="231" t="s">
        <v>86</v>
      </c>
      <c r="AV777" s="13" t="s">
        <v>79</v>
      </c>
      <c r="AW777" s="13" t="s">
        <v>38</v>
      </c>
      <c r="AX777" s="13" t="s">
        <v>74</v>
      </c>
      <c r="AY777" s="231" t="s">
        <v>134</v>
      </c>
    </row>
    <row r="778" spans="2:65" s="11" customFormat="1" ht="13.5">
      <c r="B778" s="199"/>
      <c r="C778" s="200"/>
      <c r="D778" s="201" t="s">
        <v>143</v>
      </c>
      <c r="E778" s="202" t="s">
        <v>21</v>
      </c>
      <c r="F778" s="203" t="s">
        <v>618</v>
      </c>
      <c r="G778" s="200"/>
      <c r="H778" s="204">
        <v>-3.2549999999999999</v>
      </c>
      <c r="I778" s="205"/>
      <c r="J778" s="200"/>
      <c r="K778" s="200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143</v>
      </c>
      <c r="AU778" s="210" t="s">
        <v>86</v>
      </c>
      <c r="AV778" s="11" t="s">
        <v>86</v>
      </c>
      <c r="AW778" s="11" t="s">
        <v>38</v>
      </c>
      <c r="AX778" s="11" t="s">
        <v>74</v>
      </c>
      <c r="AY778" s="210" t="s">
        <v>134</v>
      </c>
    </row>
    <row r="779" spans="2:65" s="14" customFormat="1" ht="13.5">
      <c r="B779" s="242"/>
      <c r="C779" s="243"/>
      <c r="D779" s="201" t="s">
        <v>143</v>
      </c>
      <c r="E779" s="244" t="s">
        <v>21</v>
      </c>
      <c r="F779" s="245" t="s">
        <v>356</v>
      </c>
      <c r="G779" s="243"/>
      <c r="H779" s="246">
        <v>-29.006</v>
      </c>
      <c r="I779" s="247"/>
      <c r="J779" s="243"/>
      <c r="K779" s="243"/>
      <c r="L779" s="248"/>
      <c r="M779" s="249"/>
      <c r="N779" s="250"/>
      <c r="O779" s="250"/>
      <c r="P779" s="250"/>
      <c r="Q779" s="250"/>
      <c r="R779" s="250"/>
      <c r="S779" s="250"/>
      <c r="T779" s="251"/>
      <c r="AT779" s="252" t="s">
        <v>143</v>
      </c>
      <c r="AU779" s="252" t="s">
        <v>86</v>
      </c>
      <c r="AV779" s="14" t="s">
        <v>147</v>
      </c>
      <c r="AW779" s="14" t="s">
        <v>38</v>
      </c>
      <c r="AX779" s="14" t="s">
        <v>74</v>
      </c>
      <c r="AY779" s="252" t="s">
        <v>134</v>
      </c>
    </row>
    <row r="780" spans="2:65" s="12" customFormat="1" ht="13.5">
      <c r="B780" s="211"/>
      <c r="C780" s="212"/>
      <c r="D780" s="201" t="s">
        <v>143</v>
      </c>
      <c r="E780" s="213" t="s">
        <v>21</v>
      </c>
      <c r="F780" s="214" t="s">
        <v>145</v>
      </c>
      <c r="G780" s="212"/>
      <c r="H780" s="215">
        <v>88.866</v>
      </c>
      <c r="I780" s="216"/>
      <c r="J780" s="212"/>
      <c r="K780" s="212"/>
      <c r="L780" s="217"/>
      <c r="M780" s="218"/>
      <c r="N780" s="219"/>
      <c r="O780" s="219"/>
      <c r="P780" s="219"/>
      <c r="Q780" s="219"/>
      <c r="R780" s="219"/>
      <c r="S780" s="219"/>
      <c r="T780" s="220"/>
      <c r="AT780" s="221" t="s">
        <v>143</v>
      </c>
      <c r="AU780" s="221" t="s">
        <v>86</v>
      </c>
      <c r="AV780" s="12" t="s">
        <v>141</v>
      </c>
      <c r="AW780" s="12" t="s">
        <v>38</v>
      </c>
      <c r="AX780" s="12" t="s">
        <v>79</v>
      </c>
      <c r="AY780" s="221" t="s">
        <v>134</v>
      </c>
    </row>
    <row r="781" spans="2:65" s="1" customFormat="1" ht="38.25" customHeight="1">
      <c r="B781" s="41"/>
      <c r="C781" s="187" t="s">
        <v>619</v>
      </c>
      <c r="D781" s="187" t="s">
        <v>136</v>
      </c>
      <c r="E781" s="188" t="s">
        <v>620</v>
      </c>
      <c r="F781" s="189" t="s">
        <v>621</v>
      </c>
      <c r="G781" s="190" t="s">
        <v>179</v>
      </c>
      <c r="H781" s="191">
        <v>115.387</v>
      </c>
      <c r="I781" s="192"/>
      <c r="J781" s="193">
        <f>ROUND(I781*H781,2)</f>
        <v>0</v>
      </c>
      <c r="K781" s="189" t="s">
        <v>140</v>
      </c>
      <c r="L781" s="61"/>
      <c r="M781" s="194" t="s">
        <v>21</v>
      </c>
      <c r="N781" s="195" t="s">
        <v>45</v>
      </c>
      <c r="O781" s="42"/>
      <c r="P781" s="196">
        <f>O781*H781</f>
        <v>0</v>
      </c>
      <c r="Q781" s="196">
        <v>3.7999999999999999E-2</v>
      </c>
      <c r="R781" s="196">
        <f>Q781*H781</f>
        <v>4.3847059999999995</v>
      </c>
      <c r="S781" s="196">
        <v>0</v>
      </c>
      <c r="T781" s="197">
        <f>S781*H781</f>
        <v>0</v>
      </c>
      <c r="AR781" s="24" t="s">
        <v>141</v>
      </c>
      <c r="AT781" s="24" t="s">
        <v>136</v>
      </c>
      <c r="AU781" s="24" t="s">
        <v>86</v>
      </c>
      <c r="AY781" s="24" t="s">
        <v>134</v>
      </c>
      <c r="BE781" s="198">
        <f>IF(N781="základní",J781,0)</f>
        <v>0</v>
      </c>
      <c r="BF781" s="198">
        <f>IF(N781="snížená",J781,0)</f>
        <v>0</v>
      </c>
      <c r="BG781" s="198">
        <f>IF(N781="zákl. přenesená",J781,0)</f>
        <v>0</v>
      </c>
      <c r="BH781" s="198">
        <f>IF(N781="sníž. přenesená",J781,0)</f>
        <v>0</v>
      </c>
      <c r="BI781" s="198">
        <f>IF(N781="nulová",J781,0)</f>
        <v>0</v>
      </c>
      <c r="BJ781" s="24" t="s">
        <v>79</v>
      </c>
      <c r="BK781" s="198">
        <f>ROUND(I781*H781,2)</f>
        <v>0</v>
      </c>
      <c r="BL781" s="24" t="s">
        <v>141</v>
      </c>
      <c r="BM781" s="24" t="s">
        <v>622</v>
      </c>
    </row>
    <row r="782" spans="2:65" s="13" customFormat="1" ht="13.5">
      <c r="B782" s="222"/>
      <c r="C782" s="223"/>
      <c r="D782" s="201" t="s">
        <v>143</v>
      </c>
      <c r="E782" s="224" t="s">
        <v>21</v>
      </c>
      <c r="F782" s="225" t="s">
        <v>623</v>
      </c>
      <c r="G782" s="223"/>
      <c r="H782" s="224" t="s">
        <v>21</v>
      </c>
      <c r="I782" s="226"/>
      <c r="J782" s="223"/>
      <c r="K782" s="223"/>
      <c r="L782" s="227"/>
      <c r="M782" s="228"/>
      <c r="N782" s="229"/>
      <c r="O782" s="229"/>
      <c r="P782" s="229"/>
      <c r="Q782" s="229"/>
      <c r="R782" s="229"/>
      <c r="S782" s="229"/>
      <c r="T782" s="230"/>
      <c r="AT782" s="231" t="s">
        <v>143</v>
      </c>
      <c r="AU782" s="231" t="s">
        <v>86</v>
      </c>
      <c r="AV782" s="13" t="s">
        <v>79</v>
      </c>
      <c r="AW782" s="13" t="s">
        <v>38</v>
      </c>
      <c r="AX782" s="13" t="s">
        <v>74</v>
      </c>
      <c r="AY782" s="231" t="s">
        <v>134</v>
      </c>
    </row>
    <row r="783" spans="2:65" s="11" customFormat="1" ht="13.5">
      <c r="B783" s="199"/>
      <c r="C783" s="200"/>
      <c r="D783" s="201" t="s">
        <v>143</v>
      </c>
      <c r="E783" s="202" t="s">
        <v>21</v>
      </c>
      <c r="F783" s="203" t="s">
        <v>624</v>
      </c>
      <c r="G783" s="200"/>
      <c r="H783" s="204">
        <v>30.411000000000001</v>
      </c>
      <c r="I783" s="205"/>
      <c r="J783" s="200"/>
      <c r="K783" s="200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143</v>
      </c>
      <c r="AU783" s="210" t="s">
        <v>86</v>
      </c>
      <c r="AV783" s="11" t="s">
        <v>86</v>
      </c>
      <c r="AW783" s="11" t="s">
        <v>38</v>
      </c>
      <c r="AX783" s="11" t="s">
        <v>74</v>
      </c>
      <c r="AY783" s="210" t="s">
        <v>134</v>
      </c>
    </row>
    <row r="784" spans="2:65" s="11" customFormat="1" ht="13.5">
      <c r="B784" s="199"/>
      <c r="C784" s="200"/>
      <c r="D784" s="201" t="s">
        <v>143</v>
      </c>
      <c r="E784" s="202" t="s">
        <v>21</v>
      </c>
      <c r="F784" s="203" t="s">
        <v>625</v>
      </c>
      <c r="G784" s="200"/>
      <c r="H784" s="204">
        <v>25.832999999999998</v>
      </c>
      <c r="I784" s="205"/>
      <c r="J784" s="200"/>
      <c r="K784" s="200"/>
      <c r="L784" s="206"/>
      <c r="M784" s="207"/>
      <c r="N784" s="208"/>
      <c r="O784" s="208"/>
      <c r="P784" s="208"/>
      <c r="Q784" s="208"/>
      <c r="R784" s="208"/>
      <c r="S784" s="208"/>
      <c r="T784" s="209"/>
      <c r="AT784" s="210" t="s">
        <v>143</v>
      </c>
      <c r="AU784" s="210" t="s">
        <v>86</v>
      </c>
      <c r="AV784" s="11" t="s">
        <v>86</v>
      </c>
      <c r="AW784" s="11" t="s">
        <v>38</v>
      </c>
      <c r="AX784" s="11" t="s">
        <v>74</v>
      </c>
      <c r="AY784" s="210" t="s">
        <v>134</v>
      </c>
    </row>
    <row r="785" spans="2:65" s="11" customFormat="1" ht="13.5">
      <c r="B785" s="199"/>
      <c r="C785" s="200"/>
      <c r="D785" s="201" t="s">
        <v>143</v>
      </c>
      <c r="E785" s="202" t="s">
        <v>21</v>
      </c>
      <c r="F785" s="203" t="s">
        <v>626</v>
      </c>
      <c r="G785" s="200"/>
      <c r="H785" s="204">
        <v>30.803000000000001</v>
      </c>
      <c r="I785" s="205"/>
      <c r="J785" s="200"/>
      <c r="K785" s="200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143</v>
      </c>
      <c r="AU785" s="210" t="s">
        <v>86</v>
      </c>
      <c r="AV785" s="11" t="s">
        <v>86</v>
      </c>
      <c r="AW785" s="11" t="s">
        <v>38</v>
      </c>
      <c r="AX785" s="11" t="s">
        <v>74</v>
      </c>
      <c r="AY785" s="210" t="s">
        <v>134</v>
      </c>
    </row>
    <row r="786" spans="2:65" s="11" customFormat="1" ht="13.5">
      <c r="B786" s="199"/>
      <c r="C786" s="200"/>
      <c r="D786" s="201" t="s">
        <v>143</v>
      </c>
      <c r="E786" s="202" t="s">
        <v>21</v>
      </c>
      <c r="F786" s="203" t="s">
        <v>627</v>
      </c>
      <c r="G786" s="200"/>
      <c r="H786" s="204">
        <v>28.34</v>
      </c>
      <c r="I786" s="205"/>
      <c r="J786" s="200"/>
      <c r="K786" s="200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143</v>
      </c>
      <c r="AU786" s="210" t="s">
        <v>86</v>
      </c>
      <c r="AV786" s="11" t="s">
        <v>86</v>
      </c>
      <c r="AW786" s="11" t="s">
        <v>38</v>
      </c>
      <c r="AX786" s="11" t="s">
        <v>74</v>
      </c>
      <c r="AY786" s="210" t="s">
        <v>134</v>
      </c>
    </row>
    <row r="787" spans="2:65" s="12" customFormat="1" ht="13.5">
      <c r="B787" s="211"/>
      <c r="C787" s="212"/>
      <c r="D787" s="201" t="s">
        <v>143</v>
      </c>
      <c r="E787" s="213" t="s">
        <v>21</v>
      </c>
      <c r="F787" s="214" t="s">
        <v>145</v>
      </c>
      <c r="G787" s="212"/>
      <c r="H787" s="215">
        <v>115.387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143</v>
      </c>
      <c r="AU787" s="221" t="s">
        <v>86</v>
      </c>
      <c r="AV787" s="12" t="s">
        <v>141</v>
      </c>
      <c r="AW787" s="12" t="s">
        <v>38</v>
      </c>
      <c r="AX787" s="12" t="s">
        <v>79</v>
      </c>
      <c r="AY787" s="221" t="s">
        <v>134</v>
      </c>
    </row>
    <row r="788" spans="2:65" s="1" customFormat="1" ht="25.5" customHeight="1">
      <c r="B788" s="41"/>
      <c r="C788" s="187" t="s">
        <v>628</v>
      </c>
      <c r="D788" s="187" t="s">
        <v>136</v>
      </c>
      <c r="E788" s="188" t="s">
        <v>629</v>
      </c>
      <c r="F788" s="189" t="s">
        <v>630</v>
      </c>
      <c r="G788" s="190" t="s">
        <v>179</v>
      </c>
      <c r="H788" s="191">
        <v>115.387</v>
      </c>
      <c r="I788" s="192"/>
      <c r="J788" s="193">
        <f>ROUND(I788*H788,2)</f>
        <v>0</v>
      </c>
      <c r="K788" s="189" t="s">
        <v>140</v>
      </c>
      <c r="L788" s="61"/>
      <c r="M788" s="194" t="s">
        <v>21</v>
      </c>
      <c r="N788" s="195" t="s">
        <v>45</v>
      </c>
      <c r="O788" s="42"/>
      <c r="P788" s="196">
        <f>O788*H788</f>
        <v>0</v>
      </c>
      <c r="Q788" s="196">
        <v>1.55E-2</v>
      </c>
      <c r="R788" s="196">
        <f>Q788*H788</f>
        <v>1.7884985</v>
      </c>
      <c r="S788" s="196">
        <v>0</v>
      </c>
      <c r="T788" s="197">
        <f>S788*H788</f>
        <v>0</v>
      </c>
      <c r="AR788" s="24" t="s">
        <v>141</v>
      </c>
      <c r="AT788" s="24" t="s">
        <v>136</v>
      </c>
      <c r="AU788" s="24" t="s">
        <v>86</v>
      </c>
      <c r="AY788" s="24" t="s">
        <v>134</v>
      </c>
      <c r="BE788" s="198">
        <f>IF(N788="základní",J788,0)</f>
        <v>0</v>
      </c>
      <c r="BF788" s="198">
        <f>IF(N788="snížená",J788,0)</f>
        <v>0</v>
      </c>
      <c r="BG788" s="198">
        <f>IF(N788="zákl. přenesená",J788,0)</f>
        <v>0</v>
      </c>
      <c r="BH788" s="198">
        <f>IF(N788="sníž. přenesená",J788,0)</f>
        <v>0</v>
      </c>
      <c r="BI788" s="198">
        <f>IF(N788="nulová",J788,0)</f>
        <v>0</v>
      </c>
      <c r="BJ788" s="24" t="s">
        <v>79</v>
      </c>
      <c r="BK788" s="198">
        <f>ROUND(I788*H788,2)</f>
        <v>0</v>
      </c>
      <c r="BL788" s="24" t="s">
        <v>141</v>
      </c>
      <c r="BM788" s="24" t="s">
        <v>631</v>
      </c>
    </row>
    <row r="789" spans="2:65" s="13" customFormat="1" ht="13.5">
      <c r="B789" s="222"/>
      <c r="C789" s="223"/>
      <c r="D789" s="201" t="s">
        <v>143</v>
      </c>
      <c r="E789" s="224" t="s">
        <v>21</v>
      </c>
      <c r="F789" s="225" t="s">
        <v>623</v>
      </c>
      <c r="G789" s="223"/>
      <c r="H789" s="224" t="s">
        <v>21</v>
      </c>
      <c r="I789" s="226"/>
      <c r="J789" s="223"/>
      <c r="K789" s="223"/>
      <c r="L789" s="227"/>
      <c r="M789" s="228"/>
      <c r="N789" s="229"/>
      <c r="O789" s="229"/>
      <c r="P789" s="229"/>
      <c r="Q789" s="229"/>
      <c r="R789" s="229"/>
      <c r="S789" s="229"/>
      <c r="T789" s="230"/>
      <c r="AT789" s="231" t="s">
        <v>143</v>
      </c>
      <c r="AU789" s="231" t="s">
        <v>86</v>
      </c>
      <c r="AV789" s="13" t="s">
        <v>79</v>
      </c>
      <c r="AW789" s="13" t="s">
        <v>38</v>
      </c>
      <c r="AX789" s="13" t="s">
        <v>74</v>
      </c>
      <c r="AY789" s="231" t="s">
        <v>134</v>
      </c>
    </row>
    <row r="790" spans="2:65" s="11" customFormat="1" ht="13.5">
      <c r="B790" s="199"/>
      <c r="C790" s="200"/>
      <c r="D790" s="201" t="s">
        <v>143</v>
      </c>
      <c r="E790" s="202" t="s">
        <v>21</v>
      </c>
      <c r="F790" s="203" t="s">
        <v>624</v>
      </c>
      <c r="G790" s="200"/>
      <c r="H790" s="204">
        <v>30.411000000000001</v>
      </c>
      <c r="I790" s="205"/>
      <c r="J790" s="200"/>
      <c r="K790" s="200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143</v>
      </c>
      <c r="AU790" s="210" t="s">
        <v>86</v>
      </c>
      <c r="AV790" s="11" t="s">
        <v>86</v>
      </c>
      <c r="AW790" s="11" t="s">
        <v>38</v>
      </c>
      <c r="AX790" s="11" t="s">
        <v>74</v>
      </c>
      <c r="AY790" s="210" t="s">
        <v>134</v>
      </c>
    </row>
    <row r="791" spans="2:65" s="11" customFormat="1" ht="13.5">
      <c r="B791" s="199"/>
      <c r="C791" s="200"/>
      <c r="D791" s="201" t="s">
        <v>143</v>
      </c>
      <c r="E791" s="202" t="s">
        <v>21</v>
      </c>
      <c r="F791" s="203" t="s">
        <v>625</v>
      </c>
      <c r="G791" s="200"/>
      <c r="H791" s="204">
        <v>25.832999999999998</v>
      </c>
      <c r="I791" s="205"/>
      <c r="J791" s="200"/>
      <c r="K791" s="200"/>
      <c r="L791" s="206"/>
      <c r="M791" s="207"/>
      <c r="N791" s="208"/>
      <c r="O791" s="208"/>
      <c r="P791" s="208"/>
      <c r="Q791" s="208"/>
      <c r="R791" s="208"/>
      <c r="S791" s="208"/>
      <c r="T791" s="209"/>
      <c r="AT791" s="210" t="s">
        <v>143</v>
      </c>
      <c r="AU791" s="210" t="s">
        <v>86</v>
      </c>
      <c r="AV791" s="11" t="s">
        <v>86</v>
      </c>
      <c r="AW791" s="11" t="s">
        <v>38</v>
      </c>
      <c r="AX791" s="11" t="s">
        <v>74</v>
      </c>
      <c r="AY791" s="210" t="s">
        <v>134</v>
      </c>
    </row>
    <row r="792" spans="2:65" s="11" customFormat="1" ht="13.5">
      <c r="B792" s="199"/>
      <c r="C792" s="200"/>
      <c r="D792" s="201" t="s">
        <v>143</v>
      </c>
      <c r="E792" s="202" t="s">
        <v>21</v>
      </c>
      <c r="F792" s="203" t="s">
        <v>626</v>
      </c>
      <c r="G792" s="200"/>
      <c r="H792" s="204">
        <v>30.803000000000001</v>
      </c>
      <c r="I792" s="205"/>
      <c r="J792" s="200"/>
      <c r="K792" s="200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143</v>
      </c>
      <c r="AU792" s="210" t="s">
        <v>86</v>
      </c>
      <c r="AV792" s="11" t="s">
        <v>86</v>
      </c>
      <c r="AW792" s="11" t="s">
        <v>38</v>
      </c>
      <c r="AX792" s="11" t="s">
        <v>74</v>
      </c>
      <c r="AY792" s="210" t="s">
        <v>134</v>
      </c>
    </row>
    <row r="793" spans="2:65" s="11" customFormat="1" ht="13.5">
      <c r="B793" s="199"/>
      <c r="C793" s="200"/>
      <c r="D793" s="201" t="s">
        <v>143</v>
      </c>
      <c r="E793" s="202" t="s">
        <v>21</v>
      </c>
      <c r="F793" s="203" t="s">
        <v>627</v>
      </c>
      <c r="G793" s="200"/>
      <c r="H793" s="204">
        <v>28.34</v>
      </c>
      <c r="I793" s="205"/>
      <c r="J793" s="200"/>
      <c r="K793" s="200"/>
      <c r="L793" s="206"/>
      <c r="M793" s="207"/>
      <c r="N793" s="208"/>
      <c r="O793" s="208"/>
      <c r="P793" s="208"/>
      <c r="Q793" s="208"/>
      <c r="R793" s="208"/>
      <c r="S793" s="208"/>
      <c r="T793" s="209"/>
      <c r="AT793" s="210" t="s">
        <v>143</v>
      </c>
      <c r="AU793" s="210" t="s">
        <v>86</v>
      </c>
      <c r="AV793" s="11" t="s">
        <v>86</v>
      </c>
      <c r="AW793" s="11" t="s">
        <v>38</v>
      </c>
      <c r="AX793" s="11" t="s">
        <v>74</v>
      </c>
      <c r="AY793" s="210" t="s">
        <v>134</v>
      </c>
    </row>
    <row r="794" spans="2:65" s="12" customFormat="1" ht="13.5">
      <c r="B794" s="211"/>
      <c r="C794" s="212"/>
      <c r="D794" s="201" t="s">
        <v>143</v>
      </c>
      <c r="E794" s="213" t="s">
        <v>21</v>
      </c>
      <c r="F794" s="214" t="s">
        <v>145</v>
      </c>
      <c r="G794" s="212"/>
      <c r="H794" s="215">
        <v>115.387</v>
      </c>
      <c r="I794" s="216"/>
      <c r="J794" s="212"/>
      <c r="K794" s="212"/>
      <c r="L794" s="217"/>
      <c r="M794" s="218"/>
      <c r="N794" s="219"/>
      <c r="O794" s="219"/>
      <c r="P794" s="219"/>
      <c r="Q794" s="219"/>
      <c r="R794" s="219"/>
      <c r="S794" s="219"/>
      <c r="T794" s="220"/>
      <c r="AT794" s="221" t="s">
        <v>143</v>
      </c>
      <c r="AU794" s="221" t="s">
        <v>86</v>
      </c>
      <c r="AV794" s="12" t="s">
        <v>141</v>
      </c>
      <c r="AW794" s="12" t="s">
        <v>38</v>
      </c>
      <c r="AX794" s="12" t="s">
        <v>79</v>
      </c>
      <c r="AY794" s="221" t="s">
        <v>134</v>
      </c>
    </row>
    <row r="795" spans="2:65" s="1" customFormat="1" ht="16.5" customHeight="1">
      <c r="B795" s="41"/>
      <c r="C795" s="187" t="s">
        <v>632</v>
      </c>
      <c r="D795" s="187" t="s">
        <v>136</v>
      </c>
      <c r="E795" s="188" t="s">
        <v>633</v>
      </c>
      <c r="F795" s="189" t="s">
        <v>634</v>
      </c>
      <c r="G795" s="190" t="s">
        <v>325</v>
      </c>
      <c r="H795" s="191">
        <v>44.43</v>
      </c>
      <c r="I795" s="192"/>
      <c r="J795" s="193">
        <f>ROUND(I795*H795,2)</f>
        <v>0</v>
      </c>
      <c r="K795" s="189" t="s">
        <v>21</v>
      </c>
      <c r="L795" s="61"/>
      <c r="M795" s="194" t="s">
        <v>21</v>
      </c>
      <c r="N795" s="195" t="s">
        <v>45</v>
      </c>
      <c r="O795" s="42"/>
      <c r="P795" s="196">
        <f>O795*H795</f>
        <v>0</v>
      </c>
      <c r="Q795" s="196">
        <v>2.0650000000000002E-2</v>
      </c>
      <c r="R795" s="196">
        <f>Q795*H795</f>
        <v>0.91747950000000011</v>
      </c>
      <c r="S795" s="196">
        <v>0</v>
      </c>
      <c r="T795" s="197">
        <f>S795*H795</f>
        <v>0</v>
      </c>
      <c r="AR795" s="24" t="s">
        <v>141</v>
      </c>
      <c r="AT795" s="24" t="s">
        <v>136</v>
      </c>
      <c r="AU795" s="24" t="s">
        <v>86</v>
      </c>
      <c r="AY795" s="24" t="s">
        <v>134</v>
      </c>
      <c r="BE795" s="198">
        <f>IF(N795="základní",J795,0)</f>
        <v>0</v>
      </c>
      <c r="BF795" s="198">
        <f>IF(N795="snížená",J795,0)</f>
        <v>0</v>
      </c>
      <c r="BG795" s="198">
        <f>IF(N795="zákl. přenesená",J795,0)</f>
        <v>0</v>
      </c>
      <c r="BH795" s="198">
        <f>IF(N795="sníž. přenesená",J795,0)</f>
        <v>0</v>
      </c>
      <c r="BI795" s="198">
        <f>IF(N795="nulová",J795,0)</f>
        <v>0</v>
      </c>
      <c r="BJ795" s="24" t="s">
        <v>79</v>
      </c>
      <c r="BK795" s="198">
        <f>ROUND(I795*H795,2)</f>
        <v>0</v>
      </c>
      <c r="BL795" s="24" t="s">
        <v>141</v>
      </c>
      <c r="BM795" s="24" t="s">
        <v>635</v>
      </c>
    </row>
    <row r="796" spans="2:65" s="13" customFormat="1" ht="13.5">
      <c r="B796" s="222"/>
      <c r="C796" s="223"/>
      <c r="D796" s="201" t="s">
        <v>143</v>
      </c>
      <c r="E796" s="224" t="s">
        <v>21</v>
      </c>
      <c r="F796" s="225" t="s">
        <v>636</v>
      </c>
      <c r="G796" s="223"/>
      <c r="H796" s="224" t="s">
        <v>21</v>
      </c>
      <c r="I796" s="226"/>
      <c r="J796" s="223"/>
      <c r="K796" s="223"/>
      <c r="L796" s="227"/>
      <c r="M796" s="228"/>
      <c r="N796" s="229"/>
      <c r="O796" s="229"/>
      <c r="P796" s="229"/>
      <c r="Q796" s="229"/>
      <c r="R796" s="229"/>
      <c r="S796" s="229"/>
      <c r="T796" s="230"/>
      <c r="AT796" s="231" t="s">
        <v>143</v>
      </c>
      <c r="AU796" s="231" t="s">
        <v>86</v>
      </c>
      <c r="AV796" s="13" t="s">
        <v>79</v>
      </c>
      <c r="AW796" s="13" t="s">
        <v>38</v>
      </c>
      <c r="AX796" s="13" t="s">
        <v>74</v>
      </c>
      <c r="AY796" s="231" t="s">
        <v>134</v>
      </c>
    </row>
    <row r="797" spans="2:65" s="13" customFormat="1" ht="13.5">
      <c r="B797" s="222"/>
      <c r="C797" s="223"/>
      <c r="D797" s="201" t="s">
        <v>143</v>
      </c>
      <c r="E797" s="224" t="s">
        <v>21</v>
      </c>
      <c r="F797" s="225" t="s">
        <v>637</v>
      </c>
      <c r="G797" s="223"/>
      <c r="H797" s="224" t="s">
        <v>21</v>
      </c>
      <c r="I797" s="226"/>
      <c r="J797" s="223"/>
      <c r="K797" s="223"/>
      <c r="L797" s="227"/>
      <c r="M797" s="228"/>
      <c r="N797" s="229"/>
      <c r="O797" s="229"/>
      <c r="P797" s="229"/>
      <c r="Q797" s="229"/>
      <c r="R797" s="229"/>
      <c r="S797" s="229"/>
      <c r="T797" s="230"/>
      <c r="AT797" s="231" t="s">
        <v>143</v>
      </c>
      <c r="AU797" s="231" t="s">
        <v>86</v>
      </c>
      <c r="AV797" s="13" t="s">
        <v>79</v>
      </c>
      <c r="AW797" s="13" t="s">
        <v>38</v>
      </c>
      <c r="AX797" s="13" t="s">
        <v>74</v>
      </c>
      <c r="AY797" s="231" t="s">
        <v>134</v>
      </c>
    </row>
    <row r="798" spans="2:65" s="11" customFormat="1" ht="13.5">
      <c r="B798" s="199"/>
      <c r="C798" s="200"/>
      <c r="D798" s="201" t="s">
        <v>143</v>
      </c>
      <c r="E798" s="202" t="s">
        <v>21</v>
      </c>
      <c r="F798" s="203" t="s">
        <v>638</v>
      </c>
      <c r="G798" s="200"/>
      <c r="H798" s="204">
        <v>4.95</v>
      </c>
      <c r="I798" s="205"/>
      <c r="J798" s="200"/>
      <c r="K798" s="200"/>
      <c r="L798" s="206"/>
      <c r="M798" s="207"/>
      <c r="N798" s="208"/>
      <c r="O798" s="208"/>
      <c r="P798" s="208"/>
      <c r="Q798" s="208"/>
      <c r="R798" s="208"/>
      <c r="S798" s="208"/>
      <c r="T798" s="209"/>
      <c r="AT798" s="210" t="s">
        <v>143</v>
      </c>
      <c r="AU798" s="210" t="s">
        <v>86</v>
      </c>
      <c r="AV798" s="11" t="s">
        <v>86</v>
      </c>
      <c r="AW798" s="11" t="s">
        <v>38</v>
      </c>
      <c r="AX798" s="11" t="s">
        <v>74</v>
      </c>
      <c r="AY798" s="210" t="s">
        <v>134</v>
      </c>
    </row>
    <row r="799" spans="2:65" s="13" customFormat="1" ht="13.5">
      <c r="B799" s="222"/>
      <c r="C799" s="223"/>
      <c r="D799" s="201" t="s">
        <v>143</v>
      </c>
      <c r="E799" s="224" t="s">
        <v>21</v>
      </c>
      <c r="F799" s="225" t="s">
        <v>639</v>
      </c>
      <c r="G799" s="223"/>
      <c r="H799" s="224" t="s">
        <v>21</v>
      </c>
      <c r="I799" s="226"/>
      <c r="J799" s="223"/>
      <c r="K799" s="223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143</v>
      </c>
      <c r="AU799" s="231" t="s">
        <v>86</v>
      </c>
      <c r="AV799" s="13" t="s">
        <v>79</v>
      </c>
      <c r="AW799" s="13" t="s">
        <v>38</v>
      </c>
      <c r="AX799" s="13" t="s">
        <v>74</v>
      </c>
      <c r="AY799" s="231" t="s">
        <v>134</v>
      </c>
    </row>
    <row r="800" spans="2:65" s="11" customFormat="1" ht="13.5">
      <c r="B800" s="199"/>
      <c r="C800" s="200"/>
      <c r="D800" s="201" t="s">
        <v>143</v>
      </c>
      <c r="E800" s="202" t="s">
        <v>21</v>
      </c>
      <c r="F800" s="203" t="s">
        <v>640</v>
      </c>
      <c r="G800" s="200"/>
      <c r="H800" s="204">
        <v>2.6</v>
      </c>
      <c r="I800" s="205"/>
      <c r="J800" s="200"/>
      <c r="K800" s="200"/>
      <c r="L800" s="206"/>
      <c r="M800" s="207"/>
      <c r="N800" s="208"/>
      <c r="O800" s="208"/>
      <c r="P800" s="208"/>
      <c r="Q800" s="208"/>
      <c r="R800" s="208"/>
      <c r="S800" s="208"/>
      <c r="T800" s="209"/>
      <c r="AT800" s="210" t="s">
        <v>143</v>
      </c>
      <c r="AU800" s="210" t="s">
        <v>86</v>
      </c>
      <c r="AV800" s="11" t="s">
        <v>86</v>
      </c>
      <c r="AW800" s="11" t="s">
        <v>38</v>
      </c>
      <c r="AX800" s="11" t="s">
        <v>74</v>
      </c>
      <c r="AY800" s="210" t="s">
        <v>134</v>
      </c>
    </row>
    <row r="801" spans="2:51" s="14" customFormat="1" ht="13.5">
      <c r="B801" s="242"/>
      <c r="C801" s="243"/>
      <c r="D801" s="201" t="s">
        <v>143</v>
      </c>
      <c r="E801" s="244" t="s">
        <v>21</v>
      </c>
      <c r="F801" s="245" t="s">
        <v>356</v>
      </c>
      <c r="G801" s="243"/>
      <c r="H801" s="246">
        <v>7.55</v>
      </c>
      <c r="I801" s="247"/>
      <c r="J801" s="243"/>
      <c r="K801" s="243"/>
      <c r="L801" s="248"/>
      <c r="M801" s="249"/>
      <c r="N801" s="250"/>
      <c r="O801" s="250"/>
      <c r="P801" s="250"/>
      <c r="Q801" s="250"/>
      <c r="R801" s="250"/>
      <c r="S801" s="250"/>
      <c r="T801" s="251"/>
      <c r="AT801" s="252" t="s">
        <v>143</v>
      </c>
      <c r="AU801" s="252" t="s">
        <v>86</v>
      </c>
      <c r="AV801" s="14" t="s">
        <v>147</v>
      </c>
      <c r="AW801" s="14" t="s">
        <v>38</v>
      </c>
      <c r="AX801" s="14" t="s">
        <v>74</v>
      </c>
      <c r="AY801" s="252" t="s">
        <v>134</v>
      </c>
    </row>
    <row r="802" spans="2:51" s="13" customFormat="1" ht="13.5">
      <c r="B802" s="222"/>
      <c r="C802" s="223"/>
      <c r="D802" s="201" t="s">
        <v>143</v>
      </c>
      <c r="E802" s="224" t="s">
        <v>21</v>
      </c>
      <c r="F802" s="225" t="s">
        <v>641</v>
      </c>
      <c r="G802" s="223"/>
      <c r="H802" s="224" t="s">
        <v>21</v>
      </c>
      <c r="I802" s="226"/>
      <c r="J802" s="223"/>
      <c r="K802" s="223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143</v>
      </c>
      <c r="AU802" s="231" t="s">
        <v>86</v>
      </c>
      <c r="AV802" s="13" t="s">
        <v>79</v>
      </c>
      <c r="AW802" s="13" t="s">
        <v>38</v>
      </c>
      <c r="AX802" s="13" t="s">
        <v>74</v>
      </c>
      <c r="AY802" s="231" t="s">
        <v>134</v>
      </c>
    </row>
    <row r="803" spans="2:51" s="13" customFormat="1" ht="13.5">
      <c r="B803" s="222"/>
      <c r="C803" s="223"/>
      <c r="D803" s="201" t="s">
        <v>143</v>
      </c>
      <c r="E803" s="224" t="s">
        <v>21</v>
      </c>
      <c r="F803" s="225" t="s">
        <v>637</v>
      </c>
      <c r="G803" s="223"/>
      <c r="H803" s="224" t="s">
        <v>21</v>
      </c>
      <c r="I803" s="226"/>
      <c r="J803" s="223"/>
      <c r="K803" s="223"/>
      <c r="L803" s="227"/>
      <c r="M803" s="228"/>
      <c r="N803" s="229"/>
      <c r="O803" s="229"/>
      <c r="P803" s="229"/>
      <c r="Q803" s="229"/>
      <c r="R803" s="229"/>
      <c r="S803" s="229"/>
      <c r="T803" s="230"/>
      <c r="AT803" s="231" t="s">
        <v>143</v>
      </c>
      <c r="AU803" s="231" t="s">
        <v>86</v>
      </c>
      <c r="AV803" s="13" t="s">
        <v>79</v>
      </c>
      <c r="AW803" s="13" t="s">
        <v>38</v>
      </c>
      <c r="AX803" s="13" t="s">
        <v>74</v>
      </c>
      <c r="AY803" s="231" t="s">
        <v>134</v>
      </c>
    </row>
    <row r="804" spans="2:51" s="11" customFormat="1" ht="13.5">
      <c r="B804" s="199"/>
      <c r="C804" s="200"/>
      <c r="D804" s="201" t="s">
        <v>143</v>
      </c>
      <c r="E804" s="202" t="s">
        <v>21</v>
      </c>
      <c r="F804" s="203" t="s">
        <v>642</v>
      </c>
      <c r="G804" s="200"/>
      <c r="H804" s="204">
        <v>11.55</v>
      </c>
      <c r="I804" s="205"/>
      <c r="J804" s="200"/>
      <c r="K804" s="200"/>
      <c r="L804" s="206"/>
      <c r="M804" s="207"/>
      <c r="N804" s="208"/>
      <c r="O804" s="208"/>
      <c r="P804" s="208"/>
      <c r="Q804" s="208"/>
      <c r="R804" s="208"/>
      <c r="S804" s="208"/>
      <c r="T804" s="209"/>
      <c r="AT804" s="210" t="s">
        <v>143</v>
      </c>
      <c r="AU804" s="210" t="s">
        <v>86</v>
      </c>
      <c r="AV804" s="11" t="s">
        <v>86</v>
      </c>
      <c r="AW804" s="11" t="s">
        <v>38</v>
      </c>
      <c r="AX804" s="11" t="s">
        <v>74</v>
      </c>
      <c r="AY804" s="210" t="s">
        <v>134</v>
      </c>
    </row>
    <row r="805" spans="2:51" s="11" customFormat="1" ht="13.5">
      <c r="B805" s="199"/>
      <c r="C805" s="200"/>
      <c r="D805" s="201" t="s">
        <v>143</v>
      </c>
      <c r="E805" s="202" t="s">
        <v>21</v>
      </c>
      <c r="F805" s="203" t="s">
        <v>643</v>
      </c>
      <c r="G805" s="200"/>
      <c r="H805" s="204">
        <v>1.23</v>
      </c>
      <c r="I805" s="205"/>
      <c r="J805" s="200"/>
      <c r="K805" s="200"/>
      <c r="L805" s="206"/>
      <c r="M805" s="207"/>
      <c r="N805" s="208"/>
      <c r="O805" s="208"/>
      <c r="P805" s="208"/>
      <c r="Q805" s="208"/>
      <c r="R805" s="208"/>
      <c r="S805" s="208"/>
      <c r="T805" s="209"/>
      <c r="AT805" s="210" t="s">
        <v>143</v>
      </c>
      <c r="AU805" s="210" t="s">
        <v>86</v>
      </c>
      <c r="AV805" s="11" t="s">
        <v>86</v>
      </c>
      <c r="AW805" s="11" t="s">
        <v>38</v>
      </c>
      <c r="AX805" s="11" t="s">
        <v>74</v>
      </c>
      <c r="AY805" s="210" t="s">
        <v>134</v>
      </c>
    </row>
    <row r="806" spans="2:51" s="11" customFormat="1" ht="13.5">
      <c r="B806" s="199"/>
      <c r="C806" s="200"/>
      <c r="D806" s="201" t="s">
        <v>143</v>
      </c>
      <c r="E806" s="202" t="s">
        <v>21</v>
      </c>
      <c r="F806" s="203" t="s">
        <v>644</v>
      </c>
      <c r="G806" s="200"/>
      <c r="H806" s="204">
        <v>1.5</v>
      </c>
      <c r="I806" s="205"/>
      <c r="J806" s="200"/>
      <c r="K806" s="200"/>
      <c r="L806" s="206"/>
      <c r="M806" s="207"/>
      <c r="N806" s="208"/>
      <c r="O806" s="208"/>
      <c r="P806" s="208"/>
      <c r="Q806" s="208"/>
      <c r="R806" s="208"/>
      <c r="S806" s="208"/>
      <c r="T806" s="209"/>
      <c r="AT806" s="210" t="s">
        <v>143</v>
      </c>
      <c r="AU806" s="210" t="s">
        <v>86</v>
      </c>
      <c r="AV806" s="11" t="s">
        <v>86</v>
      </c>
      <c r="AW806" s="11" t="s">
        <v>38</v>
      </c>
      <c r="AX806" s="11" t="s">
        <v>74</v>
      </c>
      <c r="AY806" s="210" t="s">
        <v>134</v>
      </c>
    </row>
    <row r="807" spans="2:51" s="11" customFormat="1" ht="13.5">
      <c r="B807" s="199"/>
      <c r="C807" s="200"/>
      <c r="D807" s="201" t="s">
        <v>143</v>
      </c>
      <c r="E807" s="202" t="s">
        <v>21</v>
      </c>
      <c r="F807" s="203" t="s">
        <v>645</v>
      </c>
      <c r="G807" s="200"/>
      <c r="H807" s="204">
        <v>0.9</v>
      </c>
      <c r="I807" s="205"/>
      <c r="J807" s="200"/>
      <c r="K807" s="200"/>
      <c r="L807" s="206"/>
      <c r="M807" s="207"/>
      <c r="N807" s="208"/>
      <c r="O807" s="208"/>
      <c r="P807" s="208"/>
      <c r="Q807" s="208"/>
      <c r="R807" s="208"/>
      <c r="S807" s="208"/>
      <c r="T807" s="209"/>
      <c r="AT807" s="210" t="s">
        <v>143</v>
      </c>
      <c r="AU807" s="210" t="s">
        <v>86</v>
      </c>
      <c r="AV807" s="11" t="s">
        <v>86</v>
      </c>
      <c r="AW807" s="11" t="s">
        <v>38</v>
      </c>
      <c r="AX807" s="11" t="s">
        <v>74</v>
      </c>
      <c r="AY807" s="210" t="s">
        <v>134</v>
      </c>
    </row>
    <row r="808" spans="2:51" s="11" customFormat="1" ht="13.5">
      <c r="B808" s="199"/>
      <c r="C808" s="200"/>
      <c r="D808" s="201" t="s">
        <v>143</v>
      </c>
      <c r="E808" s="202" t="s">
        <v>21</v>
      </c>
      <c r="F808" s="203" t="s">
        <v>646</v>
      </c>
      <c r="G808" s="200"/>
      <c r="H808" s="204">
        <v>1.02</v>
      </c>
      <c r="I808" s="205"/>
      <c r="J808" s="200"/>
      <c r="K808" s="200"/>
      <c r="L808" s="206"/>
      <c r="M808" s="207"/>
      <c r="N808" s="208"/>
      <c r="O808" s="208"/>
      <c r="P808" s="208"/>
      <c r="Q808" s="208"/>
      <c r="R808" s="208"/>
      <c r="S808" s="208"/>
      <c r="T808" s="209"/>
      <c r="AT808" s="210" t="s">
        <v>143</v>
      </c>
      <c r="AU808" s="210" t="s">
        <v>86</v>
      </c>
      <c r="AV808" s="11" t="s">
        <v>86</v>
      </c>
      <c r="AW808" s="11" t="s">
        <v>38</v>
      </c>
      <c r="AX808" s="11" t="s">
        <v>74</v>
      </c>
      <c r="AY808" s="210" t="s">
        <v>134</v>
      </c>
    </row>
    <row r="809" spans="2:51" s="11" customFormat="1" ht="13.5">
      <c r="B809" s="199"/>
      <c r="C809" s="200"/>
      <c r="D809" s="201" t="s">
        <v>143</v>
      </c>
      <c r="E809" s="202" t="s">
        <v>21</v>
      </c>
      <c r="F809" s="203" t="s">
        <v>647</v>
      </c>
      <c r="G809" s="200"/>
      <c r="H809" s="204">
        <v>2.5499999999999998</v>
      </c>
      <c r="I809" s="205"/>
      <c r="J809" s="200"/>
      <c r="K809" s="200"/>
      <c r="L809" s="206"/>
      <c r="M809" s="207"/>
      <c r="N809" s="208"/>
      <c r="O809" s="208"/>
      <c r="P809" s="208"/>
      <c r="Q809" s="208"/>
      <c r="R809" s="208"/>
      <c r="S809" s="208"/>
      <c r="T809" s="209"/>
      <c r="AT809" s="210" t="s">
        <v>143</v>
      </c>
      <c r="AU809" s="210" t="s">
        <v>86</v>
      </c>
      <c r="AV809" s="11" t="s">
        <v>86</v>
      </c>
      <c r="AW809" s="11" t="s">
        <v>38</v>
      </c>
      <c r="AX809" s="11" t="s">
        <v>74</v>
      </c>
      <c r="AY809" s="210" t="s">
        <v>134</v>
      </c>
    </row>
    <row r="810" spans="2:51" s="11" customFormat="1" ht="13.5">
      <c r="B810" s="199"/>
      <c r="C810" s="200"/>
      <c r="D810" s="201" t="s">
        <v>143</v>
      </c>
      <c r="E810" s="202" t="s">
        <v>21</v>
      </c>
      <c r="F810" s="203" t="s">
        <v>648</v>
      </c>
      <c r="G810" s="200"/>
      <c r="H810" s="204">
        <v>3.26</v>
      </c>
      <c r="I810" s="205"/>
      <c r="J810" s="200"/>
      <c r="K810" s="200"/>
      <c r="L810" s="206"/>
      <c r="M810" s="207"/>
      <c r="N810" s="208"/>
      <c r="O810" s="208"/>
      <c r="P810" s="208"/>
      <c r="Q810" s="208"/>
      <c r="R810" s="208"/>
      <c r="S810" s="208"/>
      <c r="T810" s="209"/>
      <c r="AT810" s="210" t="s">
        <v>143</v>
      </c>
      <c r="AU810" s="210" t="s">
        <v>86</v>
      </c>
      <c r="AV810" s="11" t="s">
        <v>86</v>
      </c>
      <c r="AW810" s="11" t="s">
        <v>38</v>
      </c>
      <c r="AX810" s="11" t="s">
        <v>74</v>
      </c>
      <c r="AY810" s="210" t="s">
        <v>134</v>
      </c>
    </row>
    <row r="811" spans="2:51" s="14" customFormat="1" ht="13.5">
      <c r="B811" s="242"/>
      <c r="C811" s="243"/>
      <c r="D811" s="201" t="s">
        <v>143</v>
      </c>
      <c r="E811" s="244" t="s">
        <v>21</v>
      </c>
      <c r="F811" s="245" t="s">
        <v>356</v>
      </c>
      <c r="G811" s="243"/>
      <c r="H811" s="246">
        <v>22.01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AT811" s="252" t="s">
        <v>143</v>
      </c>
      <c r="AU811" s="252" t="s">
        <v>86</v>
      </c>
      <c r="AV811" s="14" t="s">
        <v>147</v>
      </c>
      <c r="AW811" s="14" t="s">
        <v>38</v>
      </c>
      <c r="AX811" s="14" t="s">
        <v>74</v>
      </c>
      <c r="AY811" s="252" t="s">
        <v>134</v>
      </c>
    </row>
    <row r="812" spans="2:51" s="13" customFormat="1" ht="13.5">
      <c r="B812" s="222"/>
      <c r="C812" s="223"/>
      <c r="D812" s="201" t="s">
        <v>143</v>
      </c>
      <c r="E812" s="224" t="s">
        <v>21</v>
      </c>
      <c r="F812" s="225" t="s">
        <v>649</v>
      </c>
      <c r="G812" s="223"/>
      <c r="H812" s="224" t="s">
        <v>21</v>
      </c>
      <c r="I812" s="226"/>
      <c r="J812" s="223"/>
      <c r="K812" s="223"/>
      <c r="L812" s="227"/>
      <c r="M812" s="228"/>
      <c r="N812" s="229"/>
      <c r="O812" s="229"/>
      <c r="P812" s="229"/>
      <c r="Q812" s="229"/>
      <c r="R812" s="229"/>
      <c r="S812" s="229"/>
      <c r="T812" s="230"/>
      <c r="AT812" s="231" t="s">
        <v>143</v>
      </c>
      <c r="AU812" s="231" t="s">
        <v>86</v>
      </c>
      <c r="AV812" s="13" t="s">
        <v>79</v>
      </c>
      <c r="AW812" s="13" t="s">
        <v>38</v>
      </c>
      <c r="AX812" s="13" t="s">
        <v>74</v>
      </c>
      <c r="AY812" s="231" t="s">
        <v>134</v>
      </c>
    </row>
    <row r="813" spans="2:51" s="13" customFormat="1" ht="13.5">
      <c r="B813" s="222"/>
      <c r="C813" s="223"/>
      <c r="D813" s="201" t="s">
        <v>143</v>
      </c>
      <c r="E813" s="224" t="s">
        <v>21</v>
      </c>
      <c r="F813" s="225" t="s">
        <v>637</v>
      </c>
      <c r="G813" s="223"/>
      <c r="H813" s="224" t="s">
        <v>21</v>
      </c>
      <c r="I813" s="226"/>
      <c r="J813" s="223"/>
      <c r="K813" s="223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143</v>
      </c>
      <c r="AU813" s="231" t="s">
        <v>86</v>
      </c>
      <c r="AV813" s="13" t="s">
        <v>79</v>
      </c>
      <c r="AW813" s="13" t="s">
        <v>38</v>
      </c>
      <c r="AX813" s="13" t="s">
        <v>74</v>
      </c>
      <c r="AY813" s="231" t="s">
        <v>134</v>
      </c>
    </row>
    <row r="814" spans="2:51" s="11" customFormat="1" ht="13.5">
      <c r="B814" s="199"/>
      <c r="C814" s="200"/>
      <c r="D814" s="201" t="s">
        <v>143</v>
      </c>
      <c r="E814" s="202" t="s">
        <v>21</v>
      </c>
      <c r="F814" s="203" t="s">
        <v>650</v>
      </c>
      <c r="G814" s="200"/>
      <c r="H814" s="204">
        <v>9.9</v>
      </c>
      <c r="I814" s="205"/>
      <c r="J814" s="200"/>
      <c r="K814" s="200"/>
      <c r="L814" s="206"/>
      <c r="M814" s="207"/>
      <c r="N814" s="208"/>
      <c r="O814" s="208"/>
      <c r="P814" s="208"/>
      <c r="Q814" s="208"/>
      <c r="R814" s="208"/>
      <c r="S814" s="208"/>
      <c r="T814" s="209"/>
      <c r="AT814" s="210" t="s">
        <v>143</v>
      </c>
      <c r="AU814" s="210" t="s">
        <v>86</v>
      </c>
      <c r="AV814" s="11" t="s">
        <v>86</v>
      </c>
      <c r="AW814" s="11" t="s">
        <v>38</v>
      </c>
      <c r="AX814" s="11" t="s">
        <v>74</v>
      </c>
      <c r="AY814" s="210" t="s">
        <v>134</v>
      </c>
    </row>
    <row r="815" spans="2:51" s="11" customFormat="1" ht="13.5">
      <c r="B815" s="199"/>
      <c r="C815" s="200"/>
      <c r="D815" s="201" t="s">
        <v>143</v>
      </c>
      <c r="E815" s="202" t="s">
        <v>21</v>
      </c>
      <c r="F815" s="203" t="s">
        <v>643</v>
      </c>
      <c r="G815" s="200"/>
      <c r="H815" s="204">
        <v>1.23</v>
      </c>
      <c r="I815" s="205"/>
      <c r="J815" s="200"/>
      <c r="K815" s="200"/>
      <c r="L815" s="206"/>
      <c r="M815" s="207"/>
      <c r="N815" s="208"/>
      <c r="O815" s="208"/>
      <c r="P815" s="208"/>
      <c r="Q815" s="208"/>
      <c r="R815" s="208"/>
      <c r="S815" s="208"/>
      <c r="T815" s="209"/>
      <c r="AT815" s="210" t="s">
        <v>143</v>
      </c>
      <c r="AU815" s="210" t="s">
        <v>86</v>
      </c>
      <c r="AV815" s="11" t="s">
        <v>86</v>
      </c>
      <c r="AW815" s="11" t="s">
        <v>38</v>
      </c>
      <c r="AX815" s="11" t="s">
        <v>74</v>
      </c>
      <c r="AY815" s="210" t="s">
        <v>134</v>
      </c>
    </row>
    <row r="816" spans="2:51" s="11" customFormat="1" ht="13.5">
      <c r="B816" s="199"/>
      <c r="C816" s="200"/>
      <c r="D816" s="201" t="s">
        <v>143</v>
      </c>
      <c r="E816" s="202" t="s">
        <v>21</v>
      </c>
      <c r="F816" s="203" t="s">
        <v>651</v>
      </c>
      <c r="G816" s="200"/>
      <c r="H816" s="204">
        <v>0.75</v>
      </c>
      <c r="I816" s="205"/>
      <c r="J816" s="200"/>
      <c r="K816" s="200"/>
      <c r="L816" s="206"/>
      <c r="M816" s="207"/>
      <c r="N816" s="208"/>
      <c r="O816" s="208"/>
      <c r="P816" s="208"/>
      <c r="Q816" s="208"/>
      <c r="R816" s="208"/>
      <c r="S816" s="208"/>
      <c r="T816" s="209"/>
      <c r="AT816" s="210" t="s">
        <v>143</v>
      </c>
      <c r="AU816" s="210" t="s">
        <v>86</v>
      </c>
      <c r="AV816" s="11" t="s">
        <v>86</v>
      </c>
      <c r="AW816" s="11" t="s">
        <v>38</v>
      </c>
      <c r="AX816" s="11" t="s">
        <v>74</v>
      </c>
      <c r="AY816" s="210" t="s">
        <v>134</v>
      </c>
    </row>
    <row r="817" spans="2:65" s="11" customFormat="1" ht="13.5">
      <c r="B817" s="199"/>
      <c r="C817" s="200"/>
      <c r="D817" s="201" t="s">
        <v>143</v>
      </c>
      <c r="E817" s="202" t="s">
        <v>21</v>
      </c>
      <c r="F817" s="203" t="s">
        <v>645</v>
      </c>
      <c r="G817" s="200"/>
      <c r="H817" s="204">
        <v>0.9</v>
      </c>
      <c r="I817" s="205"/>
      <c r="J817" s="200"/>
      <c r="K817" s="200"/>
      <c r="L817" s="206"/>
      <c r="M817" s="207"/>
      <c r="N817" s="208"/>
      <c r="O817" s="208"/>
      <c r="P817" s="208"/>
      <c r="Q817" s="208"/>
      <c r="R817" s="208"/>
      <c r="S817" s="208"/>
      <c r="T817" s="209"/>
      <c r="AT817" s="210" t="s">
        <v>143</v>
      </c>
      <c r="AU817" s="210" t="s">
        <v>86</v>
      </c>
      <c r="AV817" s="11" t="s">
        <v>86</v>
      </c>
      <c r="AW817" s="11" t="s">
        <v>38</v>
      </c>
      <c r="AX817" s="11" t="s">
        <v>74</v>
      </c>
      <c r="AY817" s="210" t="s">
        <v>134</v>
      </c>
    </row>
    <row r="818" spans="2:65" s="11" customFormat="1" ht="13.5">
      <c r="B818" s="199"/>
      <c r="C818" s="200"/>
      <c r="D818" s="201" t="s">
        <v>143</v>
      </c>
      <c r="E818" s="202" t="s">
        <v>21</v>
      </c>
      <c r="F818" s="203" t="s">
        <v>646</v>
      </c>
      <c r="G818" s="200"/>
      <c r="H818" s="204">
        <v>1.02</v>
      </c>
      <c r="I818" s="205"/>
      <c r="J818" s="200"/>
      <c r="K818" s="200"/>
      <c r="L818" s="206"/>
      <c r="M818" s="207"/>
      <c r="N818" s="208"/>
      <c r="O818" s="208"/>
      <c r="P818" s="208"/>
      <c r="Q818" s="208"/>
      <c r="R818" s="208"/>
      <c r="S818" s="208"/>
      <c r="T818" s="209"/>
      <c r="AT818" s="210" t="s">
        <v>143</v>
      </c>
      <c r="AU818" s="210" t="s">
        <v>86</v>
      </c>
      <c r="AV818" s="11" t="s">
        <v>86</v>
      </c>
      <c r="AW818" s="11" t="s">
        <v>38</v>
      </c>
      <c r="AX818" s="11" t="s">
        <v>74</v>
      </c>
      <c r="AY818" s="210" t="s">
        <v>134</v>
      </c>
    </row>
    <row r="819" spans="2:65" s="11" customFormat="1" ht="13.5">
      <c r="B819" s="199"/>
      <c r="C819" s="200"/>
      <c r="D819" s="201" t="s">
        <v>143</v>
      </c>
      <c r="E819" s="202" t="s">
        <v>21</v>
      </c>
      <c r="F819" s="203" t="s">
        <v>652</v>
      </c>
      <c r="G819" s="200"/>
      <c r="H819" s="204">
        <v>1.07</v>
      </c>
      <c r="I819" s="205"/>
      <c r="J819" s="200"/>
      <c r="K819" s="200"/>
      <c r="L819" s="206"/>
      <c r="M819" s="207"/>
      <c r="N819" s="208"/>
      <c r="O819" s="208"/>
      <c r="P819" s="208"/>
      <c r="Q819" s="208"/>
      <c r="R819" s="208"/>
      <c r="S819" s="208"/>
      <c r="T819" s="209"/>
      <c r="AT819" s="210" t="s">
        <v>143</v>
      </c>
      <c r="AU819" s="210" t="s">
        <v>86</v>
      </c>
      <c r="AV819" s="11" t="s">
        <v>86</v>
      </c>
      <c r="AW819" s="11" t="s">
        <v>38</v>
      </c>
      <c r="AX819" s="11" t="s">
        <v>74</v>
      </c>
      <c r="AY819" s="210" t="s">
        <v>134</v>
      </c>
    </row>
    <row r="820" spans="2:65" s="14" customFormat="1" ht="13.5">
      <c r="B820" s="242"/>
      <c r="C820" s="243"/>
      <c r="D820" s="201" t="s">
        <v>143</v>
      </c>
      <c r="E820" s="244" t="s">
        <v>21</v>
      </c>
      <c r="F820" s="245" t="s">
        <v>356</v>
      </c>
      <c r="G820" s="243"/>
      <c r="H820" s="246">
        <v>14.87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143</v>
      </c>
      <c r="AU820" s="252" t="s">
        <v>86</v>
      </c>
      <c r="AV820" s="14" t="s">
        <v>147</v>
      </c>
      <c r="AW820" s="14" t="s">
        <v>38</v>
      </c>
      <c r="AX820" s="14" t="s">
        <v>74</v>
      </c>
      <c r="AY820" s="252" t="s">
        <v>134</v>
      </c>
    </row>
    <row r="821" spans="2:65" s="12" customFormat="1" ht="13.5">
      <c r="B821" s="211"/>
      <c r="C821" s="212"/>
      <c r="D821" s="201" t="s">
        <v>143</v>
      </c>
      <c r="E821" s="213" t="s">
        <v>21</v>
      </c>
      <c r="F821" s="214" t="s">
        <v>145</v>
      </c>
      <c r="G821" s="212"/>
      <c r="H821" s="215">
        <v>44.43</v>
      </c>
      <c r="I821" s="216"/>
      <c r="J821" s="212"/>
      <c r="K821" s="212"/>
      <c r="L821" s="217"/>
      <c r="M821" s="218"/>
      <c r="N821" s="219"/>
      <c r="O821" s="219"/>
      <c r="P821" s="219"/>
      <c r="Q821" s="219"/>
      <c r="R821" s="219"/>
      <c r="S821" s="219"/>
      <c r="T821" s="220"/>
      <c r="AT821" s="221" t="s">
        <v>143</v>
      </c>
      <c r="AU821" s="221" t="s">
        <v>86</v>
      </c>
      <c r="AV821" s="12" t="s">
        <v>141</v>
      </c>
      <c r="AW821" s="12" t="s">
        <v>38</v>
      </c>
      <c r="AX821" s="12" t="s">
        <v>79</v>
      </c>
      <c r="AY821" s="221" t="s">
        <v>134</v>
      </c>
    </row>
    <row r="822" spans="2:65" s="1" customFormat="1" ht="25.5" customHeight="1">
      <c r="B822" s="41"/>
      <c r="C822" s="187" t="s">
        <v>653</v>
      </c>
      <c r="D822" s="187" t="s">
        <v>136</v>
      </c>
      <c r="E822" s="188" t="s">
        <v>654</v>
      </c>
      <c r="F822" s="189" t="s">
        <v>655</v>
      </c>
      <c r="G822" s="190" t="s">
        <v>179</v>
      </c>
      <c r="H822" s="191">
        <v>72.638000000000005</v>
      </c>
      <c r="I822" s="192"/>
      <c r="J822" s="193">
        <f>ROUND(I822*H822,2)</f>
        <v>0</v>
      </c>
      <c r="K822" s="189" t="s">
        <v>140</v>
      </c>
      <c r="L822" s="61"/>
      <c r="M822" s="194" t="s">
        <v>21</v>
      </c>
      <c r="N822" s="195" t="s">
        <v>45</v>
      </c>
      <c r="O822" s="42"/>
      <c r="P822" s="196">
        <f>O822*H822</f>
        <v>0</v>
      </c>
      <c r="Q822" s="196">
        <v>0</v>
      </c>
      <c r="R822" s="196">
        <f>Q822*H822</f>
        <v>0</v>
      </c>
      <c r="S822" s="196">
        <v>0</v>
      </c>
      <c r="T822" s="197">
        <f>S822*H822</f>
        <v>0</v>
      </c>
      <c r="AR822" s="24" t="s">
        <v>141</v>
      </c>
      <c r="AT822" s="24" t="s">
        <v>136</v>
      </c>
      <c r="AU822" s="24" t="s">
        <v>86</v>
      </c>
      <c r="AY822" s="24" t="s">
        <v>134</v>
      </c>
      <c r="BE822" s="198">
        <f>IF(N822="základní",J822,0)</f>
        <v>0</v>
      </c>
      <c r="BF822" s="198">
        <f>IF(N822="snížená",J822,0)</f>
        <v>0</v>
      </c>
      <c r="BG822" s="198">
        <f>IF(N822="zákl. přenesená",J822,0)</f>
        <v>0</v>
      </c>
      <c r="BH822" s="198">
        <f>IF(N822="sníž. přenesená",J822,0)</f>
        <v>0</v>
      </c>
      <c r="BI822" s="198">
        <f>IF(N822="nulová",J822,0)</f>
        <v>0</v>
      </c>
      <c r="BJ822" s="24" t="s">
        <v>79</v>
      </c>
      <c r="BK822" s="198">
        <f>ROUND(I822*H822,2)</f>
        <v>0</v>
      </c>
      <c r="BL822" s="24" t="s">
        <v>141</v>
      </c>
      <c r="BM822" s="24" t="s">
        <v>656</v>
      </c>
    </row>
    <row r="823" spans="2:65" s="13" customFormat="1" ht="13.5">
      <c r="B823" s="222"/>
      <c r="C823" s="223"/>
      <c r="D823" s="201" t="s">
        <v>143</v>
      </c>
      <c r="E823" s="224" t="s">
        <v>21</v>
      </c>
      <c r="F823" s="225" t="s">
        <v>262</v>
      </c>
      <c r="G823" s="223"/>
      <c r="H823" s="224" t="s">
        <v>21</v>
      </c>
      <c r="I823" s="226"/>
      <c r="J823" s="223"/>
      <c r="K823" s="223"/>
      <c r="L823" s="227"/>
      <c r="M823" s="228"/>
      <c r="N823" s="229"/>
      <c r="O823" s="229"/>
      <c r="P823" s="229"/>
      <c r="Q823" s="229"/>
      <c r="R823" s="229"/>
      <c r="S823" s="229"/>
      <c r="T823" s="230"/>
      <c r="AT823" s="231" t="s">
        <v>143</v>
      </c>
      <c r="AU823" s="231" t="s">
        <v>86</v>
      </c>
      <c r="AV823" s="13" t="s">
        <v>79</v>
      </c>
      <c r="AW823" s="13" t="s">
        <v>38</v>
      </c>
      <c r="AX823" s="13" t="s">
        <v>74</v>
      </c>
      <c r="AY823" s="231" t="s">
        <v>134</v>
      </c>
    </row>
    <row r="824" spans="2:65" s="11" customFormat="1" ht="13.5">
      <c r="B824" s="199"/>
      <c r="C824" s="200"/>
      <c r="D824" s="201" t="s">
        <v>143</v>
      </c>
      <c r="E824" s="202" t="s">
        <v>21</v>
      </c>
      <c r="F824" s="203" t="s">
        <v>657</v>
      </c>
      <c r="G824" s="200"/>
      <c r="H824" s="204">
        <v>33.725999999999999</v>
      </c>
      <c r="I824" s="205"/>
      <c r="J824" s="200"/>
      <c r="K824" s="200"/>
      <c r="L824" s="206"/>
      <c r="M824" s="207"/>
      <c r="N824" s="208"/>
      <c r="O824" s="208"/>
      <c r="P824" s="208"/>
      <c r="Q824" s="208"/>
      <c r="R824" s="208"/>
      <c r="S824" s="208"/>
      <c r="T824" s="209"/>
      <c r="AT824" s="210" t="s">
        <v>143</v>
      </c>
      <c r="AU824" s="210" t="s">
        <v>86</v>
      </c>
      <c r="AV824" s="11" t="s">
        <v>86</v>
      </c>
      <c r="AW824" s="11" t="s">
        <v>38</v>
      </c>
      <c r="AX824" s="11" t="s">
        <v>74</v>
      </c>
      <c r="AY824" s="210" t="s">
        <v>134</v>
      </c>
    </row>
    <row r="825" spans="2:65" s="13" customFormat="1" ht="13.5">
      <c r="B825" s="222"/>
      <c r="C825" s="223"/>
      <c r="D825" s="201" t="s">
        <v>143</v>
      </c>
      <c r="E825" s="224" t="s">
        <v>21</v>
      </c>
      <c r="F825" s="225" t="s">
        <v>264</v>
      </c>
      <c r="G825" s="223"/>
      <c r="H825" s="224" t="s">
        <v>21</v>
      </c>
      <c r="I825" s="226"/>
      <c r="J825" s="223"/>
      <c r="K825" s="223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143</v>
      </c>
      <c r="AU825" s="231" t="s">
        <v>86</v>
      </c>
      <c r="AV825" s="13" t="s">
        <v>79</v>
      </c>
      <c r="AW825" s="13" t="s">
        <v>38</v>
      </c>
      <c r="AX825" s="13" t="s">
        <v>74</v>
      </c>
      <c r="AY825" s="231" t="s">
        <v>134</v>
      </c>
    </row>
    <row r="826" spans="2:65" s="11" customFormat="1" ht="13.5">
      <c r="B826" s="199"/>
      <c r="C826" s="200"/>
      <c r="D826" s="201" t="s">
        <v>143</v>
      </c>
      <c r="E826" s="202" t="s">
        <v>21</v>
      </c>
      <c r="F826" s="203" t="s">
        <v>658</v>
      </c>
      <c r="G826" s="200"/>
      <c r="H826" s="204">
        <v>2.5739999999999998</v>
      </c>
      <c r="I826" s="205"/>
      <c r="J826" s="200"/>
      <c r="K826" s="200"/>
      <c r="L826" s="206"/>
      <c r="M826" s="207"/>
      <c r="N826" s="208"/>
      <c r="O826" s="208"/>
      <c r="P826" s="208"/>
      <c r="Q826" s="208"/>
      <c r="R826" s="208"/>
      <c r="S826" s="208"/>
      <c r="T826" s="209"/>
      <c r="AT826" s="210" t="s">
        <v>143</v>
      </c>
      <c r="AU826" s="210" t="s">
        <v>86</v>
      </c>
      <c r="AV826" s="11" t="s">
        <v>86</v>
      </c>
      <c r="AW826" s="11" t="s">
        <v>38</v>
      </c>
      <c r="AX826" s="11" t="s">
        <v>74</v>
      </c>
      <c r="AY826" s="210" t="s">
        <v>134</v>
      </c>
    </row>
    <row r="827" spans="2:65" s="13" customFormat="1" ht="13.5">
      <c r="B827" s="222"/>
      <c r="C827" s="223"/>
      <c r="D827" s="201" t="s">
        <v>143</v>
      </c>
      <c r="E827" s="224" t="s">
        <v>21</v>
      </c>
      <c r="F827" s="225" t="s">
        <v>266</v>
      </c>
      <c r="G827" s="223"/>
      <c r="H827" s="224" t="s">
        <v>21</v>
      </c>
      <c r="I827" s="226"/>
      <c r="J827" s="223"/>
      <c r="K827" s="223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143</v>
      </c>
      <c r="AU827" s="231" t="s">
        <v>86</v>
      </c>
      <c r="AV827" s="13" t="s">
        <v>79</v>
      </c>
      <c r="AW827" s="13" t="s">
        <v>38</v>
      </c>
      <c r="AX827" s="13" t="s">
        <v>74</v>
      </c>
      <c r="AY827" s="231" t="s">
        <v>134</v>
      </c>
    </row>
    <row r="828" spans="2:65" s="11" customFormat="1" ht="13.5">
      <c r="B828" s="199"/>
      <c r="C828" s="200"/>
      <c r="D828" s="201" t="s">
        <v>143</v>
      </c>
      <c r="E828" s="202" t="s">
        <v>21</v>
      </c>
      <c r="F828" s="203" t="s">
        <v>659</v>
      </c>
      <c r="G828" s="200"/>
      <c r="H828" s="204">
        <v>2.145</v>
      </c>
      <c r="I828" s="205"/>
      <c r="J828" s="200"/>
      <c r="K828" s="200"/>
      <c r="L828" s="206"/>
      <c r="M828" s="207"/>
      <c r="N828" s="208"/>
      <c r="O828" s="208"/>
      <c r="P828" s="208"/>
      <c r="Q828" s="208"/>
      <c r="R828" s="208"/>
      <c r="S828" s="208"/>
      <c r="T828" s="209"/>
      <c r="AT828" s="210" t="s">
        <v>143</v>
      </c>
      <c r="AU828" s="210" t="s">
        <v>86</v>
      </c>
      <c r="AV828" s="11" t="s">
        <v>86</v>
      </c>
      <c r="AW828" s="11" t="s">
        <v>38</v>
      </c>
      <c r="AX828" s="11" t="s">
        <v>74</v>
      </c>
      <c r="AY828" s="210" t="s">
        <v>134</v>
      </c>
    </row>
    <row r="829" spans="2:65" s="13" customFormat="1" ht="13.5">
      <c r="B829" s="222"/>
      <c r="C829" s="223"/>
      <c r="D829" s="201" t="s">
        <v>143</v>
      </c>
      <c r="E829" s="224" t="s">
        <v>21</v>
      </c>
      <c r="F829" s="225" t="s">
        <v>268</v>
      </c>
      <c r="G829" s="223"/>
      <c r="H829" s="224" t="s">
        <v>21</v>
      </c>
      <c r="I829" s="226"/>
      <c r="J829" s="223"/>
      <c r="K829" s="223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143</v>
      </c>
      <c r="AU829" s="231" t="s">
        <v>86</v>
      </c>
      <c r="AV829" s="13" t="s">
        <v>79</v>
      </c>
      <c r="AW829" s="13" t="s">
        <v>38</v>
      </c>
      <c r="AX829" s="13" t="s">
        <v>74</v>
      </c>
      <c r="AY829" s="231" t="s">
        <v>134</v>
      </c>
    </row>
    <row r="830" spans="2:65" s="11" customFormat="1" ht="13.5">
      <c r="B830" s="199"/>
      <c r="C830" s="200"/>
      <c r="D830" s="201" t="s">
        <v>143</v>
      </c>
      <c r="E830" s="202" t="s">
        <v>21</v>
      </c>
      <c r="F830" s="203" t="s">
        <v>660</v>
      </c>
      <c r="G830" s="200"/>
      <c r="H830" s="204">
        <v>1.5620000000000001</v>
      </c>
      <c r="I830" s="205"/>
      <c r="J830" s="200"/>
      <c r="K830" s="200"/>
      <c r="L830" s="206"/>
      <c r="M830" s="207"/>
      <c r="N830" s="208"/>
      <c r="O830" s="208"/>
      <c r="P830" s="208"/>
      <c r="Q830" s="208"/>
      <c r="R830" s="208"/>
      <c r="S830" s="208"/>
      <c r="T830" s="209"/>
      <c r="AT830" s="210" t="s">
        <v>143</v>
      </c>
      <c r="AU830" s="210" t="s">
        <v>86</v>
      </c>
      <c r="AV830" s="11" t="s">
        <v>86</v>
      </c>
      <c r="AW830" s="11" t="s">
        <v>38</v>
      </c>
      <c r="AX830" s="11" t="s">
        <v>74</v>
      </c>
      <c r="AY830" s="210" t="s">
        <v>134</v>
      </c>
    </row>
    <row r="831" spans="2:65" s="13" customFormat="1" ht="13.5">
      <c r="B831" s="222"/>
      <c r="C831" s="223"/>
      <c r="D831" s="201" t="s">
        <v>143</v>
      </c>
      <c r="E831" s="224" t="s">
        <v>21</v>
      </c>
      <c r="F831" s="225" t="s">
        <v>270</v>
      </c>
      <c r="G831" s="223"/>
      <c r="H831" s="224" t="s">
        <v>21</v>
      </c>
      <c r="I831" s="226"/>
      <c r="J831" s="223"/>
      <c r="K831" s="223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143</v>
      </c>
      <c r="AU831" s="231" t="s">
        <v>86</v>
      </c>
      <c r="AV831" s="13" t="s">
        <v>79</v>
      </c>
      <c r="AW831" s="13" t="s">
        <v>38</v>
      </c>
      <c r="AX831" s="13" t="s">
        <v>74</v>
      </c>
      <c r="AY831" s="231" t="s">
        <v>134</v>
      </c>
    </row>
    <row r="832" spans="2:65" s="11" customFormat="1" ht="13.5">
      <c r="B832" s="199"/>
      <c r="C832" s="200"/>
      <c r="D832" s="201" t="s">
        <v>143</v>
      </c>
      <c r="E832" s="202" t="s">
        <v>21</v>
      </c>
      <c r="F832" s="203" t="s">
        <v>661</v>
      </c>
      <c r="G832" s="200"/>
      <c r="H832" s="204">
        <v>3.5920000000000001</v>
      </c>
      <c r="I832" s="205"/>
      <c r="J832" s="200"/>
      <c r="K832" s="200"/>
      <c r="L832" s="206"/>
      <c r="M832" s="207"/>
      <c r="N832" s="208"/>
      <c r="O832" s="208"/>
      <c r="P832" s="208"/>
      <c r="Q832" s="208"/>
      <c r="R832" s="208"/>
      <c r="S832" s="208"/>
      <c r="T832" s="209"/>
      <c r="AT832" s="210" t="s">
        <v>143</v>
      </c>
      <c r="AU832" s="210" t="s">
        <v>86</v>
      </c>
      <c r="AV832" s="11" t="s">
        <v>86</v>
      </c>
      <c r="AW832" s="11" t="s">
        <v>38</v>
      </c>
      <c r="AX832" s="11" t="s">
        <v>74</v>
      </c>
      <c r="AY832" s="210" t="s">
        <v>134</v>
      </c>
    </row>
    <row r="833" spans="2:51" s="13" customFormat="1" ht="13.5">
      <c r="B833" s="222"/>
      <c r="C833" s="223"/>
      <c r="D833" s="201" t="s">
        <v>143</v>
      </c>
      <c r="E833" s="224" t="s">
        <v>21</v>
      </c>
      <c r="F833" s="225" t="s">
        <v>272</v>
      </c>
      <c r="G833" s="223"/>
      <c r="H833" s="224" t="s">
        <v>21</v>
      </c>
      <c r="I833" s="226"/>
      <c r="J833" s="223"/>
      <c r="K833" s="223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143</v>
      </c>
      <c r="AU833" s="231" t="s">
        <v>86</v>
      </c>
      <c r="AV833" s="13" t="s">
        <v>79</v>
      </c>
      <c r="AW833" s="13" t="s">
        <v>38</v>
      </c>
      <c r="AX833" s="13" t="s">
        <v>74</v>
      </c>
      <c r="AY833" s="231" t="s">
        <v>134</v>
      </c>
    </row>
    <row r="834" spans="2:51" s="11" customFormat="1" ht="13.5">
      <c r="B834" s="199"/>
      <c r="C834" s="200"/>
      <c r="D834" s="201" t="s">
        <v>143</v>
      </c>
      <c r="E834" s="202" t="s">
        <v>21</v>
      </c>
      <c r="F834" s="203" t="s">
        <v>662</v>
      </c>
      <c r="G834" s="200"/>
      <c r="H834" s="204">
        <v>4.38</v>
      </c>
      <c r="I834" s="205"/>
      <c r="J834" s="200"/>
      <c r="K834" s="200"/>
      <c r="L834" s="206"/>
      <c r="M834" s="207"/>
      <c r="N834" s="208"/>
      <c r="O834" s="208"/>
      <c r="P834" s="208"/>
      <c r="Q834" s="208"/>
      <c r="R834" s="208"/>
      <c r="S834" s="208"/>
      <c r="T834" s="209"/>
      <c r="AT834" s="210" t="s">
        <v>143</v>
      </c>
      <c r="AU834" s="210" t="s">
        <v>86</v>
      </c>
      <c r="AV834" s="11" t="s">
        <v>86</v>
      </c>
      <c r="AW834" s="11" t="s">
        <v>38</v>
      </c>
      <c r="AX834" s="11" t="s">
        <v>74</v>
      </c>
      <c r="AY834" s="210" t="s">
        <v>134</v>
      </c>
    </row>
    <row r="835" spans="2:51" s="13" customFormat="1" ht="13.5">
      <c r="B835" s="222"/>
      <c r="C835" s="223"/>
      <c r="D835" s="201" t="s">
        <v>143</v>
      </c>
      <c r="E835" s="224" t="s">
        <v>21</v>
      </c>
      <c r="F835" s="225" t="s">
        <v>274</v>
      </c>
      <c r="G835" s="223"/>
      <c r="H835" s="224" t="s">
        <v>21</v>
      </c>
      <c r="I835" s="226"/>
      <c r="J835" s="223"/>
      <c r="K835" s="223"/>
      <c r="L835" s="227"/>
      <c r="M835" s="228"/>
      <c r="N835" s="229"/>
      <c r="O835" s="229"/>
      <c r="P835" s="229"/>
      <c r="Q835" s="229"/>
      <c r="R835" s="229"/>
      <c r="S835" s="229"/>
      <c r="T835" s="230"/>
      <c r="AT835" s="231" t="s">
        <v>143</v>
      </c>
      <c r="AU835" s="231" t="s">
        <v>86</v>
      </c>
      <c r="AV835" s="13" t="s">
        <v>79</v>
      </c>
      <c r="AW835" s="13" t="s">
        <v>38</v>
      </c>
      <c r="AX835" s="13" t="s">
        <v>74</v>
      </c>
      <c r="AY835" s="231" t="s">
        <v>134</v>
      </c>
    </row>
    <row r="836" spans="2:51" s="11" customFormat="1" ht="13.5">
      <c r="B836" s="199"/>
      <c r="C836" s="200"/>
      <c r="D836" s="201" t="s">
        <v>143</v>
      </c>
      <c r="E836" s="202" t="s">
        <v>21</v>
      </c>
      <c r="F836" s="203" t="s">
        <v>663</v>
      </c>
      <c r="G836" s="200"/>
      <c r="H836" s="204">
        <v>2.468</v>
      </c>
      <c r="I836" s="205"/>
      <c r="J836" s="200"/>
      <c r="K836" s="200"/>
      <c r="L836" s="206"/>
      <c r="M836" s="207"/>
      <c r="N836" s="208"/>
      <c r="O836" s="208"/>
      <c r="P836" s="208"/>
      <c r="Q836" s="208"/>
      <c r="R836" s="208"/>
      <c r="S836" s="208"/>
      <c r="T836" s="209"/>
      <c r="AT836" s="210" t="s">
        <v>143</v>
      </c>
      <c r="AU836" s="210" t="s">
        <v>86</v>
      </c>
      <c r="AV836" s="11" t="s">
        <v>86</v>
      </c>
      <c r="AW836" s="11" t="s">
        <v>38</v>
      </c>
      <c r="AX836" s="11" t="s">
        <v>74</v>
      </c>
      <c r="AY836" s="210" t="s">
        <v>134</v>
      </c>
    </row>
    <row r="837" spans="2:51" s="13" customFormat="1" ht="13.5">
      <c r="B837" s="222"/>
      <c r="C837" s="223"/>
      <c r="D837" s="201" t="s">
        <v>143</v>
      </c>
      <c r="E837" s="224" t="s">
        <v>21</v>
      </c>
      <c r="F837" s="225" t="s">
        <v>276</v>
      </c>
      <c r="G837" s="223"/>
      <c r="H837" s="224" t="s">
        <v>21</v>
      </c>
      <c r="I837" s="226"/>
      <c r="J837" s="223"/>
      <c r="K837" s="223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143</v>
      </c>
      <c r="AU837" s="231" t="s">
        <v>86</v>
      </c>
      <c r="AV837" s="13" t="s">
        <v>79</v>
      </c>
      <c r="AW837" s="13" t="s">
        <v>38</v>
      </c>
      <c r="AX837" s="13" t="s">
        <v>74</v>
      </c>
      <c r="AY837" s="231" t="s">
        <v>134</v>
      </c>
    </row>
    <row r="838" spans="2:51" s="11" customFormat="1" ht="13.5">
      <c r="B838" s="199"/>
      <c r="C838" s="200"/>
      <c r="D838" s="201" t="s">
        <v>143</v>
      </c>
      <c r="E838" s="202" t="s">
        <v>21</v>
      </c>
      <c r="F838" s="203" t="s">
        <v>664</v>
      </c>
      <c r="G838" s="200"/>
      <c r="H838" s="204">
        <v>2.16</v>
      </c>
      <c r="I838" s="205"/>
      <c r="J838" s="200"/>
      <c r="K838" s="200"/>
      <c r="L838" s="206"/>
      <c r="M838" s="207"/>
      <c r="N838" s="208"/>
      <c r="O838" s="208"/>
      <c r="P838" s="208"/>
      <c r="Q838" s="208"/>
      <c r="R838" s="208"/>
      <c r="S838" s="208"/>
      <c r="T838" s="209"/>
      <c r="AT838" s="210" t="s">
        <v>143</v>
      </c>
      <c r="AU838" s="210" t="s">
        <v>86</v>
      </c>
      <c r="AV838" s="11" t="s">
        <v>86</v>
      </c>
      <c r="AW838" s="11" t="s">
        <v>38</v>
      </c>
      <c r="AX838" s="11" t="s">
        <v>74</v>
      </c>
      <c r="AY838" s="210" t="s">
        <v>134</v>
      </c>
    </row>
    <row r="839" spans="2:51" s="13" customFormat="1" ht="13.5">
      <c r="B839" s="222"/>
      <c r="C839" s="223"/>
      <c r="D839" s="201" t="s">
        <v>143</v>
      </c>
      <c r="E839" s="224" t="s">
        <v>21</v>
      </c>
      <c r="F839" s="225" t="s">
        <v>278</v>
      </c>
      <c r="G839" s="223"/>
      <c r="H839" s="224" t="s">
        <v>21</v>
      </c>
      <c r="I839" s="226"/>
      <c r="J839" s="223"/>
      <c r="K839" s="223"/>
      <c r="L839" s="227"/>
      <c r="M839" s="228"/>
      <c r="N839" s="229"/>
      <c r="O839" s="229"/>
      <c r="P839" s="229"/>
      <c r="Q839" s="229"/>
      <c r="R839" s="229"/>
      <c r="S839" s="229"/>
      <c r="T839" s="230"/>
      <c r="AT839" s="231" t="s">
        <v>143</v>
      </c>
      <c r="AU839" s="231" t="s">
        <v>86</v>
      </c>
      <c r="AV839" s="13" t="s">
        <v>79</v>
      </c>
      <c r="AW839" s="13" t="s">
        <v>38</v>
      </c>
      <c r="AX839" s="13" t="s">
        <v>74</v>
      </c>
      <c r="AY839" s="231" t="s">
        <v>134</v>
      </c>
    </row>
    <row r="840" spans="2:51" s="11" customFormat="1" ht="13.5">
      <c r="B840" s="199"/>
      <c r="C840" s="200"/>
      <c r="D840" s="201" t="s">
        <v>143</v>
      </c>
      <c r="E840" s="202" t="s">
        <v>21</v>
      </c>
      <c r="F840" s="203" t="s">
        <v>665</v>
      </c>
      <c r="G840" s="200"/>
      <c r="H840" s="204">
        <v>2.5760000000000001</v>
      </c>
      <c r="I840" s="205"/>
      <c r="J840" s="200"/>
      <c r="K840" s="200"/>
      <c r="L840" s="206"/>
      <c r="M840" s="207"/>
      <c r="N840" s="208"/>
      <c r="O840" s="208"/>
      <c r="P840" s="208"/>
      <c r="Q840" s="208"/>
      <c r="R840" s="208"/>
      <c r="S840" s="208"/>
      <c r="T840" s="209"/>
      <c r="AT840" s="210" t="s">
        <v>143</v>
      </c>
      <c r="AU840" s="210" t="s">
        <v>86</v>
      </c>
      <c r="AV840" s="11" t="s">
        <v>86</v>
      </c>
      <c r="AW840" s="11" t="s">
        <v>38</v>
      </c>
      <c r="AX840" s="11" t="s">
        <v>74</v>
      </c>
      <c r="AY840" s="210" t="s">
        <v>134</v>
      </c>
    </row>
    <row r="841" spans="2:51" s="13" customFormat="1" ht="13.5">
      <c r="B841" s="222"/>
      <c r="C841" s="223"/>
      <c r="D841" s="201" t="s">
        <v>143</v>
      </c>
      <c r="E841" s="224" t="s">
        <v>21</v>
      </c>
      <c r="F841" s="225" t="s">
        <v>280</v>
      </c>
      <c r="G841" s="223"/>
      <c r="H841" s="224" t="s">
        <v>21</v>
      </c>
      <c r="I841" s="226"/>
      <c r="J841" s="223"/>
      <c r="K841" s="223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143</v>
      </c>
      <c r="AU841" s="231" t="s">
        <v>86</v>
      </c>
      <c r="AV841" s="13" t="s">
        <v>79</v>
      </c>
      <c r="AW841" s="13" t="s">
        <v>38</v>
      </c>
      <c r="AX841" s="13" t="s">
        <v>74</v>
      </c>
      <c r="AY841" s="231" t="s">
        <v>134</v>
      </c>
    </row>
    <row r="842" spans="2:51" s="11" customFormat="1" ht="13.5">
      <c r="B842" s="199"/>
      <c r="C842" s="200"/>
      <c r="D842" s="201" t="s">
        <v>143</v>
      </c>
      <c r="E842" s="202" t="s">
        <v>21</v>
      </c>
      <c r="F842" s="203" t="s">
        <v>666</v>
      </c>
      <c r="G842" s="200"/>
      <c r="H842" s="204">
        <v>0.5</v>
      </c>
      <c r="I842" s="205"/>
      <c r="J842" s="200"/>
      <c r="K842" s="200"/>
      <c r="L842" s="206"/>
      <c r="M842" s="207"/>
      <c r="N842" s="208"/>
      <c r="O842" s="208"/>
      <c r="P842" s="208"/>
      <c r="Q842" s="208"/>
      <c r="R842" s="208"/>
      <c r="S842" s="208"/>
      <c r="T842" s="209"/>
      <c r="AT842" s="210" t="s">
        <v>143</v>
      </c>
      <c r="AU842" s="210" t="s">
        <v>86</v>
      </c>
      <c r="AV842" s="11" t="s">
        <v>86</v>
      </c>
      <c r="AW842" s="11" t="s">
        <v>38</v>
      </c>
      <c r="AX842" s="11" t="s">
        <v>74</v>
      </c>
      <c r="AY842" s="210" t="s">
        <v>134</v>
      </c>
    </row>
    <row r="843" spans="2:51" s="13" customFormat="1" ht="13.5">
      <c r="B843" s="222"/>
      <c r="C843" s="223"/>
      <c r="D843" s="201" t="s">
        <v>143</v>
      </c>
      <c r="E843" s="224" t="s">
        <v>21</v>
      </c>
      <c r="F843" s="225" t="s">
        <v>282</v>
      </c>
      <c r="G843" s="223"/>
      <c r="H843" s="224" t="s">
        <v>21</v>
      </c>
      <c r="I843" s="226"/>
      <c r="J843" s="223"/>
      <c r="K843" s="223"/>
      <c r="L843" s="227"/>
      <c r="M843" s="228"/>
      <c r="N843" s="229"/>
      <c r="O843" s="229"/>
      <c r="P843" s="229"/>
      <c r="Q843" s="229"/>
      <c r="R843" s="229"/>
      <c r="S843" s="229"/>
      <c r="T843" s="230"/>
      <c r="AT843" s="231" t="s">
        <v>143</v>
      </c>
      <c r="AU843" s="231" t="s">
        <v>86</v>
      </c>
      <c r="AV843" s="13" t="s">
        <v>79</v>
      </c>
      <c r="AW843" s="13" t="s">
        <v>38</v>
      </c>
      <c r="AX843" s="13" t="s">
        <v>74</v>
      </c>
      <c r="AY843" s="231" t="s">
        <v>134</v>
      </c>
    </row>
    <row r="844" spans="2:51" s="11" customFormat="1" ht="13.5">
      <c r="B844" s="199"/>
      <c r="C844" s="200"/>
      <c r="D844" s="201" t="s">
        <v>143</v>
      </c>
      <c r="E844" s="202" t="s">
        <v>21</v>
      </c>
      <c r="F844" s="203" t="s">
        <v>667</v>
      </c>
      <c r="G844" s="200"/>
      <c r="H844" s="204">
        <v>4.68</v>
      </c>
      <c r="I844" s="205"/>
      <c r="J844" s="200"/>
      <c r="K844" s="200"/>
      <c r="L844" s="206"/>
      <c r="M844" s="207"/>
      <c r="N844" s="208"/>
      <c r="O844" s="208"/>
      <c r="P844" s="208"/>
      <c r="Q844" s="208"/>
      <c r="R844" s="208"/>
      <c r="S844" s="208"/>
      <c r="T844" s="209"/>
      <c r="AT844" s="210" t="s">
        <v>143</v>
      </c>
      <c r="AU844" s="210" t="s">
        <v>86</v>
      </c>
      <c r="AV844" s="11" t="s">
        <v>86</v>
      </c>
      <c r="AW844" s="11" t="s">
        <v>38</v>
      </c>
      <c r="AX844" s="11" t="s">
        <v>74</v>
      </c>
      <c r="AY844" s="210" t="s">
        <v>134</v>
      </c>
    </row>
    <row r="845" spans="2:51" s="13" customFormat="1" ht="13.5">
      <c r="B845" s="222"/>
      <c r="C845" s="223"/>
      <c r="D845" s="201" t="s">
        <v>143</v>
      </c>
      <c r="E845" s="224" t="s">
        <v>21</v>
      </c>
      <c r="F845" s="225" t="s">
        <v>284</v>
      </c>
      <c r="G845" s="223"/>
      <c r="H845" s="224" t="s">
        <v>21</v>
      </c>
      <c r="I845" s="226"/>
      <c r="J845" s="223"/>
      <c r="K845" s="223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143</v>
      </c>
      <c r="AU845" s="231" t="s">
        <v>86</v>
      </c>
      <c r="AV845" s="13" t="s">
        <v>79</v>
      </c>
      <c r="AW845" s="13" t="s">
        <v>38</v>
      </c>
      <c r="AX845" s="13" t="s">
        <v>74</v>
      </c>
      <c r="AY845" s="231" t="s">
        <v>134</v>
      </c>
    </row>
    <row r="846" spans="2:51" s="11" customFormat="1" ht="13.5">
      <c r="B846" s="199"/>
      <c r="C846" s="200"/>
      <c r="D846" s="201" t="s">
        <v>143</v>
      </c>
      <c r="E846" s="202" t="s">
        <v>21</v>
      </c>
      <c r="F846" s="203" t="s">
        <v>668</v>
      </c>
      <c r="G846" s="200"/>
      <c r="H846" s="204">
        <v>3.2549999999999999</v>
      </c>
      <c r="I846" s="205"/>
      <c r="J846" s="200"/>
      <c r="K846" s="200"/>
      <c r="L846" s="206"/>
      <c r="M846" s="207"/>
      <c r="N846" s="208"/>
      <c r="O846" s="208"/>
      <c r="P846" s="208"/>
      <c r="Q846" s="208"/>
      <c r="R846" s="208"/>
      <c r="S846" s="208"/>
      <c r="T846" s="209"/>
      <c r="AT846" s="210" t="s">
        <v>143</v>
      </c>
      <c r="AU846" s="210" t="s">
        <v>86</v>
      </c>
      <c r="AV846" s="11" t="s">
        <v>86</v>
      </c>
      <c r="AW846" s="11" t="s">
        <v>38</v>
      </c>
      <c r="AX846" s="11" t="s">
        <v>74</v>
      </c>
      <c r="AY846" s="210" t="s">
        <v>134</v>
      </c>
    </row>
    <row r="847" spans="2:51" s="13" customFormat="1" ht="13.5">
      <c r="B847" s="222"/>
      <c r="C847" s="223"/>
      <c r="D847" s="201" t="s">
        <v>143</v>
      </c>
      <c r="E847" s="224" t="s">
        <v>21</v>
      </c>
      <c r="F847" s="225" t="s">
        <v>669</v>
      </c>
      <c r="G847" s="223"/>
      <c r="H847" s="224" t="s">
        <v>21</v>
      </c>
      <c r="I847" s="226"/>
      <c r="J847" s="223"/>
      <c r="K847" s="223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143</v>
      </c>
      <c r="AU847" s="231" t="s">
        <v>86</v>
      </c>
      <c r="AV847" s="13" t="s">
        <v>79</v>
      </c>
      <c r="AW847" s="13" t="s">
        <v>38</v>
      </c>
      <c r="AX847" s="13" t="s">
        <v>74</v>
      </c>
      <c r="AY847" s="231" t="s">
        <v>134</v>
      </c>
    </row>
    <row r="848" spans="2:51" s="11" customFormat="1" ht="13.5">
      <c r="B848" s="199"/>
      <c r="C848" s="200"/>
      <c r="D848" s="201" t="s">
        <v>143</v>
      </c>
      <c r="E848" s="202" t="s">
        <v>21</v>
      </c>
      <c r="F848" s="203" t="s">
        <v>670</v>
      </c>
      <c r="G848" s="200"/>
      <c r="H848" s="204">
        <v>5.76</v>
      </c>
      <c r="I848" s="205"/>
      <c r="J848" s="200"/>
      <c r="K848" s="200"/>
      <c r="L848" s="206"/>
      <c r="M848" s="207"/>
      <c r="N848" s="208"/>
      <c r="O848" s="208"/>
      <c r="P848" s="208"/>
      <c r="Q848" s="208"/>
      <c r="R848" s="208"/>
      <c r="S848" s="208"/>
      <c r="T848" s="209"/>
      <c r="AT848" s="210" t="s">
        <v>143</v>
      </c>
      <c r="AU848" s="210" t="s">
        <v>86</v>
      </c>
      <c r="AV848" s="11" t="s">
        <v>86</v>
      </c>
      <c r="AW848" s="11" t="s">
        <v>38</v>
      </c>
      <c r="AX848" s="11" t="s">
        <v>74</v>
      </c>
      <c r="AY848" s="210" t="s">
        <v>134</v>
      </c>
    </row>
    <row r="849" spans="2:51" s="13" customFormat="1" ht="13.5">
      <c r="B849" s="222"/>
      <c r="C849" s="223"/>
      <c r="D849" s="201" t="s">
        <v>143</v>
      </c>
      <c r="E849" s="224" t="s">
        <v>21</v>
      </c>
      <c r="F849" s="225" t="s">
        <v>671</v>
      </c>
      <c r="G849" s="223"/>
      <c r="H849" s="224" t="s">
        <v>21</v>
      </c>
      <c r="I849" s="226"/>
      <c r="J849" s="223"/>
      <c r="K849" s="223"/>
      <c r="L849" s="227"/>
      <c r="M849" s="228"/>
      <c r="N849" s="229"/>
      <c r="O849" s="229"/>
      <c r="P849" s="229"/>
      <c r="Q849" s="229"/>
      <c r="R849" s="229"/>
      <c r="S849" s="229"/>
      <c r="T849" s="230"/>
      <c r="AT849" s="231" t="s">
        <v>143</v>
      </c>
      <c r="AU849" s="231" t="s">
        <v>86</v>
      </c>
      <c r="AV849" s="13" t="s">
        <v>79</v>
      </c>
      <c r="AW849" s="13" t="s">
        <v>38</v>
      </c>
      <c r="AX849" s="13" t="s">
        <v>74</v>
      </c>
      <c r="AY849" s="231" t="s">
        <v>134</v>
      </c>
    </row>
    <row r="850" spans="2:51" s="11" customFormat="1" ht="13.5">
      <c r="B850" s="199"/>
      <c r="C850" s="200"/>
      <c r="D850" s="201" t="s">
        <v>143</v>
      </c>
      <c r="E850" s="202" t="s">
        <v>21</v>
      </c>
      <c r="F850" s="203" t="s">
        <v>672</v>
      </c>
      <c r="G850" s="200"/>
      <c r="H850" s="204">
        <v>0.95799999999999996</v>
      </c>
      <c r="I850" s="205"/>
      <c r="J850" s="200"/>
      <c r="K850" s="200"/>
      <c r="L850" s="206"/>
      <c r="M850" s="207"/>
      <c r="N850" s="208"/>
      <c r="O850" s="208"/>
      <c r="P850" s="208"/>
      <c r="Q850" s="208"/>
      <c r="R850" s="208"/>
      <c r="S850" s="208"/>
      <c r="T850" s="209"/>
      <c r="AT850" s="210" t="s">
        <v>143</v>
      </c>
      <c r="AU850" s="210" t="s">
        <v>86</v>
      </c>
      <c r="AV850" s="11" t="s">
        <v>86</v>
      </c>
      <c r="AW850" s="11" t="s">
        <v>38</v>
      </c>
      <c r="AX850" s="11" t="s">
        <v>74</v>
      </c>
      <c r="AY850" s="210" t="s">
        <v>134</v>
      </c>
    </row>
    <row r="851" spans="2:51" s="13" customFormat="1" ht="13.5">
      <c r="B851" s="222"/>
      <c r="C851" s="223"/>
      <c r="D851" s="201" t="s">
        <v>143</v>
      </c>
      <c r="E851" s="224" t="s">
        <v>21</v>
      </c>
      <c r="F851" s="225" t="s">
        <v>673</v>
      </c>
      <c r="G851" s="223"/>
      <c r="H851" s="224" t="s">
        <v>21</v>
      </c>
      <c r="I851" s="226"/>
      <c r="J851" s="223"/>
      <c r="K851" s="223"/>
      <c r="L851" s="227"/>
      <c r="M851" s="228"/>
      <c r="N851" s="229"/>
      <c r="O851" s="229"/>
      <c r="P851" s="229"/>
      <c r="Q851" s="229"/>
      <c r="R851" s="229"/>
      <c r="S851" s="229"/>
      <c r="T851" s="230"/>
      <c r="AT851" s="231" t="s">
        <v>143</v>
      </c>
      <c r="AU851" s="231" t="s">
        <v>86</v>
      </c>
      <c r="AV851" s="13" t="s">
        <v>79</v>
      </c>
      <c r="AW851" s="13" t="s">
        <v>38</v>
      </c>
      <c r="AX851" s="13" t="s">
        <v>74</v>
      </c>
      <c r="AY851" s="231" t="s">
        <v>134</v>
      </c>
    </row>
    <row r="852" spans="2:51" s="11" customFormat="1" ht="13.5">
      <c r="B852" s="199"/>
      <c r="C852" s="200"/>
      <c r="D852" s="201" t="s">
        <v>143</v>
      </c>
      <c r="E852" s="202" t="s">
        <v>21</v>
      </c>
      <c r="F852" s="203" t="s">
        <v>674</v>
      </c>
      <c r="G852" s="200"/>
      <c r="H852" s="204">
        <v>0.13</v>
      </c>
      <c r="I852" s="205"/>
      <c r="J852" s="200"/>
      <c r="K852" s="200"/>
      <c r="L852" s="206"/>
      <c r="M852" s="207"/>
      <c r="N852" s="208"/>
      <c r="O852" s="208"/>
      <c r="P852" s="208"/>
      <c r="Q852" s="208"/>
      <c r="R852" s="208"/>
      <c r="S852" s="208"/>
      <c r="T852" s="209"/>
      <c r="AT852" s="210" t="s">
        <v>143</v>
      </c>
      <c r="AU852" s="210" t="s">
        <v>86</v>
      </c>
      <c r="AV852" s="11" t="s">
        <v>86</v>
      </c>
      <c r="AW852" s="11" t="s">
        <v>38</v>
      </c>
      <c r="AX852" s="11" t="s">
        <v>74</v>
      </c>
      <c r="AY852" s="210" t="s">
        <v>134</v>
      </c>
    </row>
    <row r="853" spans="2:51" s="13" customFormat="1" ht="13.5">
      <c r="B853" s="222"/>
      <c r="C853" s="223"/>
      <c r="D853" s="201" t="s">
        <v>143</v>
      </c>
      <c r="E853" s="224" t="s">
        <v>21</v>
      </c>
      <c r="F853" s="225" t="s">
        <v>675</v>
      </c>
      <c r="G853" s="223"/>
      <c r="H853" s="224" t="s">
        <v>21</v>
      </c>
      <c r="I853" s="226"/>
      <c r="J853" s="223"/>
      <c r="K853" s="223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143</v>
      </c>
      <c r="AU853" s="231" t="s">
        <v>86</v>
      </c>
      <c r="AV853" s="13" t="s">
        <v>79</v>
      </c>
      <c r="AW853" s="13" t="s">
        <v>38</v>
      </c>
      <c r="AX853" s="13" t="s">
        <v>74</v>
      </c>
      <c r="AY853" s="231" t="s">
        <v>134</v>
      </c>
    </row>
    <row r="854" spans="2:51" s="11" customFormat="1" ht="13.5">
      <c r="B854" s="199"/>
      <c r="C854" s="200"/>
      <c r="D854" s="201" t="s">
        <v>143</v>
      </c>
      <c r="E854" s="202" t="s">
        <v>21</v>
      </c>
      <c r="F854" s="203" t="s">
        <v>676</v>
      </c>
      <c r="G854" s="200"/>
      <c r="H854" s="204">
        <v>0.90500000000000003</v>
      </c>
      <c r="I854" s="205"/>
      <c r="J854" s="200"/>
      <c r="K854" s="200"/>
      <c r="L854" s="206"/>
      <c r="M854" s="207"/>
      <c r="N854" s="208"/>
      <c r="O854" s="208"/>
      <c r="P854" s="208"/>
      <c r="Q854" s="208"/>
      <c r="R854" s="208"/>
      <c r="S854" s="208"/>
      <c r="T854" s="209"/>
      <c r="AT854" s="210" t="s">
        <v>143</v>
      </c>
      <c r="AU854" s="210" t="s">
        <v>86</v>
      </c>
      <c r="AV854" s="11" t="s">
        <v>86</v>
      </c>
      <c r="AW854" s="11" t="s">
        <v>38</v>
      </c>
      <c r="AX854" s="11" t="s">
        <v>74</v>
      </c>
      <c r="AY854" s="210" t="s">
        <v>134</v>
      </c>
    </row>
    <row r="855" spans="2:51" s="13" customFormat="1" ht="13.5">
      <c r="B855" s="222"/>
      <c r="C855" s="223"/>
      <c r="D855" s="201" t="s">
        <v>143</v>
      </c>
      <c r="E855" s="224" t="s">
        <v>21</v>
      </c>
      <c r="F855" s="225" t="s">
        <v>677</v>
      </c>
      <c r="G855" s="223"/>
      <c r="H855" s="224" t="s">
        <v>21</v>
      </c>
      <c r="I855" s="226"/>
      <c r="J855" s="223"/>
      <c r="K855" s="223"/>
      <c r="L855" s="227"/>
      <c r="M855" s="228"/>
      <c r="N855" s="229"/>
      <c r="O855" s="229"/>
      <c r="P855" s="229"/>
      <c r="Q855" s="229"/>
      <c r="R855" s="229"/>
      <c r="S855" s="229"/>
      <c r="T855" s="230"/>
      <c r="AT855" s="231" t="s">
        <v>143</v>
      </c>
      <c r="AU855" s="231" t="s">
        <v>86</v>
      </c>
      <c r="AV855" s="13" t="s">
        <v>79</v>
      </c>
      <c r="AW855" s="13" t="s">
        <v>38</v>
      </c>
      <c r="AX855" s="13" t="s">
        <v>74</v>
      </c>
      <c r="AY855" s="231" t="s">
        <v>134</v>
      </c>
    </row>
    <row r="856" spans="2:51" s="11" customFormat="1" ht="13.5">
      <c r="B856" s="199"/>
      <c r="C856" s="200"/>
      <c r="D856" s="201" t="s">
        <v>143</v>
      </c>
      <c r="E856" s="202" t="s">
        <v>21</v>
      </c>
      <c r="F856" s="203" t="s">
        <v>676</v>
      </c>
      <c r="G856" s="200"/>
      <c r="H856" s="204">
        <v>0.90500000000000003</v>
      </c>
      <c r="I856" s="205"/>
      <c r="J856" s="200"/>
      <c r="K856" s="200"/>
      <c r="L856" s="206"/>
      <c r="M856" s="207"/>
      <c r="N856" s="208"/>
      <c r="O856" s="208"/>
      <c r="P856" s="208"/>
      <c r="Q856" s="208"/>
      <c r="R856" s="208"/>
      <c r="S856" s="208"/>
      <c r="T856" s="209"/>
      <c r="AT856" s="210" t="s">
        <v>143</v>
      </c>
      <c r="AU856" s="210" t="s">
        <v>86</v>
      </c>
      <c r="AV856" s="11" t="s">
        <v>86</v>
      </c>
      <c r="AW856" s="11" t="s">
        <v>38</v>
      </c>
      <c r="AX856" s="11" t="s">
        <v>74</v>
      </c>
      <c r="AY856" s="210" t="s">
        <v>134</v>
      </c>
    </row>
    <row r="857" spans="2:51" s="13" customFormat="1" ht="13.5">
      <c r="B857" s="222"/>
      <c r="C857" s="223"/>
      <c r="D857" s="201" t="s">
        <v>143</v>
      </c>
      <c r="E857" s="224" t="s">
        <v>21</v>
      </c>
      <c r="F857" s="225" t="s">
        <v>678</v>
      </c>
      <c r="G857" s="223"/>
      <c r="H857" s="224" t="s">
        <v>21</v>
      </c>
      <c r="I857" s="226"/>
      <c r="J857" s="223"/>
      <c r="K857" s="223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143</v>
      </c>
      <c r="AU857" s="231" t="s">
        <v>86</v>
      </c>
      <c r="AV857" s="13" t="s">
        <v>79</v>
      </c>
      <c r="AW857" s="13" t="s">
        <v>38</v>
      </c>
      <c r="AX857" s="13" t="s">
        <v>74</v>
      </c>
      <c r="AY857" s="231" t="s">
        <v>134</v>
      </c>
    </row>
    <row r="858" spans="2:51" s="11" customFormat="1" ht="13.5">
      <c r="B858" s="199"/>
      <c r="C858" s="200"/>
      <c r="D858" s="201" t="s">
        <v>143</v>
      </c>
      <c r="E858" s="202" t="s">
        <v>21</v>
      </c>
      <c r="F858" s="203" t="s">
        <v>679</v>
      </c>
      <c r="G858" s="200"/>
      <c r="H858" s="204">
        <v>0.14899999999999999</v>
      </c>
      <c r="I858" s="205"/>
      <c r="J858" s="200"/>
      <c r="K858" s="200"/>
      <c r="L858" s="206"/>
      <c r="M858" s="207"/>
      <c r="N858" s="208"/>
      <c r="O858" s="208"/>
      <c r="P858" s="208"/>
      <c r="Q858" s="208"/>
      <c r="R858" s="208"/>
      <c r="S858" s="208"/>
      <c r="T858" s="209"/>
      <c r="AT858" s="210" t="s">
        <v>143</v>
      </c>
      <c r="AU858" s="210" t="s">
        <v>86</v>
      </c>
      <c r="AV858" s="11" t="s">
        <v>86</v>
      </c>
      <c r="AW858" s="11" t="s">
        <v>38</v>
      </c>
      <c r="AX858" s="11" t="s">
        <v>74</v>
      </c>
      <c r="AY858" s="210" t="s">
        <v>134</v>
      </c>
    </row>
    <row r="859" spans="2:51" s="13" customFormat="1" ht="13.5">
      <c r="B859" s="222"/>
      <c r="C859" s="223"/>
      <c r="D859" s="201" t="s">
        <v>143</v>
      </c>
      <c r="E859" s="224" t="s">
        <v>21</v>
      </c>
      <c r="F859" s="225" t="s">
        <v>680</v>
      </c>
      <c r="G859" s="223"/>
      <c r="H859" s="224" t="s">
        <v>21</v>
      </c>
      <c r="I859" s="226"/>
      <c r="J859" s="223"/>
      <c r="K859" s="223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143</v>
      </c>
      <c r="AU859" s="231" t="s">
        <v>86</v>
      </c>
      <c r="AV859" s="13" t="s">
        <v>79</v>
      </c>
      <c r="AW859" s="13" t="s">
        <v>38</v>
      </c>
      <c r="AX859" s="13" t="s">
        <v>74</v>
      </c>
      <c r="AY859" s="231" t="s">
        <v>134</v>
      </c>
    </row>
    <row r="860" spans="2:51" s="11" customFormat="1" ht="13.5">
      <c r="B860" s="199"/>
      <c r="C860" s="200"/>
      <c r="D860" s="201" t="s">
        <v>143</v>
      </c>
      <c r="E860" s="202" t="s">
        <v>21</v>
      </c>
      <c r="F860" s="203" t="s">
        <v>681</v>
      </c>
      <c r="G860" s="200"/>
      <c r="H860" s="204">
        <v>0.04</v>
      </c>
      <c r="I860" s="205"/>
      <c r="J860" s="200"/>
      <c r="K860" s="200"/>
      <c r="L860" s="206"/>
      <c r="M860" s="207"/>
      <c r="N860" s="208"/>
      <c r="O860" s="208"/>
      <c r="P860" s="208"/>
      <c r="Q860" s="208"/>
      <c r="R860" s="208"/>
      <c r="S860" s="208"/>
      <c r="T860" s="209"/>
      <c r="AT860" s="210" t="s">
        <v>143</v>
      </c>
      <c r="AU860" s="210" t="s">
        <v>86</v>
      </c>
      <c r="AV860" s="11" t="s">
        <v>86</v>
      </c>
      <c r="AW860" s="11" t="s">
        <v>38</v>
      </c>
      <c r="AX860" s="11" t="s">
        <v>74</v>
      </c>
      <c r="AY860" s="210" t="s">
        <v>134</v>
      </c>
    </row>
    <row r="861" spans="2:51" s="13" customFormat="1" ht="13.5">
      <c r="B861" s="222"/>
      <c r="C861" s="223"/>
      <c r="D861" s="201" t="s">
        <v>143</v>
      </c>
      <c r="E861" s="224" t="s">
        <v>21</v>
      </c>
      <c r="F861" s="225" t="s">
        <v>682</v>
      </c>
      <c r="G861" s="223"/>
      <c r="H861" s="224" t="s">
        <v>21</v>
      </c>
      <c r="I861" s="226"/>
      <c r="J861" s="223"/>
      <c r="K861" s="223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143</v>
      </c>
      <c r="AU861" s="231" t="s">
        <v>86</v>
      </c>
      <c r="AV861" s="13" t="s">
        <v>79</v>
      </c>
      <c r="AW861" s="13" t="s">
        <v>38</v>
      </c>
      <c r="AX861" s="13" t="s">
        <v>74</v>
      </c>
      <c r="AY861" s="231" t="s">
        <v>134</v>
      </c>
    </row>
    <row r="862" spans="2:51" s="11" customFormat="1" ht="13.5">
      <c r="B862" s="199"/>
      <c r="C862" s="200"/>
      <c r="D862" s="201" t="s">
        <v>143</v>
      </c>
      <c r="E862" s="202" t="s">
        <v>21</v>
      </c>
      <c r="F862" s="203" t="s">
        <v>683</v>
      </c>
      <c r="G862" s="200"/>
      <c r="H862" s="204">
        <v>0.123</v>
      </c>
      <c r="I862" s="205"/>
      <c r="J862" s="200"/>
      <c r="K862" s="200"/>
      <c r="L862" s="206"/>
      <c r="M862" s="207"/>
      <c r="N862" s="208"/>
      <c r="O862" s="208"/>
      <c r="P862" s="208"/>
      <c r="Q862" s="208"/>
      <c r="R862" s="208"/>
      <c r="S862" s="208"/>
      <c r="T862" s="209"/>
      <c r="AT862" s="210" t="s">
        <v>143</v>
      </c>
      <c r="AU862" s="210" t="s">
        <v>86</v>
      </c>
      <c r="AV862" s="11" t="s">
        <v>86</v>
      </c>
      <c r="AW862" s="11" t="s">
        <v>38</v>
      </c>
      <c r="AX862" s="11" t="s">
        <v>74</v>
      </c>
      <c r="AY862" s="210" t="s">
        <v>134</v>
      </c>
    </row>
    <row r="863" spans="2:51" s="13" customFormat="1" ht="13.5">
      <c r="B863" s="222"/>
      <c r="C863" s="223"/>
      <c r="D863" s="201" t="s">
        <v>143</v>
      </c>
      <c r="E863" s="224" t="s">
        <v>21</v>
      </c>
      <c r="F863" s="225" t="s">
        <v>684</v>
      </c>
      <c r="G863" s="223"/>
      <c r="H863" s="224" t="s">
        <v>21</v>
      </c>
      <c r="I863" s="226"/>
      <c r="J863" s="223"/>
      <c r="K863" s="223"/>
      <c r="L863" s="227"/>
      <c r="M863" s="228"/>
      <c r="N863" s="229"/>
      <c r="O863" s="229"/>
      <c r="P863" s="229"/>
      <c r="Q863" s="229"/>
      <c r="R863" s="229"/>
      <c r="S863" s="229"/>
      <c r="T863" s="230"/>
      <c r="AT863" s="231" t="s">
        <v>143</v>
      </c>
      <c r="AU863" s="231" t="s">
        <v>86</v>
      </c>
      <c r="AV863" s="13" t="s">
        <v>79</v>
      </c>
      <c r="AW863" s="13" t="s">
        <v>38</v>
      </c>
      <c r="AX863" s="13" t="s">
        <v>74</v>
      </c>
      <c r="AY863" s="231" t="s">
        <v>134</v>
      </c>
    </row>
    <row r="864" spans="2:51" s="11" customFormat="1" ht="13.5">
      <c r="B864" s="199"/>
      <c r="C864" s="200"/>
      <c r="D864" s="201" t="s">
        <v>143</v>
      </c>
      <c r="E864" s="202" t="s">
        <v>21</v>
      </c>
      <c r="F864" s="203" t="s">
        <v>685</v>
      </c>
      <c r="G864" s="200"/>
      <c r="H864" s="204">
        <v>0.05</v>
      </c>
      <c r="I864" s="205"/>
      <c r="J864" s="200"/>
      <c r="K864" s="200"/>
      <c r="L864" s="206"/>
      <c r="M864" s="207"/>
      <c r="N864" s="208"/>
      <c r="O864" s="208"/>
      <c r="P864" s="208"/>
      <c r="Q864" s="208"/>
      <c r="R864" s="208"/>
      <c r="S864" s="208"/>
      <c r="T864" s="209"/>
      <c r="AT864" s="210" t="s">
        <v>143</v>
      </c>
      <c r="AU864" s="210" t="s">
        <v>86</v>
      </c>
      <c r="AV864" s="11" t="s">
        <v>86</v>
      </c>
      <c r="AW864" s="11" t="s">
        <v>38</v>
      </c>
      <c r="AX864" s="11" t="s">
        <v>74</v>
      </c>
      <c r="AY864" s="210" t="s">
        <v>134</v>
      </c>
    </row>
    <row r="865" spans="2:65" s="12" customFormat="1" ht="13.5">
      <c r="B865" s="211"/>
      <c r="C865" s="212"/>
      <c r="D865" s="201" t="s">
        <v>143</v>
      </c>
      <c r="E865" s="213" t="s">
        <v>21</v>
      </c>
      <c r="F865" s="214" t="s">
        <v>145</v>
      </c>
      <c r="G865" s="212"/>
      <c r="H865" s="215">
        <v>72.638000000000005</v>
      </c>
      <c r="I865" s="216"/>
      <c r="J865" s="212"/>
      <c r="K865" s="212"/>
      <c r="L865" s="217"/>
      <c r="M865" s="218"/>
      <c r="N865" s="219"/>
      <c r="O865" s="219"/>
      <c r="P865" s="219"/>
      <c r="Q865" s="219"/>
      <c r="R865" s="219"/>
      <c r="S865" s="219"/>
      <c r="T865" s="220"/>
      <c r="AT865" s="221" t="s">
        <v>143</v>
      </c>
      <c r="AU865" s="221" t="s">
        <v>86</v>
      </c>
      <c r="AV865" s="12" t="s">
        <v>141</v>
      </c>
      <c r="AW865" s="12" t="s">
        <v>38</v>
      </c>
      <c r="AX865" s="12" t="s">
        <v>79</v>
      </c>
      <c r="AY865" s="221" t="s">
        <v>134</v>
      </c>
    </row>
    <row r="866" spans="2:65" s="1" customFormat="1" ht="16.5" customHeight="1">
      <c r="B866" s="41"/>
      <c r="C866" s="187" t="s">
        <v>686</v>
      </c>
      <c r="D866" s="187" t="s">
        <v>136</v>
      </c>
      <c r="E866" s="188" t="s">
        <v>687</v>
      </c>
      <c r="F866" s="189" t="s">
        <v>688</v>
      </c>
      <c r="G866" s="190" t="s">
        <v>179</v>
      </c>
      <c r="H866" s="191">
        <v>419.14</v>
      </c>
      <c r="I866" s="192"/>
      <c r="J866" s="193">
        <f>ROUND(I866*H866,2)</f>
        <v>0</v>
      </c>
      <c r="K866" s="189" t="s">
        <v>140</v>
      </c>
      <c r="L866" s="61"/>
      <c r="M866" s="194" t="s">
        <v>21</v>
      </c>
      <c r="N866" s="195" t="s">
        <v>45</v>
      </c>
      <c r="O866" s="42"/>
      <c r="P866" s="196">
        <f>O866*H866</f>
        <v>0</v>
      </c>
      <c r="Q866" s="196">
        <v>0</v>
      </c>
      <c r="R866" s="196">
        <f>Q866*H866</f>
        <v>0</v>
      </c>
      <c r="S866" s="196">
        <v>0</v>
      </c>
      <c r="T866" s="197">
        <f>S866*H866</f>
        <v>0</v>
      </c>
      <c r="AR866" s="24" t="s">
        <v>141</v>
      </c>
      <c r="AT866" s="24" t="s">
        <v>136</v>
      </c>
      <c r="AU866" s="24" t="s">
        <v>86</v>
      </c>
      <c r="AY866" s="24" t="s">
        <v>134</v>
      </c>
      <c r="BE866" s="198">
        <f>IF(N866="základní",J866,0)</f>
        <v>0</v>
      </c>
      <c r="BF866" s="198">
        <f>IF(N866="snížená",J866,0)</f>
        <v>0</v>
      </c>
      <c r="BG866" s="198">
        <f>IF(N866="zákl. přenesená",J866,0)</f>
        <v>0</v>
      </c>
      <c r="BH866" s="198">
        <f>IF(N866="sníž. přenesená",J866,0)</f>
        <v>0</v>
      </c>
      <c r="BI866" s="198">
        <f>IF(N866="nulová",J866,0)</f>
        <v>0</v>
      </c>
      <c r="BJ866" s="24" t="s">
        <v>79</v>
      </c>
      <c r="BK866" s="198">
        <f>ROUND(I866*H866,2)</f>
        <v>0</v>
      </c>
      <c r="BL866" s="24" t="s">
        <v>141</v>
      </c>
      <c r="BM866" s="24" t="s">
        <v>689</v>
      </c>
    </row>
    <row r="867" spans="2:65" s="13" customFormat="1" ht="13.5">
      <c r="B867" s="222"/>
      <c r="C867" s="223"/>
      <c r="D867" s="201" t="s">
        <v>143</v>
      </c>
      <c r="E867" s="224" t="s">
        <v>21</v>
      </c>
      <c r="F867" s="225" t="s">
        <v>251</v>
      </c>
      <c r="G867" s="223"/>
      <c r="H867" s="224" t="s">
        <v>21</v>
      </c>
      <c r="I867" s="226"/>
      <c r="J867" s="223"/>
      <c r="K867" s="223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143</v>
      </c>
      <c r="AU867" s="231" t="s">
        <v>86</v>
      </c>
      <c r="AV867" s="13" t="s">
        <v>79</v>
      </c>
      <c r="AW867" s="13" t="s">
        <v>38</v>
      </c>
      <c r="AX867" s="13" t="s">
        <v>74</v>
      </c>
      <c r="AY867" s="231" t="s">
        <v>134</v>
      </c>
    </row>
    <row r="868" spans="2:65" s="11" customFormat="1" ht="13.5">
      <c r="B868" s="199"/>
      <c r="C868" s="200"/>
      <c r="D868" s="201" t="s">
        <v>143</v>
      </c>
      <c r="E868" s="202" t="s">
        <v>21</v>
      </c>
      <c r="F868" s="203" t="s">
        <v>301</v>
      </c>
      <c r="G868" s="200"/>
      <c r="H868" s="204">
        <v>4.1849999999999996</v>
      </c>
      <c r="I868" s="205"/>
      <c r="J868" s="200"/>
      <c r="K868" s="200"/>
      <c r="L868" s="206"/>
      <c r="M868" s="207"/>
      <c r="N868" s="208"/>
      <c r="O868" s="208"/>
      <c r="P868" s="208"/>
      <c r="Q868" s="208"/>
      <c r="R868" s="208"/>
      <c r="S868" s="208"/>
      <c r="T868" s="209"/>
      <c r="AT868" s="210" t="s">
        <v>143</v>
      </c>
      <c r="AU868" s="210" t="s">
        <v>86</v>
      </c>
      <c r="AV868" s="11" t="s">
        <v>86</v>
      </c>
      <c r="AW868" s="11" t="s">
        <v>38</v>
      </c>
      <c r="AX868" s="11" t="s">
        <v>74</v>
      </c>
      <c r="AY868" s="210" t="s">
        <v>134</v>
      </c>
    </row>
    <row r="869" spans="2:65" s="11" customFormat="1" ht="13.5">
      <c r="B869" s="199"/>
      <c r="C869" s="200"/>
      <c r="D869" s="201" t="s">
        <v>143</v>
      </c>
      <c r="E869" s="202" t="s">
        <v>21</v>
      </c>
      <c r="F869" s="203" t="s">
        <v>302</v>
      </c>
      <c r="G869" s="200"/>
      <c r="H869" s="204">
        <v>7.3470000000000004</v>
      </c>
      <c r="I869" s="205"/>
      <c r="J869" s="200"/>
      <c r="K869" s="200"/>
      <c r="L869" s="206"/>
      <c r="M869" s="207"/>
      <c r="N869" s="208"/>
      <c r="O869" s="208"/>
      <c r="P869" s="208"/>
      <c r="Q869" s="208"/>
      <c r="R869" s="208"/>
      <c r="S869" s="208"/>
      <c r="T869" s="209"/>
      <c r="AT869" s="210" t="s">
        <v>143</v>
      </c>
      <c r="AU869" s="210" t="s">
        <v>86</v>
      </c>
      <c r="AV869" s="11" t="s">
        <v>86</v>
      </c>
      <c r="AW869" s="11" t="s">
        <v>38</v>
      </c>
      <c r="AX869" s="11" t="s">
        <v>74</v>
      </c>
      <c r="AY869" s="210" t="s">
        <v>134</v>
      </c>
    </row>
    <row r="870" spans="2:65" s="11" customFormat="1" ht="13.5">
      <c r="B870" s="199"/>
      <c r="C870" s="200"/>
      <c r="D870" s="201" t="s">
        <v>143</v>
      </c>
      <c r="E870" s="202" t="s">
        <v>21</v>
      </c>
      <c r="F870" s="203" t="s">
        <v>303</v>
      </c>
      <c r="G870" s="200"/>
      <c r="H870" s="204">
        <v>8.7609999999999992</v>
      </c>
      <c r="I870" s="205"/>
      <c r="J870" s="200"/>
      <c r="K870" s="200"/>
      <c r="L870" s="206"/>
      <c r="M870" s="207"/>
      <c r="N870" s="208"/>
      <c r="O870" s="208"/>
      <c r="P870" s="208"/>
      <c r="Q870" s="208"/>
      <c r="R870" s="208"/>
      <c r="S870" s="208"/>
      <c r="T870" s="209"/>
      <c r="AT870" s="210" t="s">
        <v>143</v>
      </c>
      <c r="AU870" s="210" t="s">
        <v>86</v>
      </c>
      <c r="AV870" s="11" t="s">
        <v>86</v>
      </c>
      <c r="AW870" s="11" t="s">
        <v>38</v>
      </c>
      <c r="AX870" s="11" t="s">
        <v>74</v>
      </c>
      <c r="AY870" s="210" t="s">
        <v>134</v>
      </c>
    </row>
    <row r="871" spans="2:65" s="11" customFormat="1" ht="13.5">
      <c r="B871" s="199"/>
      <c r="C871" s="200"/>
      <c r="D871" s="201" t="s">
        <v>143</v>
      </c>
      <c r="E871" s="202" t="s">
        <v>21</v>
      </c>
      <c r="F871" s="203" t="s">
        <v>304</v>
      </c>
      <c r="G871" s="200"/>
      <c r="H871" s="204">
        <v>4.8099999999999996</v>
      </c>
      <c r="I871" s="205"/>
      <c r="J871" s="200"/>
      <c r="K871" s="200"/>
      <c r="L871" s="206"/>
      <c r="M871" s="207"/>
      <c r="N871" s="208"/>
      <c r="O871" s="208"/>
      <c r="P871" s="208"/>
      <c r="Q871" s="208"/>
      <c r="R871" s="208"/>
      <c r="S871" s="208"/>
      <c r="T871" s="209"/>
      <c r="AT871" s="210" t="s">
        <v>143</v>
      </c>
      <c r="AU871" s="210" t="s">
        <v>86</v>
      </c>
      <c r="AV871" s="11" t="s">
        <v>86</v>
      </c>
      <c r="AW871" s="11" t="s">
        <v>38</v>
      </c>
      <c r="AX871" s="11" t="s">
        <v>74</v>
      </c>
      <c r="AY871" s="210" t="s">
        <v>134</v>
      </c>
    </row>
    <row r="872" spans="2:65" s="14" customFormat="1" ht="13.5">
      <c r="B872" s="242"/>
      <c r="C872" s="243"/>
      <c r="D872" s="201" t="s">
        <v>143</v>
      </c>
      <c r="E872" s="244" t="s">
        <v>21</v>
      </c>
      <c r="F872" s="245" t="s">
        <v>356</v>
      </c>
      <c r="G872" s="243"/>
      <c r="H872" s="246">
        <v>25.103000000000002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AT872" s="252" t="s">
        <v>143</v>
      </c>
      <c r="AU872" s="252" t="s">
        <v>86</v>
      </c>
      <c r="AV872" s="14" t="s">
        <v>147</v>
      </c>
      <c r="AW872" s="14" t="s">
        <v>38</v>
      </c>
      <c r="AX872" s="14" t="s">
        <v>74</v>
      </c>
      <c r="AY872" s="252" t="s">
        <v>134</v>
      </c>
    </row>
    <row r="873" spans="2:65" s="13" customFormat="1" ht="13.5">
      <c r="B873" s="222"/>
      <c r="C873" s="223"/>
      <c r="D873" s="201" t="s">
        <v>143</v>
      </c>
      <c r="E873" s="224" t="s">
        <v>21</v>
      </c>
      <c r="F873" s="225" t="s">
        <v>623</v>
      </c>
      <c r="G873" s="223"/>
      <c r="H873" s="224" t="s">
        <v>21</v>
      </c>
      <c r="I873" s="226"/>
      <c r="J873" s="223"/>
      <c r="K873" s="223"/>
      <c r="L873" s="227"/>
      <c r="M873" s="228"/>
      <c r="N873" s="229"/>
      <c r="O873" s="229"/>
      <c r="P873" s="229"/>
      <c r="Q873" s="229"/>
      <c r="R873" s="229"/>
      <c r="S873" s="229"/>
      <c r="T873" s="230"/>
      <c r="AT873" s="231" t="s">
        <v>143</v>
      </c>
      <c r="AU873" s="231" t="s">
        <v>86</v>
      </c>
      <c r="AV873" s="13" t="s">
        <v>79</v>
      </c>
      <c r="AW873" s="13" t="s">
        <v>38</v>
      </c>
      <c r="AX873" s="13" t="s">
        <v>74</v>
      </c>
      <c r="AY873" s="231" t="s">
        <v>134</v>
      </c>
    </row>
    <row r="874" spans="2:65" s="11" customFormat="1" ht="13.5">
      <c r="B874" s="199"/>
      <c r="C874" s="200"/>
      <c r="D874" s="201" t="s">
        <v>143</v>
      </c>
      <c r="E874" s="202" t="s">
        <v>21</v>
      </c>
      <c r="F874" s="203" t="s">
        <v>624</v>
      </c>
      <c r="G874" s="200"/>
      <c r="H874" s="204">
        <v>30.411000000000001</v>
      </c>
      <c r="I874" s="205"/>
      <c r="J874" s="200"/>
      <c r="K874" s="200"/>
      <c r="L874" s="206"/>
      <c r="M874" s="207"/>
      <c r="N874" s="208"/>
      <c r="O874" s="208"/>
      <c r="P874" s="208"/>
      <c r="Q874" s="208"/>
      <c r="R874" s="208"/>
      <c r="S874" s="208"/>
      <c r="T874" s="209"/>
      <c r="AT874" s="210" t="s">
        <v>143</v>
      </c>
      <c r="AU874" s="210" t="s">
        <v>86</v>
      </c>
      <c r="AV874" s="11" t="s">
        <v>86</v>
      </c>
      <c r="AW874" s="11" t="s">
        <v>38</v>
      </c>
      <c r="AX874" s="11" t="s">
        <v>74</v>
      </c>
      <c r="AY874" s="210" t="s">
        <v>134</v>
      </c>
    </row>
    <row r="875" spans="2:65" s="11" customFormat="1" ht="13.5">
      <c r="B875" s="199"/>
      <c r="C875" s="200"/>
      <c r="D875" s="201" t="s">
        <v>143</v>
      </c>
      <c r="E875" s="202" t="s">
        <v>21</v>
      </c>
      <c r="F875" s="203" t="s">
        <v>625</v>
      </c>
      <c r="G875" s="200"/>
      <c r="H875" s="204">
        <v>25.832999999999998</v>
      </c>
      <c r="I875" s="205"/>
      <c r="J875" s="200"/>
      <c r="K875" s="200"/>
      <c r="L875" s="206"/>
      <c r="M875" s="207"/>
      <c r="N875" s="208"/>
      <c r="O875" s="208"/>
      <c r="P875" s="208"/>
      <c r="Q875" s="208"/>
      <c r="R875" s="208"/>
      <c r="S875" s="208"/>
      <c r="T875" s="209"/>
      <c r="AT875" s="210" t="s">
        <v>143</v>
      </c>
      <c r="AU875" s="210" t="s">
        <v>86</v>
      </c>
      <c r="AV875" s="11" t="s">
        <v>86</v>
      </c>
      <c r="AW875" s="11" t="s">
        <v>38</v>
      </c>
      <c r="AX875" s="11" t="s">
        <v>74</v>
      </c>
      <c r="AY875" s="210" t="s">
        <v>134</v>
      </c>
    </row>
    <row r="876" spans="2:65" s="11" customFormat="1" ht="13.5">
      <c r="B876" s="199"/>
      <c r="C876" s="200"/>
      <c r="D876" s="201" t="s">
        <v>143</v>
      </c>
      <c r="E876" s="202" t="s">
        <v>21</v>
      </c>
      <c r="F876" s="203" t="s">
        <v>626</v>
      </c>
      <c r="G876" s="200"/>
      <c r="H876" s="204">
        <v>30.803000000000001</v>
      </c>
      <c r="I876" s="205"/>
      <c r="J876" s="200"/>
      <c r="K876" s="200"/>
      <c r="L876" s="206"/>
      <c r="M876" s="207"/>
      <c r="N876" s="208"/>
      <c r="O876" s="208"/>
      <c r="P876" s="208"/>
      <c r="Q876" s="208"/>
      <c r="R876" s="208"/>
      <c r="S876" s="208"/>
      <c r="T876" s="209"/>
      <c r="AT876" s="210" t="s">
        <v>143</v>
      </c>
      <c r="AU876" s="210" t="s">
        <v>86</v>
      </c>
      <c r="AV876" s="11" t="s">
        <v>86</v>
      </c>
      <c r="AW876" s="11" t="s">
        <v>38</v>
      </c>
      <c r="AX876" s="11" t="s">
        <v>74</v>
      </c>
      <c r="AY876" s="210" t="s">
        <v>134</v>
      </c>
    </row>
    <row r="877" spans="2:65" s="11" customFormat="1" ht="13.5">
      <c r="B877" s="199"/>
      <c r="C877" s="200"/>
      <c r="D877" s="201" t="s">
        <v>143</v>
      </c>
      <c r="E877" s="202" t="s">
        <v>21</v>
      </c>
      <c r="F877" s="203" t="s">
        <v>627</v>
      </c>
      <c r="G877" s="200"/>
      <c r="H877" s="204">
        <v>28.34</v>
      </c>
      <c r="I877" s="205"/>
      <c r="J877" s="200"/>
      <c r="K877" s="200"/>
      <c r="L877" s="206"/>
      <c r="M877" s="207"/>
      <c r="N877" s="208"/>
      <c r="O877" s="208"/>
      <c r="P877" s="208"/>
      <c r="Q877" s="208"/>
      <c r="R877" s="208"/>
      <c r="S877" s="208"/>
      <c r="T877" s="209"/>
      <c r="AT877" s="210" t="s">
        <v>143</v>
      </c>
      <c r="AU877" s="210" t="s">
        <v>86</v>
      </c>
      <c r="AV877" s="11" t="s">
        <v>86</v>
      </c>
      <c r="AW877" s="11" t="s">
        <v>38</v>
      </c>
      <c r="AX877" s="11" t="s">
        <v>74</v>
      </c>
      <c r="AY877" s="210" t="s">
        <v>134</v>
      </c>
    </row>
    <row r="878" spans="2:65" s="14" customFormat="1" ht="13.5">
      <c r="B878" s="242"/>
      <c r="C878" s="243"/>
      <c r="D878" s="201" t="s">
        <v>143</v>
      </c>
      <c r="E878" s="244" t="s">
        <v>21</v>
      </c>
      <c r="F878" s="245" t="s">
        <v>356</v>
      </c>
      <c r="G878" s="243"/>
      <c r="H878" s="246">
        <v>115.387</v>
      </c>
      <c r="I878" s="247"/>
      <c r="J878" s="243"/>
      <c r="K878" s="243"/>
      <c r="L878" s="248"/>
      <c r="M878" s="249"/>
      <c r="N878" s="250"/>
      <c r="O878" s="250"/>
      <c r="P878" s="250"/>
      <c r="Q878" s="250"/>
      <c r="R878" s="250"/>
      <c r="S878" s="250"/>
      <c r="T878" s="251"/>
      <c r="AT878" s="252" t="s">
        <v>143</v>
      </c>
      <c r="AU878" s="252" t="s">
        <v>86</v>
      </c>
      <c r="AV878" s="14" t="s">
        <v>147</v>
      </c>
      <c r="AW878" s="14" t="s">
        <v>38</v>
      </c>
      <c r="AX878" s="14" t="s">
        <v>74</v>
      </c>
      <c r="AY878" s="252" t="s">
        <v>134</v>
      </c>
    </row>
    <row r="879" spans="2:65" s="13" customFormat="1" ht="13.5">
      <c r="B879" s="222"/>
      <c r="C879" s="223"/>
      <c r="D879" s="201" t="s">
        <v>143</v>
      </c>
      <c r="E879" s="224" t="s">
        <v>21</v>
      </c>
      <c r="F879" s="225" t="s">
        <v>539</v>
      </c>
      <c r="G879" s="223"/>
      <c r="H879" s="224" t="s">
        <v>21</v>
      </c>
      <c r="I879" s="226"/>
      <c r="J879" s="223"/>
      <c r="K879" s="223"/>
      <c r="L879" s="227"/>
      <c r="M879" s="228"/>
      <c r="N879" s="229"/>
      <c r="O879" s="229"/>
      <c r="P879" s="229"/>
      <c r="Q879" s="229"/>
      <c r="R879" s="229"/>
      <c r="S879" s="229"/>
      <c r="T879" s="230"/>
      <c r="AT879" s="231" t="s">
        <v>143</v>
      </c>
      <c r="AU879" s="231" t="s">
        <v>86</v>
      </c>
      <c r="AV879" s="13" t="s">
        <v>79</v>
      </c>
      <c r="AW879" s="13" t="s">
        <v>38</v>
      </c>
      <c r="AX879" s="13" t="s">
        <v>74</v>
      </c>
      <c r="AY879" s="231" t="s">
        <v>134</v>
      </c>
    </row>
    <row r="880" spans="2:65" s="11" customFormat="1" ht="13.5">
      <c r="B880" s="199"/>
      <c r="C880" s="200"/>
      <c r="D880" s="201" t="s">
        <v>143</v>
      </c>
      <c r="E880" s="202" t="s">
        <v>21</v>
      </c>
      <c r="F880" s="203" t="s">
        <v>540</v>
      </c>
      <c r="G880" s="200"/>
      <c r="H880" s="204">
        <v>57.335000000000001</v>
      </c>
      <c r="I880" s="205"/>
      <c r="J880" s="200"/>
      <c r="K880" s="200"/>
      <c r="L880" s="206"/>
      <c r="M880" s="207"/>
      <c r="N880" s="208"/>
      <c r="O880" s="208"/>
      <c r="P880" s="208"/>
      <c r="Q880" s="208"/>
      <c r="R880" s="208"/>
      <c r="S880" s="208"/>
      <c r="T880" s="209"/>
      <c r="AT880" s="210" t="s">
        <v>143</v>
      </c>
      <c r="AU880" s="210" t="s">
        <v>86</v>
      </c>
      <c r="AV880" s="11" t="s">
        <v>86</v>
      </c>
      <c r="AW880" s="11" t="s">
        <v>38</v>
      </c>
      <c r="AX880" s="11" t="s">
        <v>74</v>
      </c>
      <c r="AY880" s="210" t="s">
        <v>134</v>
      </c>
    </row>
    <row r="881" spans="2:65" s="11" customFormat="1" ht="13.5">
      <c r="B881" s="199"/>
      <c r="C881" s="200"/>
      <c r="D881" s="201" t="s">
        <v>143</v>
      </c>
      <c r="E881" s="202" t="s">
        <v>21</v>
      </c>
      <c r="F881" s="203" t="s">
        <v>541</v>
      </c>
      <c r="G881" s="200"/>
      <c r="H881" s="204">
        <v>54.435000000000002</v>
      </c>
      <c r="I881" s="205"/>
      <c r="J881" s="200"/>
      <c r="K881" s="200"/>
      <c r="L881" s="206"/>
      <c r="M881" s="207"/>
      <c r="N881" s="208"/>
      <c r="O881" s="208"/>
      <c r="P881" s="208"/>
      <c r="Q881" s="208"/>
      <c r="R881" s="208"/>
      <c r="S881" s="208"/>
      <c r="T881" s="209"/>
      <c r="AT881" s="210" t="s">
        <v>143</v>
      </c>
      <c r="AU881" s="210" t="s">
        <v>86</v>
      </c>
      <c r="AV881" s="11" t="s">
        <v>86</v>
      </c>
      <c r="AW881" s="11" t="s">
        <v>38</v>
      </c>
      <c r="AX881" s="11" t="s">
        <v>74</v>
      </c>
      <c r="AY881" s="210" t="s">
        <v>134</v>
      </c>
    </row>
    <row r="882" spans="2:65" s="11" customFormat="1" ht="13.5">
      <c r="B882" s="199"/>
      <c r="C882" s="200"/>
      <c r="D882" s="201" t="s">
        <v>143</v>
      </c>
      <c r="E882" s="202" t="s">
        <v>21</v>
      </c>
      <c r="F882" s="203" t="s">
        <v>542</v>
      </c>
      <c r="G882" s="200"/>
      <c r="H882" s="204">
        <v>11.792</v>
      </c>
      <c r="I882" s="205"/>
      <c r="J882" s="200"/>
      <c r="K882" s="200"/>
      <c r="L882" s="206"/>
      <c r="M882" s="207"/>
      <c r="N882" s="208"/>
      <c r="O882" s="208"/>
      <c r="P882" s="208"/>
      <c r="Q882" s="208"/>
      <c r="R882" s="208"/>
      <c r="S882" s="208"/>
      <c r="T882" s="209"/>
      <c r="AT882" s="210" t="s">
        <v>143</v>
      </c>
      <c r="AU882" s="210" t="s">
        <v>86</v>
      </c>
      <c r="AV882" s="11" t="s">
        <v>86</v>
      </c>
      <c r="AW882" s="11" t="s">
        <v>38</v>
      </c>
      <c r="AX882" s="11" t="s">
        <v>74</v>
      </c>
      <c r="AY882" s="210" t="s">
        <v>134</v>
      </c>
    </row>
    <row r="883" spans="2:65" s="11" customFormat="1" ht="13.5">
      <c r="B883" s="199"/>
      <c r="C883" s="200"/>
      <c r="D883" s="201" t="s">
        <v>143</v>
      </c>
      <c r="E883" s="202" t="s">
        <v>21</v>
      </c>
      <c r="F883" s="203" t="s">
        <v>543</v>
      </c>
      <c r="G883" s="200"/>
      <c r="H883" s="204">
        <v>8.2140000000000004</v>
      </c>
      <c r="I883" s="205"/>
      <c r="J883" s="200"/>
      <c r="K883" s="200"/>
      <c r="L883" s="206"/>
      <c r="M883" s="207"/>
      <c r="N883" s="208"/>
      <c r="O883" s="208"/>
      <c r="P883" s="208"/>
      <c r="Q883" s="208"/>
      <c r="R883" s="208"/>
      <c r="S883" s="208"/>
      <c r="T883" s="209"/>
      <c r="AT883" s="210" t="s">
        <v>143</v>
      </c>
      <c r="AU883" s="210" t="s">
        <v>86</v>
      </c>
      <c r="AV883" s="11" t="s">
        <v>86</v>
      </c>
      <c r="AW883" s="11" t="s">
        <v>38</v>
      </c>
      <c r="AX883" s="11" t="s">
        <v>74</v>
      </c>
      <c r="AY883" s="210" t="s">
        <v>134</v>
      </c>
    </row>
    <row r="884" spans="2:65" s="11" customFormat="1" ht="13.5">
      <c r="B884" s="199"/>
      <c r="C884" s="200"/>
      <c r="D884" s="201" t="s">
        <v>143</v>
      </c>
      <c r="E884" s="202" t="s">
        <v>21</v>
      </c>
      <c r="F884" s="203" t="s">
        <v>544</v>
      </c>
      <c r="G884" s="200"/>
      <c r="H884" s="204">
        <v>81.512</v>
      </c>
      <c r="I884" s="205"/>
      <c r="J884" s="200"/>
      <c r="K884" s="200"/>
      <c r="L884" s="206"/>
      <c r="M884" s="207"/>
      <c r="N884" s="208"/>
      <c r="O884" s="208"/>
      <c r="P884" s="208"/>
      <c r="Q884" s="208"/>
      <c r="R884" s="208"/>
      <c r="S884" s="208"/>
      <c r="T884" s="209"/>
      <c r="AT884" s="210" t="s">
        <v>143</v>
      </c>
      <c r="AU884" s="210" t="s">
        <v>86</v>
      </c>
      <c r="AV884" s="11" t="s">
        <v>86</v>
      </c>
      <c r="AW884" s="11" t="s">
        <v>38</v>
      </c>
      <c r="AX884" s="11" t="s">
        <v>74</v>
      </c>
      <c r="AY884" s="210" t="s">
        <v>134</v>
      </c>
    </row>
    <row r="885" spans="2:65" s="11" customFormat="1" ht="13.5">
      <c r="B885" s="199"/>
      <c r="C885" s="200"/>
      <c r="D885" s="201" t="s">
        <v>143</v>
      </c>
      <c r="E885" s="202" t="s">
        <v>21</v>
      </c>
      <c r="F885" s="203" t="s">
        <v>545</v>
      </c>
      <c r="G885" s="200"/>
      <c r="H885" s="204">
        <v>11.972</v>
      </c>
      <c r="I885" s="205"/>
      <c r="J885" s="200"/>
      <c r="K885" s="200"/>
      <c r="L885" s="206"/>
      <c r="M885" s="207"/>
      <c r="N885" s="208"/>
      <c r="O885" s="208"/>
      <c r="P885" s="208"/>
      <c r="Q885" s="208"/>
      <c r="R885" s="208"/>
      <c r="S885" s="208"/>
      <c r="T885" s="209"/>
      <c r="AT885" s="210" t="s">
        <v>143</v>
      </c>
      <c r="AU885" s="210" t="s">
        <v>86</v>
      </c>
      <c r="AV885" s="11" t="s">
        <v>86</v>
      </c>
      <c r="AW885" s="11" t="s">
        <v>38</v>
      </c>
      <c r="AX885" s="11" t="s">
        <v>74</v>
      </c>
      <c r="AY885" s="210" t="s">
        <v>134</v>
      </c>
    </row>
    <row r="886" spans="2:65" s="11" customFormat="1" ht="13.5">
      <c r="B886" s="199"/>
      <c r="C886" s="200"/>
      <c r="D886" s="201" t="s">
        <v>143</v>
      </c>
      <c r="E886" s="202" t="s">
        <v>21</v>
      </c>
      <c r="F886" s="203" t="s">
        <v>546</v>
      </c>
      <c r="G886" s="200"/>
      <c r="H886" s="204">
        <v>8.18</v>
      </c>
      <c r="I886" s="205"/>
      <c r="J886" s="200"/>
      <c r="K886" s="200"/>
      <c r="L886" s="206"/>
      <c r="M886" s="207"/>
      <c r="N886" s="208"/>
      <c r="O886" s="208"/>
      <c r="P886" s="208"/>
      <c r="Q886" s="208"/>
      <c r="R886" s="208"/>
      <c r="S886" s="208"/>
      <c r="T886" s="209"/>
      <c r="AT886" s="210" t="s">
        <v>143</v>
      </c>
      <c r="AU886" s="210" t="s">
        <v>86</v>
      </c>
      <c r="AV886" s="11" t="s">
        <v>86</v>
      </c>
      <c r="AW886" s="11" t="s">
        <v>38</v>
      </c>
      <c r="AX886" s="11" t="s">
        <v>74</v>
      </c>
      <c r="AY886" s="210" t="s">
        <v>134</v>
      </c>
    </row>
    <row r="887" spans="2:65" s="11" customFormat="1" ht="13.5">
      <c r="B887" s="199"/>
      <c r="C887" s="200"/>
      <c r="D887" s="201" t="s">
        <v>143</v>
      </c>
      <c r="E887" s="202" t="s">
        <v>21</v>
      </c>
      <c r="F887" s="203" t="s">
        <v>547</v>
      </c>
      <c r="G887" s="200"/>
      <c r="H887" s="204">
        <v>45.21</v>
      </c>
      <c r="I887" s="205"/>
      <c r="J887" s="200"/>
      <c r="K887" s="200"/>
      <c r="L887" s="206"/>
      <c r="M887" s="207"/>
      <c r="N887" s="208"/>
      <c r="O887" s="208"/>
      <c r="P887" s="208"/>
      <c r="Q887" s="208"/>
      <c r="R887" s="208"/>
      <c r="S887" s="208"/>
      <c r="T887" s="209"/>
      <c r="AT887" s="210" t="s">
        <v>143</v>
      </c>
      <c r="AU887" s="210" t="s">
        <v>86</v>
      </c>
      <c r="AV887" s="11" t="s">
        <v>86</v>
      </c>
      <c r="AW887" s="11" t="s">
        <v>38</v>
      </c>
      <c r="AX887" s="11" t="s">
        <v>74</v>
      </c>
      <c r="AY887" s="210" t="s">
        <v>134</v>
      </c>
    </row>
    <row r="888" spans="2:65" s="14" customFormat="1" ht="13.5">
      <c r="B888" s="242"/>
      <c r="C888" s="243"/>
      <c r="D888" s="201" t="s">
        <v>143</v>
      </c>
      <c r="E888" s="244" t="s">
        <v>21</v>
      </c>
      <c r="F888" s="245" t="s">
        <v>356</v>
      </c>
      <c r="G888" s="243"/>
      <c r="H888" s="246">
        <v>278.64999999999998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AT888" s="252" t="s">
        <v>143</v>
      </c>
      <c r="AU888" s="252" t="s">
        <v>86</v>
      </c>
      <c r="AV888" s="14" t="s">
        <v>147</v>
      </c>
      <c r="AW888" s="14" t="s">
        <v>38</v>
      </c>
      <c r="AX888" s="14" t="s">
        <v>74</v>
      </c>
      <c r="AY888" s="252" t="s">
        <v>134</v>
      </c>
    </row>
    <row r="889" spans="2:65" s="12" customFormat="1" ht="13.5">
      <c r="B889" s="211"/>
      <c r="C889" s="212"/>
      <c r="D889" s="201" t="s">
        <v>143</v>
      </c>
      <c r="E889" s="213" t="s">
        <v>21</v>
      </c>
      <c r="F889" s="214" t="s">
        <v>145</v>
      </c>
      <c r="G889" s="212"/>
      <c r="H889" s="215">
        <v>419.14</v>
      </c>
      <c r="I889" s="216"/>
      <c r="J889" s="212"/>
      <c r="K889" s="212"/>
      <c r="L889" s="217"/>
      <c r="M889" s="218"/>
      <c r="N889" s="219"/>
      <c r="O889" s="219"/>
      <c r="P889" s="219"/>
      <c r="Q889" s="219"/>
      <c r="R889" s="219"/>
      <c r="S889" s="219"/>
      <c r="T889" s="220"/>
      <c r="AT889" s="221" t="s">
        <v>143</v>
      </c>
      <c r="AU889" s="221" t="s">
        <v>86</v>
      </c>
      <c r="AV889" s="12" t="s">
        <v>141</v>
      </c>
      <c r="AW889" s="12" t="s">
        <v>38</v>
      </c>
      <c r="AX889" s="12" t="s">
        <v>79</v>
      </c>
      <c r="AY889" s="221" t="s">
        <v>134</v>
      </c>
    </row>
    <row r="890" spans="2:65" s="1" customFormat="1" ht="16.5" customHeight="1">
      <c r="B890" s="41"/>
      <c r="C890" s="187" t="s">
        <v>690</v>
      </c>
      <c r="D890" s="187" t="s">
        <v>136</v>
      </c>
      <c r="E890" s="188" t="s">
        <v>691</v>
      </c>
      <c r="F890" s="189" t="s">
        <v>692</v>
      </c>
      <c r="G890" s="190" t="s">
        <v>191</v>
      </c>
      <c r="H890" s="191">
        <v>1</v>
      </c>
      <c r="I890" s="192"/>
      <c r="J890" s="193">
        <f>ROUND(I890*H890,2)</f>
        <v>0</v>
      </c>
      <c r="K890" s="189" t="s">
        <v>21</v>
      </c>
      <c r="L890" s="61"/>
      <c r="M890" s="194" t="s">
        <v>21</v>
      </c>
      <c r="N890" s="195" t="s">
        <v>45</v>
      </c>
      <c r="O890" s="42"/>
      <c r="P890" s="196">
        <f>O890*H890</f>
        <v>0</v>
      </c>
      <c r="Q890" s="196">
        <v>0</v>
      </c>
      <c r="R890" s="196">
        <f>Q890*H890</f>
        <v>0</v>
      </c>
      <c r="S890" s="196">
        <v>0</v>
      </c>
      <c r="T890" s="197">
        <f>S890*H890</f>
        <v>0</v>
      </c>
      <c r="AR890" s="24" t="s">
        <v>141</v>
      </c>
      <c r="AT890" s="24" t="s">
        <v>136</v>
      </c>
      <c r="AU890" s="24" t="s">
        <v>86</v>
      </c>
      <c r="AY890" s="24" t="s">
        <v>134</v>
      </c>
      <c r="BE890" s="198">
        <f>IF(N890="základní",J890,0)</f>
        <v>0</v>
      </c>
      <c r="BF890" s="198">
        <f>IF(N890="snížená",J890,0)</f>
        <v>0</v>
      </c>
      <c r="BG890" s="198">
        <f>IF(N890="zákl. přenesená",J890,0)</f>
        <v>0</v>
      </c>
      <c r="BH890" s="198">
        <f>IF(N890="sníž. přenesená",J890,0)</f>
        <v>0</v>
      </c>
      <c r="BI890" s="198">
        <f>IF(N890="nulová",J890,0)</f>
        <v>0</v>
      </c>
      <c r="BJ890" s="24" t="s">
        <v>79</v>
      </c>
      <c r="BK890" s="198">
        <f>ROUND(I890*H890,2)</f>
        <v>0</v>
      </c>
      <c r="BL890" s="24" t="s">
        <v>141</v>
      </c>
      <c r="BM890" s="24" t="s">
        <v>693</v>
      </c>
    </row>
    <row r="891" spans="2:65" s="11" customFormat="1" ht="13.5">
      <c r="B891" s="199"/>
      <c r="C891" s="200"/>
      <c r="D891" s="201" t="s">
        <v>143</v>
      </c>
      <c r="E891" s="202" t="s">
        <v>21</v>
      </c>
      <c r="F891" s="203" t="s">
        <v>79</v>
      </c>
      <c r="G891" s="200"/>
      <c r="H891" s="204">
        <v>1</v>
      </c>
      <c r="I891" s="205"/>
      <c r="J891" s="200"/>
      <c r="K891" s="200"/>
      <c r="L891" s="206"/>
      <c r="M891" s="207"/>
      <c r="N891" s="208"/>
      <c r="O891" s="208"/>
      <c r="P891" s="208"/>
      <c r="Q891" s="208"/>
      <c r="R891" s="208"/>
      <c r="S891" s="208"/>
      <c r="T891" s="209"/>
      <c r="AT891" s="210" t="s">
        <v>143</v>
      </c>
      <c r="AU891" s="210" t="s">
        <v>86</v>
      </c>
      <c r="AV891" s="11" t="s">
        <v>86</v>
      </c>
      <c r="AW891" s="11" t="s">
        <v>38</v>
      </c>
      <c r="AX891" s="11" t="s">
        <v>74</v>
      </c>
      <c r="AY891" s="210" t="s">
        <v>134</v>
      </c>
    </row>
    <row r="892" spans="2:65" s="12" customFormat="1" ht="13.5">
      <c r="B892" s="211"/>
      <c r="C892" s="212"/>
      <c r="D892" s="201" t="s">
        <v>143</v>
      </c>
      <c r="E892" s="213" t="s">
        <v>21</v>
      </c>
      <c r="F892" s="214" t="s">
        <v>145</v>
      </c>
      <c r="G892" s="212"/>
      <c r="H892" s="215">
        <v>1</v>
      </c>
      <c r="I892" s="216"/>
      <c r="J892" s="212"/>
      <c r="K892" s="212"/>
      <c r="L892" s="217"/>
      <c r="M892" s="218"/>
      <c r="N892" s="219"/>
      <c r="O892" s="219"/>
      <c r="P892" s="219"/>
      <c r="Q892" s="219"/>
      <c r="R892" s="219"/>
      <c r="S892" s="219"/>
      <c r="T892" s="220"/>
      <c r="AT892" s="221" t="s">
        <v>143</v>
      </c>
      <c r="AU892" s="221" t="s">
        <v>86</v>
      </c>
      <c r="AV892" s="12" t="s">
        <v>141</v>
      </c>
      <c r="AW892" s="12" t="s">
        <v>38</v>
      </c>
      <c r="AX892" s="12" t="s">
        <v>79</v>
      </c>
      <c r="AY892" s="221" t="s">
        <v>134</v>
      </c>
    </row>
    <row r="893" spans="2:65" s="10" customFormat="1" ht="29.85" customHeight="1">
      <c r="B893" s="171"/>
      <c r="C893" s="172"/>
      <c r="D893" s="173" t="s">
        <v>73</v>
      </c>
      <c r="E893" s="185" t="s">
        <v>176</v>
      </c>
      <c r="F893" s="185" t="s">
        <v>694</v>
      </c>
      <c r="G893" s="172"/>
      <c r="H893" s="172"/>
      <c r="I893" s="175"/>
      <c r="J893" s="186">
        <f>BK893</f>
        <v>0</v>
      </c>
      <c r="K893" s="172"/>
      <c r="L893" s="177"/>
      <c r="M893" s="178"/>
      <c r="N893" s="179"/>
      <c r="O893" s="179"/>
      <c r="P893" s="180">
        <f>SUM(P894:P1007)</f>
        <v>0</v>
      </c>
      <c r="Q893" s="179"/>
      <c r="R893" s="180">
        <f>SUM(R894:R1007)</f>
        <v>0.97525155000000008</v>
      </c>
      <c r="S893" s="179"/>
      <c r="T893" s="181">
        <f>SUM(T894:T1007)</f>
        <v>12.003660999999999</v>
      </c>
      <c r="AR893" s="182" t="s">
        <v>79</v>
      </c>
      <c r="AT893" s="183" t="s">
        <v>73</v>
      </c>
      <c r="AU893" s="183" t="s">
        <v>79</v>
      </c>
      <c r="AY893" s="182" t="s">
        <v>134</v>
      </c>
      <c r="BK893" s="184">
        <f>SUM(BK894:BK1007)</f>
        <v>0</v>
      </c>
    </row>
    <row r="894" spans="2:65" s="1" customFormat="1" ht="25.5" customHeight="1">
      <c r="B894" s="41"/>
      <c r="C894" s="187" t="s">
        <v>695</v>
      </c>
      <c r="D894" s="187" t="s">
        <v>136</v>
      </c>
      <c r="E894" s="188" t="s">
        <v>696</v>
      </c>
      <c r="F894" s="189" t="s">
        <v>697</v>
      </c>
      <c r="G894" s="190" t="s">
        <v>211</v>
      </c>
      <c r="H894" s="191">
        <v>8</v>
      </c>
      <c r="I894" s="192"/>
      <c r="J894" s="193">
        <f>ROUND(I894*H894,2)</f>
        <v>0</v>
      </c>
      <c r="K894" s="189" t="s">
        <v>21</v>
      </c>
      <c r="L894" s="61"/>
      <c r="M894" s="194" t="s">
        <v>21</v>
      </c>
      <c r="N894" s="195" t="s">
        <v>45</v>
      </c>
      <c r="O894" s="42"/>
      <c r="P894" s="196">
        <f>O894*H894</f>
        <v>0</v>
      </c>
      <c r="Q894" s="196">
        <v>0</v>
      </c>
      <c r="R894" s="196">
        <f>Q894*H894</f>
        <v>0</v>
      </c>
      <c r="S894" s="196">
        <v>0</v>
      </c>
      <c r="T894" s="197">
        <f>S894*H894</f>
        <v>0</v>
      </c>
      <c r="AR894" s="24" t="s">
        <v>141</v>
      </c>
      <c r="AT894" s="24" t="s">
        <v>136</v>
      </c>
      <c r="AU894" s="24" t="s">
        <v>86</v>
      </c>
      <c r="AY894" s="24" t="s">
        <v>134</v>
      </c>
      <c r="BE894" s="198">
        <f>IF(N894="základní",J894,0)</f>
        <v>0</v>
      </c>
      <c r="BF894" s="198">
        <f>IF(N894="snížená",J894,0)</f>
        <v>0</v>
      </c>
      <c r="BG894" s="198">
        <f>IF(N894="zákl. přenesená",J894,0)</f>
        <v>0</v>
      </c>
      <c r="BH894" s="198">
        <f>IF(N894="sníž. přenesená",J894,0)</f>
        <v>0</v>
      </c>
      <c r="BI894" s="198">
        <f>IF(N894="nulová",J894,0)</f>
        <v>0</v>
      </c>
      <c r="BJ894" s="24" t="s">
        <v>79</v>
      </c>
      <c r="BK894" s="198">
        <f>ROUND(I894*H894,2)</f>
        <v>0</v>
      </c>
      <c r="BL894" s="24" t="s">
        <v>141</v>
      </c>
      <c r="BM894" s="24" t="s">
        <v>698</v>
      </c>
    </row>
    <row r="895" spans="2:65" s="13" customFormat="1" ht="13.5">
      <c r="B895" s="222"/>
      <c r="C895" s="223"/>
      <c r="D895" s="201" t="s">
        <v>143</v>
      </c>
      <c r="E895" s="224" t="s">
        <v>21</v>
      </c>
      <c r="F895" s="225" t="s">
        <v>699</v>
      </c>
      <c r="G895" s="223"/>
      <c r="H895" s="224" t="s">
        <v>21</v>
      </c>
      <c r="I895" s="226"/>
      <c r="J895" s="223"/>
      <c r="K895" s="223"/>
      <c r="L895" s="227"/>
      <c r="M895" s="228"/>
      <c r="N895" s="229"/>
      <c r="O895" s="229"/>
      <c r="P895" s="229"/>
      <c r="Q895" s="229"/>
      <c r="R895" s="229"/>
      <c r="S895" s="229"/>
      <c r="T895" s="230"/>
      <c r="AT895" s="231" t="s">
        <v>143</v>
      </c>
      <c r="AU895" s="231" t="s">
        <v>86</v>
      </c>
      <c r="AV895" s="13" t="s">
        <v>79</v>
      </c>
      <c r="AW895" s="13" t="s">
        <v>38</v>
      </c>
      <c r="AX895" s="13" t="s">
        <v>74</v>
      </c>
      <c r="AY895" s="231" t="s">
        <v>134</v>
      </c>
    </row>
    <row r="896" spans="2:65" s="11" customFormat="1" ht="13.5">
      <c r="B896" s="199"/>
      <c r="C896" s="200"/>
      <c r="D896" s="201" t="s">
        <v>143</v>
      </c>
      <c r="E896" s="202" t="s">
        <v>21</v>
      </c>
      <c r="F896" s="203" t="s">
        <v>141</v>
      </c>
      <c r="G896" s="200"/>
      <c r="H896" s="204">
        <v>4</v>
      </c>
      <c r="I896" s="205"/>
      <c r="J896" s="200"/>
      <c r="K896" s="200"/>
      <c r="L896" s="206"/>
      <c r="M896" s="207"/>
      <c r="N896" s="208"/>
      <c r="O896" s="208"/>
      <c r="P896" s="208"/>
      <c r="Q896" s="208"/>
      <c r="R896" s="208"/>
      <c r="S896" s="208"/>
      <c r="T896" s="209"/>
      <c r="AT896" s="210" t="s">
        <v>143</v>
      </c>
      <c r="AU896" s="210" t="s">
        <v>86</v>
      </c>
      <c r="AV896" s="11" t="s">
        <v>86</v>
      </c>
      <c r="AW896" s="11" t="s">
        <v>38</v>
      </c>
      <c r="AX896" s="11" t="s">
        <v>74</v>
      </c>
      <c r="AY896" s="210" t="s">
        <v>134</v>
      </c>
    </row>
    <row r="897" spans="2:65" s="13" customFormat="1" ht="13.5">
      <c r="B897" s="222"/>
      <c r="C897" s="223"/>
      <c r="D897" s="201" t="s">
        <v>143</v>
      </c>
      <c r="E897" s="224" t="s">
        <v>21</v>
      </c>
      <c r="F897" s="225" t="s">
        <v>700</v>
      </c>
      <c r="G897" s="223"/>
      <c r="H897" s="224" t="s">
        <v>21</v>
      </c>
      <c r="I897" s="226"/>
      <c r="J897" s="223"/>
      <c r="K897" s="223"/>
      <c r="L897" s="227"/>
      <c r="M897" s="228"/>
      <c r="N897" s="229"/>
      <c r="O897" s="229"/>
      <c r="P897" s="229"/>
      <c r="Q897" s="229"/>
      <c r="R897" s="229"/>
      <c r="S897" s="229"/>
      <c r="T897" s="230"/>
      <c r="AT897" s="231" t="s">
        <v>143</v>
      </c>
      <c r="AU897" s="231" t="s">
        <v>86</v>
      </c>
      <c r="AV897" s="13" t="s">
        <v>79</v>
      </c>
      <c r="AW897" s="13" t="s">
        <v>38</v>
      </c>
      <c r="AX897" s="13" t="s">
        <v>74</v>
      </c>
      <c r="AY897" s="231" t="s">
        <v>134</v>
      </c>
    </row>
    <row r="898" spans="2:65" s="11" customFormat="1" ht="13.5">
      <c r="B898" s="199"/>
      <c r="C898" s="200"/>
      <c r="D898" s="201" t="s">
        <v>143</v>
      </c>
      <c r="E898" s="202" t="s">
        <v>21</v>
      </c>
      <c r="F898" s="203" t="s">
        <v>141</v>
      </c>
      <c r="G898" s="200"/>
      <c r="H898" s="204">
        <v>4</v>
      </c>
      <c r="I898" s="205"/>
      <c r="J898" s="200"/>
      <c r="K898" s="200"/>
      <c r="L898" s="206"/>
      <c r="M898" s="207"/>
      <c r="N898" s="208"/>
      <c r="O898" s="208"/>
      <c r="P898" s="208"/>
      <c r="Q898" s="208"/>
      <c r="R898" s="208"/>
      <c r="S898" s="208"/>
      <c r="T898" s="209"/>
      <c r="AT898" s="210" t="s">
        <v>143</v>
      </c>
      <c r="AU898" s="210" t="s">
        <v>86</v>
      </c>
      <c r="AV898" s="11" t="s">
        <v>86</v>
      </c>
      <c r="AW898" s="11" t="s">
        <v>38</v>
      </c>
      <c r="AX898" s="11" t="s">
        <v>74</v>
      </c>
      <c r="AY898" s="210" t="s">
        <v>134</v>
      </c>
    </row>
    <row r="899" spans="2:65" s="12" customFormat="1" ht="13.5">
      <c r="B899" s="211"/>
      <c r="C899" s="212"/>
      <c r="D899" s="201" t="s">
        <v>143</v>
      </c>
      <c r="E899" s="213" t="s">
        <v>21</v>
      </c>
      <c r="F899" s="214" t="s">
        <v>145</v>
      </c>
      <c r="G899" s="212"/>
      <c r="H899" s="215">
        <v>8</v>
      </c>
      <c r="I899" s="216"/>
      <c r="J899" s="212"/>
      <c r="K899" s="212"/>
      <c r="L899" s="217"/>
      <c r="M899" s="218"/>
      <c r="N899" s="219"/>
      <c r="O899" s="219"/>
      <c r="P899" s="219"/>
      <c r="Q899" s="219"/>
      <c r="R899" s="219"/>
      <c r="S899" s="219"/>
      <c r="T899" s="220"/>
      <c r="AT899" s="221" t="s">
        <v>143</v>
      </c>
      <c r="AU899" s="221" t="s">
        <v>86</v>
      </c>
      <c r="AV899" s="12" t="s">
        <v>141</v>
      </c>
      <c r="AW899" s="12" t="s">
        <v>38</v>
      </c>
      <c r="AX899" s="12" t="s">
        <v>79</v>
      </c>
      <c r="AY899" s="221" t="s">
        <v>134</v>
      </c>
    </row>
    <row r="900" spans="2:65" s="1" customFormat="1" ht="16.5" customHeight="1">
      <c r="B900" s="41"/>
      <c r="C900" s="187" t="s">
        <v>701</v>
      </c>
      <c r="D900" s="187" t="s">
        <v>136</v>
      </c>
      <c r="E900" s="188" t="s">
        <v>702</v>
      </c>
      <c r="F900" s="189" t="s">
        <v>703</v>
      </c>
      <c r="G900" s="190" t="s">
        <v>211</v>
      </c>
      <c r="H900" s="191">
        <v>8</v>
      </c>
      <c r="I900" s="192"/>
      <c r="J900" s="193">
        <f>ROUND(I900*H900,2)</f>
        <v>0</v>
      </c>
      <c r="K900" s="189" t="s">
        <v>21</v>
      </c>
      <c r="L900" s="61"/>
      <c r="M900" s="194" t="s">
        <v>21</v>
      </c>
      <c r="N900" s="195" t="s">
        <v>45</v>
      </c>
      <c r="O900" s="42"/>
      <c r="P900" s="196">
        <f>O900*H900</f>
        <v>0</v>
      </c>
      <c r="Q900" s="196">
        <v>0</v>
      </c>
      <c r="R900" s="196">
        <f>Q900*H900</f>
        <v>0</v>
      </c>
      <c r="S900" s="196">
        <v>0</v>
      </c>
      <c r="T900" s="197">
        <f>S900*H900</f>
        <v>0</v>
      </c>
      <c r="AR900" s="24" t="s">
        <v>141</v>
      </c>
      <c r="AT900" s="24" t="s">
        <v>136</v>
      </c>
      <c r="AU900" s="24" t="s">
        <v>86</v>
      </c>
      <c r="AY900" s="24" t="s">
        <v>134</v>
      </c>
      <c r="BE900" s="198">
        <f>IF(N900="základní",J900,0)</f>
        <v>0</v>
      </c>
      <c r="BF900" s="198">
        <f>IF(N900="snížená",J900,0)</f>
        <v>0</v>
      </c>
      <c r="BG900" s="198">
        <f>IF(N900="zákl. přenesená",J900,0)</f>
        <v>0</v>
      </c>
      <c r="BH900" s="198">
        <f>IF(N900="sníž. přenesená",J900,0)</f>
        <v>0</v>
      </c>
      <c r="BI900" s="198">
        <f>IF(N900="nulová",J900,0)</f>
        <v>0</v>
      </c>
      <c r="BJ900" s="24" t="s">
        <v>79</v>
      </c>
      <c r="BK900" s="198">
        <f>ROUND(I900*H900,2)</f>
        <v>0</v>
      </c>
      <c r="BL900" s="24" t="s">
        <v>141</v>
      </c>
      <c r="BM900" s="24" t="s">
        <v>704</v>
      </c>
    </row>
    <row r="901" spans="2:65" s="13" customFormat="1" ht="13.5">
      <c r="B901" s="222"/>
      <c r="C901" s="223"/>
      <c r="D901" s="201" t="s">
        <v>143</v>
      </c>
      <c r="E901" s="224" t="s">
        <v>21</v>
      </c>
      <c r="F901" s="225" t="s">
        <v>699</v>
      </c>
      <c r="G901" s="223"/>
      <c r="H901" s="224" t="s">
        <v>21</v>
      </c>
      <c r="I901" s="226"/>
      <c r="J901" s="223"/>
      <c r="K901" s="223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143</v>
      </c>
      <c r="AU901" s="231" t="s">
        <v>86</v>
      </c>
      <c r="AV901" s="13" t="s">
        <v>79</v>
      </c>
      <c r="AW901" s="13" t="s">
        <v>38</v>
      </c>
      <c r="AX901" s="13" t="s">
        <v>74</v>
      </c>
      <c r="AY901" s="231" t="s">
        <v>134</v>
      </c>
    </row>
    <row r="902" spans="2:65" s="11" customFormat="1" ht="13.5">
      <c r="B902" s="199"/>
      <c r="C902" s="200"/>
      <c r="D902" s="201" t="s">
        <v>143</v>
      </c>
      <c r="E902" s="202" t="s">
        <v>21</v>
      </c>
      <c r="F902" s="203" t="s">
        <v>141</v>
      </c>
      <c r="G902" s="200"/>
      <c r="H902" s="204">
        <v>4</v>
      </c>
      <c r="I902" s="205"/>
      <c r="J902" s="200"/>
      <c r="K902" s="200"/>
      <c r="L902" s="206"/>
      <c r="M902" s="207"/>
      <c r="N902" s="208"/>
      <c r="O902" s="208"/>
      <c r="P902" s="208"/>
      <c r="Q902" s="208"/>
      <c r="R902" s="208"/>
      <c r="S902" s="208"/>
      <c r="T902" s="209"/>
      <c r="AT902" s="210" t="s">
        <v>143</v>
      </c>
      <c r="AU902" s="210" t="s">
        <v>86</v>
      </c>
      <c r="AV902" s="11" t="s">
        <v>86</v>
      </c>
      <c r="AW902" s="11" t="s">
        <v>38</v>
      </c>
      <c r="AX902" s="11" t="s">
        <v>74</v>
      </c>
      <c r="AY902" s="210" t="s">
        <v>134</v>
      </c>
    </row>
    <row r="903" spans="2:65" s="13" customFormat="1" ht="13.5">
      <c r="B903" s="222"/>
      <c r="C903" s="223"/>
      <c r="D903" s="201" t="s">
        <v>143</v>
      </c>
      <c r="E903" s="224" t="s">
        <v>21</v>
      </c>
      <c r="F903" s="225" t="s">
        <v>700</v>
      </c>
      <c r="G903" s="223"/>
      <c r="H903" s="224" t="s">
        <v>21</v>
      </c>
      <c r="I903" s="226"/>
      <c r="J903" s="223"/>
      <c r="K903" s="223"/>
      <c r="L903" s="227"/>
      <c r="M903" s="228"/>
      <c r="N903" s="229"/>
      <c r="O903" s="229"/>
      <c r="P903" s="229"/>
      <c r="Q903" s="229"/>
      <c r="R903" s="229"/>
      <c r="S903" s="229"/>
      <c r="T903" s="230"/>
      <c r="AT903" s="231" t="s">
        <v>143</v>
      </c>
      <c r="AU903" s="231" t="s">
        <v>86</v>
      </c>
      <c r="AV903" s="13" t="s">
        <v>79</v>
      </c>
      <c r="AW903" s="13" t="s">
        <v>38</v>
      </c>
      <c r="AX903" s="13" t="s">
        <v>74</v>
      </c>
      <c r="AY903" s="231" t="s">
        <v>134</v>
      </c>
    </row>
    <row r="904" spans="2:65" s="11" customFormat="1" ht="13.5">
      <c r="B904" s="199"/>
      <c r="C904" s="200"/>
      <c r="D904" s="201" t="s">
        <v>143</v>
      </c>
      <c r="E904" s="202" t="s">
        <v>21</v>
      </c>
      <c r="F904" s="203" t="s">
        <v>141</v>
      </c>
      <c r="G904" s="200"/>
      <c r="H904" s="204">
        <v>4</v>
      </c>
      <c r="I904" s="205"/>
      <c r="J904" s="200"/>
      <c r="K904" s="200"/>
      <c r="L904" s="206"/>
      <c r="M904" s="207"/>
      <c r="N904" s="208"/>
      <c r="O904" s="208"/>
      <c r="P904" s="208"/>
      <c r="Q904" s="208"/>
      <c r="R904" s="208"/>
      <c r="S904" s="208"/>
      <c r="T904" s="209"/>
      <c r="AT904" s="210" t="s">
        <v>143</v>
      </c>
      <c r="AU904" s="210" t="s">
        <v>86</v>
      </c>
      <c r="AV904" s="11" t="s">
        <v>86</v>
      </c>
      <c r="AW904" s="11" t="s">
        <v>38</v>
      </c>
      <c r="AX904" s="11" t="s">
        <v>74</v>
      </c>
      <c r="AY904" s="210" t="s">
        <v>134</v>
      </c>
    </row>
    <row r="905" spans="2:65" s="12" customFormat="1" ht="13.5">
      <c r="B905" s="211"/>
      <c r="C905" s="212"/>
      <c r="D905" s="201" t="s">
        <v>143</v>
      </c>
      <c r="E905" s="213" t="s">
        <v>21</v>
      </c>
      <c r="F905" s="214" t="s">
        <v>145</v>
      </c>
      <c r="G905" s="212"/>
      <c r="H905" s="215">
        <v>8</v>
      </c>
      <c r="I905" s="216"/>
      <c r="J905" s="212"/>
      <c r="K905" s="212"/>
      <c r="L905" s="217"/>
      <c r="M905" s="218"/>
      <c r="N905" s="219"/>
      <c r="O905" s="219"/>
      <c r="P905" s="219"/>
      <c r="Q905" s="219"/>
      <c r="R905" s="219"/>
      <c r="S905" s="219"/>
      <c r="T905" s="220"/>
      <c r="AT905" s="221" t="s">
        <v>143</v>
      </c>
      <c r="AU905" s="221" t="s">
        <v>86</v>
      </c>
      <c r="AV905" s="12" t="s">
        <v>141</v>
      </c>
      <c r="AW905" s="12" t="s">
        <v>38</v>
      </c>
      <c r="AX905" s="12" t="s">
        <v>79</v>
      </c>
      <c r="AY905" s="221" t="s">
        <v>134</v>
      </c>
    </row>
    <row r="906" spans="2:65" s="1" customFormat="1" ht="38.25" customHeight="1">
      <c r="B906" s="41"/>
      <c r="C906" s="187" t="s">
        <v>705</v>
      </c>
      <c r="D906" s="187" t="s">
        <v>136</v>
      </c>
      <c r="E906" s="188" t="s">
        <v>706</v>
      </c>
      <c r="F906" s="189" t="s">
        <v>707</v>
      </c>
      <c r="G906" s="190" t="s">
        <v>179</v>
      </c>
      <c r="H906" s="191">
        <v>817.63</v>
      </c>
      <c r="I906" s="192"/>
      <c r="J906" s="193">
        <f>ROUND(I906*H906,2)</f>
        <v>0</v>
      </c>
      <c r="K906" s="189" t="s">
        <v>140</v>
      </c>
      <c r="L906" s="61"/>
      <c r="M906" s="194" t="s">
        <v>21</v>
      </c>
      <c r="N906" s="195" t="s">
        <v>45</v>
      </c>
      <c r="O906" s="42"/>
      <c r="P906" s="196">
        <f>O906*H906</f>
        <v>0</v>
      </c>
      <c r="Q906" s="196">
        <v>0</v>
      </c>
      <c r="R906" s="196">
        <f>Q906*H906</f>
        <v>0</v>
      </c>
      <c r="S906" s="196">
        <v>0</v>
      </c>
      <c r="T906" s="197">
        <f>S906*H906</f>
        <v>0</v>
      </c>
      <c r="AR906" s="24" t="s">
        <v>141</v>
      </c>
      <c r="AT906" s="24" t="s">
        <v>136</v>
      </c>
      <c r="AU906" s="24" t="s">
        <v>86</v>
      </c>
      <c r="AY906" s="24" t="s">
        <v>134</v>
      </c>
      <c r="BE906" s="198">
        <f>IF(N906="základní",J906,0)</f>
        <v>0</v>
      </c>
      <c r="BF906" s="198">
        <f>IF(N906="snížená",J906,0)</f>
        <v>0</v>
      </c>
      <c r="BG906" s="198">
        <f>IF(N906="zákl. přenesená",J906,0)</f>
        <v>0</v>
      </c>
      <c r="BH906" s="198">
        <f>IF(N906="sníž. přenesená",J906,0)</f>
        <v>0</v>
      </c>
      <c r="BI906" s="198">
        <f>IF(N906="nulová",J906,0)</f>
        <v>0</v>
      </c>
      <c r="BJ906" s="24" t="s">
        <v>79</v>
      </c>
      <c r="BK906" s="198">
        <f>ROUND(I906*H906,2)</f>
        <v>0</v>
      </c>
      <c r="BL906" s="24" t="s">
        <v>141</v>
      </c>
      <c r="BM906" s="24" t="s">
        <v>708</v>
      </c>
    </row>
    <row r="907" spans="2:65" s="11" customFormat="1" ht="13.5">
      <c r="B907" s="199"/>
      <c r="C907" s="200"/>
      <c r="D907" s="201" t="s">
        <v>143</v>
      </c>
      <c r="E907" s="202" t="s">
        <v>21</v>
      </c>
      <c r="F907" s="203" t="s">
        <v>709</v>
      </c>
      <c r="G907" s="200"/>
      <c r="H907" s="204">
        <v>140.6</v>
      </c>
      <c r="I907" s="205"/>
      <c r="J907" s="200"/>
      <c r="K907" s="200"/>
      <c r="L907" s="206"/>
      <c r="M907" s="207"/>
      <c r="N907" s="208"/>
      <c r="O907" s="208"/>
      <c r="P907" s="208"/>
      <c r="Q907" s="208"/>
      <c r="R907" s="208"/>
      <c r="S907" s="208"/>
      <c r="T907" s="209"/>
      <c r="AT907" s="210" t="s">
        <v>143</v>
      </c>
      <c r="AU907" s="210" t="s">
        <v>86</v>
      </c>
      <c r="AV907" s="11" t="s">
        <v>86</v>
      </c>
      <c r="AW907" s="11" t="s">
        <v>38</v>
      </c>
      <c r="AX907" s="11" t="s">
        <v>74</v>
      </c>
      <c r="AY907" s="210" t="s">
        <v>134</v>
      </c>
    </row>
    <row r="908" spans="2:65" s="11" customFormat="1" ht="13.5">
      <c r="B908" s="199"/>
      <c r="C908" s="200"/>
      <c r="D908" s="201" t="s">
        <v>143</v>
      </c>
      <c r="E908" s="202" t="s">
        <v>21</v>
      </c>
      <c r="F908" s="203" t="s">
        <v>710</v>
      </c>
      <c r="G908" s="200"/>
      <c r="H908" s="204">
        <v>192.57</v>
      </c>
      <c r="I908" s="205"/>
      <c r="J908" s="200"/>
      <c r="K908" s="200"/>
      <c r="L908" s="206"/>
      <c r="M908" s="207"/>
      <c r="N908" s="208"/>
      <c r="O908" s="208"/>
      <c r="P908" s="208"/>
      <c r="Q908" s="208"/>
      <c r="R908" s="208"/>
      <c r="S908" s="208"/>
      <c r="T908" s="209"/>
      <c r="AT908" s="210" t="s">
        <v>143</v>
      </c>
      <c r="AU908" s="210" t="s">
        <v>86</v>
      </c>
      <c r="AV908" s="11" t="s">
        <v>86</v>
      </c>
      <c r="AW908" s="11" t="s">
        <v>38</v>
      </c>
      <c r="AX908" s="11" t="s">
        <v>74</v>
      </c>
      <c r="AY908" s="210" t="s">
        <v>134</v>
      </c>
    </row>
    <row r="909" spans="2:65" s="11" customFormat="1" ht="13.5">
      <c r="B909" s="199"/>
      <c r="C909" s="200"/>
      <c r="D909" s="201" t="s">
        <v>143</v>
      </c>
      <c r="E909" s="202" t="s">
        <v>21</v>
      </c>
      <c r="F909" s="203" t="s">
        <v>711</v>
      </c>
      <c r="G909" s="200"/>
      <c r="H909" s="204">
        <v>263.3</v>
      </c>
      <c r="I909" s="205"/>
      <c r="J909" s="200"/>
      <c r="K909" s="200"/>
      <c r="L909" s="206"/>
      <c r="M909" s="207"/>
      <c r="N909" s="208"/>
      <c r="O909" s="208"/>
      <c r="P909" s="208"/>
      <c r="Q909" s="208"/>
      <c r="R909" s="208"/>
      <c r="S909" s="208"/>
      <c r="T909" s="209"/>
      <c r="AT909" s="210" t="s">
        <v>143</v>
      </c>
      <c r="AU909" s="210" t="s">
        <v>86</v>
      </c>
      <c r="AV909" s="11" t="s">
        <v>86</v>
      </c>
      <c r="AW909" s="11" t="s">
        <v>38</v>
      </c>
      <c r="AX909" s="11" t="s">
        <v>74</v>
      </c>
      <c r="AY909" s="210" t="s">
        <v>134</v>
      </c>
    </row>
    <row r="910" spans="2:65" s="11" customFormat="1" ht="13.5">
      <c r="B910" s="199"/>
      <c r="C910" s="200"/>
      <c r="D910" s="201" t="s">
        <v>143</v>
      </c>
      <c r="E910" s="202" t="s">
        <v>21</v>
      </c>
      <c r="F910" s="203" t="s">
        <v>712</v>
      </c>
      <c r="G910" s="200"/>
      <c r="H910" s="204">
        <v>221.16</v>
      </c>
      <c r="I910" s="205"/>
      <c r="J910" s="200"/>
      <c r="K910" s="200"/>
      <c r="L910" s="206"/>
      <c r="M910" s="207"/>
      <c r="N910" s="208"/>
      <c r="O910" s="208"/>
      <c r="P910" s="208"/>
      <c r="Q910" s="208"/>
      <c r="R910" s="208"/>
      <c r="S910" s="208"/>
      <c r="T910" s="209"/>
      <c r="AT910" s="210" t="s">
        <v>143</v>
      </c>
      <c r="AU910" s="210" t="s">
        <v>86</v>
      </c>
      <c r="AV910" s="11" t="s">
        <v>86</v>
      </c>
      <c r="AW910" s="11" t="s">
        <v>38</v>
      </c>
      <c r="AX910" s="11" t="s">
        <v>74</v>
      </c>
      <c r="AY910" s="210" t="s">
        <v>134</v>
      </c>
    </row>
    <row r="911" spans="2:65" s="12" customFormat="1" ht="13.5">
      <c r="B911" s="211"/>
      <c r="C911" s="212"/>
      <c r="D911" s="201" t="s">
        <v>143</v>
      </c>
      <c r="E911" s="213" t="s">
        <v>21</v>
      </c>
      <c r="F911" s="214" t="s">
        <v>145</v>
      </c>
      <c r="G911" s="212"/>
      <c r="H911" s="215">
        <v>817.63</v>
      </c>
      <c r="I911" s="216"/>
      <c r="J911" s="212"/>
      <c r="K911" s="212"/>
      <c r="L911" s="217"/>
      <c r="M911" s="218"/>
      <c r="N911" s="219"/>
      <c r="O911" s="219"/>
      <c r="P911" s="219"/>
      <c r="Q911" s="219"/>
      <c r="R911" s="219"/>
      <c r="S911" s="219"/>
      <c r="T911" s="220"/>
      <c r="AT911" s="221" t="s">
        <v>143</v>
      </c>
      <c r="AU911" s="221" t="s">
        <v>86</v>
      </c>
      <c r="AV911" s="12" t="s">
        <v>141</v>
      </c>
      <c r="AW911" s="12" t="s">
        <v>38</v>
      </c>
      <c r="AX911" s="12" t="s">
        <v>79</v>
      </c>
      <c r="AY911" s="221" t="s">
        <v>134</v>
      </c>
    </row>
    <row r="912" spans="2:65" s="1" customFormat="1" ht="38.25" customHeight="1">
      <c r="B912" s="41"/>
      <c r="C912" s="187" t="s">
        <v>713</v>
      </c>
      <c r="D912" s="187" t="s">
        <v>136</v>
      </c>
      <c r="E912" s="188" t="s">
        <v>714</v>
      </c>
      <c r="F912" s="189" t="s">
        <v>715</v>
      </c>
      <c r="G912" s="190" t="s">
        <v>179</v>
      </c>
      <c r="H912" s="191">
        <v>36793.35</v>
      </c>
      <c r="I912" s="192"/>
      <c r="J912" s="193">
        <f>ROUND(I912*H912,2)</f>
        <v>0</v>
      </c>
      <c r="K912" s="189" t="s">
        <v>140</v>
      </c>
      <c r="L912" s="61"/>
      <c r="M912" s="194" t="s">
        <v>21</v>
      </c>
      <c r="N912" s="195" t="s">
        <v>45</v>
      </c>
      <c r="O912" s="42"/>
      <c r="P912" s="196">
        <f>O912*H912</f>
        <v>0</v>
      </c>
      <c r="Q912" s="196">
        <v>0</v>
      </c>
      <c r="R912" s="196">
        <f>Q912*H912</f>
        <v>0</v>
      </c>
      <c r="S912" s="196">
        <v>0</v>
      </c>
      <c r="T912" s="197">
        <f>S912*H912</f>
        <v>0</v>
      </c>
      <c r="AR912" s="24" t="s">
        <v>141</v>
      </c>
      <c r="AT912" s="24" t="s">
        <v>136</v>
      </c>
      <c r="AU912" s="24" t="s">
        <v>86</v>
      </c>
      <c r="AY912" s="24" t="s">
        <v>134</v>
      </c>
      <c r="BE912" s="198">
        <f>IF(N912="základní",J912,0)</f>
        <v>0</v>
      </c>
      <c r="BF912" s="198">
        <f>IF(N912="snížená",J912,0)</f>
        <v>0</v>
      </c>
      <c r="BG912" s="198">
        <f>IF(N912="zákl. přenesená",J912,0)</f>
        <v>0</v>
      </c>
      <c r="BH912" s="198">
        <f>IF(N912="sníž. přenesená",J912,0)</f>
        <v>0</v>
      </c>
      <c r="BI912" s="198">
        <f>IF(N912="nulová",J912,0)</f>
        <v>0</v>
      </c>
      <c r="BJ912" s="24" t="s">
        <v>79</v>
      </c>
      <c r="BK912" s="198">
        <f>ROUND(I912*H912,2)</f>
        <v>0</v>
      </c>
      <c r="BL912" s="24" t="s">
        <v>141</v>
      </c>
      <c r="BM912" s="24" t="s">
        <v>716</v>
      </c>
    </row>
    <row r="913" spans="2:65" s="11" customFormat="1" ht="13.5">
      <c r="B913" s="199"/>
      <c r="C913" s="200"/>
      <c r="D913" s="201" t="s">
        <v>143</v>
      </c>
      <c r="E913" s="202" t="s">
        <v>21</v>
      </c>
      <c r="F913" s="203" t="s">
        <v>717</v>
      </c>
      <c r="G913" s="200"/>
      <c r="H913" s="204">
        <v>36793.35</v>
      </c>
      <c r="I913" s="205"/>
      <c r="J913" s="200"/>
      <c r="K913" s="200"/>
      <c r="L913" s="206"/>
      <c r="M913" s="207"/>
      <c r="N913" s="208"/>
      <c r="O913" s="208"/>
      <c r="P913" s="208"/>
      <c r="Q913" s="208"/>
      <c r="R913" s="208"/>
      <c r="S913" s="208"/>
      <c r="T913" s="209"/>
      <c r="AT913" s="210" t="s">
        <v>143</v>
      </c>
      <c r="AU913" s="210" t="s">
        <v>86</v>
      </c>
      <c r="AV913" s="11" t="s">
        <v>86</v>
      </c>
      <c r="AW913" s="11" t="s">
        <v>38</v>
      </c>
      <c r="AX913" s="11" t="s">
        <v>74</v>
      </c>
      <c r="AY913" s="210" t="s">
        <v>134</v>
      </c>
    </row>
    <row r="914" spans="2:65" s="12" customFormat="1" ht="13.5">
      <c r="B914" s="211"/>
      <c r="C914" s="212"/>
      <c r="D914" s="201" t="s">
        <v>143</v>
      </c>
      <c r="E914" s="213" t="s">
        <v>21</v>
      </c>
      <c r="F914" s="214" t="s">
        <v>145</v>
      </c>
      <c r="G914" s="212"/>
      <c r="H914" s="215">
        <v>36793.35</v>
      </c>
      <c r="I914" s="216"/>
      <c r="J914" s="212"/>
      <c r="K914" s="212"/>
      <c r="L914" s="217"/>
      <c r="M914" s="218"/>
      <c r="N914" s="219"/>
      <c r="O914" s="219"/>
      <c r="P914" s="219"/>
      <c r="Q914" s="219"/>
      <c r="R914" s="219"/>
      <c r="S914" s="219"/>
      <c r="T914" s="220"/>
      <c r="AT914" s="221" t="s">
        <v>143</v>
      </c>
      <c r="AU914" s="221" t="s">
        <v>86</v>
      </c>
      <c r="AV914" s="12" t="s">
        <v>141</v>
      </c>
      <c r="AW914" s="12" t="s">
        <v>38</v>
      </c>
      <c r="AX914" s="12" t="s">
        <v>79</v>
      </c>
      <c r="AY914" s="221" t="s">
        <v>134</v>
      </c>
    </row>
    <row r="915" spans="2:65" s="1" customFormat="1" ht="38.25" customHeight="1">
      <c r="B915" s="41"/>
      <c r="C915" s="187" t="s">
        <v>718</v>
      </c>
      <c r="D915" s="187" t="s">
        <v>136</v>
      </c>
      <c r="E915" s="188" t="s">
        <v>719</v>
      </c>
      <c r="F915" s="189" t="s">
        <v>720</v>
      </c>
      <c r="G915" s="190" t="s">
        <v>179</v>
      </c>
      <c r="H915" s="191">
        <v>817.63</v>
      </c>
      <c r="I915" s="192"/>
      <c r="J915" s="193">
        <f>ROUND(I915*H915,2)</f>
        <v>0</v>
      </c>
      <c r="K915" s="189" t="s">
        <v>140</v>
      </c>
      <c r="L915" s="61"/>
      <c r="M915" s="194" t="s">
        <v>21</v>
      </c>
      <c r="N915" s="195" t="s">
        <v>45</v>
      </c>
      <c r="O915" s="42"/>
      <c r="P915" s="196">
        <f>O915*H915</f>
        <v>0</v>
      </c>
      <c r="Q915" s="196">
        <v>0</v>
      </c>
      <c r="R915" s="196">
        <f>Q915*H915</f>
        <v>0</v>
      </c>
      <c r="S915" s="196">
        <v>0</v>
      </c>
      <c r="T915" s="197">
        <f>S915*H915</f>
        <v>0</v>
      </c>
      <c r="AR915" s="24" t="s">
        <v>141</v>
      </c>
      <c r="AT915" s="24" t="s">
        <v>136</v>
      </c>
      <c r="AU915" s="24" t="s">
        <v>86</v>
      </c>
      <c r="AY915" s="24" t="s">
        <v>134</v>
      </c>
      <c r="BE915" s="198">
        <f>IF(N915="základní",J915,0)</f>
        <v>0</v>
      </c>
      <c r="BF915" s="198">
        <f>IF(N915="snížená",J915,0)</f>
        <v>0</v>
      </c>
      <c r="BG915" s="198">
        <f>IF(N915="zákl. přenesená",J915,0)</f>
        <v>0</v>
      </c>
      <c r="BH915" s="198">
        <f>IF(N915="sníž. přenesená",J915,0)</f>
        <v>0</v>
      </c>
      <c r="BI915" s="198">
        <f>IF(N915="nulová",J915,0)</f>
        <v>0</v>
      </c>
      <c r="BJ915" s="24" t="s">
        <v>79</v>
      </c>
      <c r="BK915" s="198">
        <f>ROUND(I915*H915,2)</f>
        <v>0</v>
      </c>
      <c r="BL915" s="24" t="s">
        <v>141</v>
      </c>
      <c r="BM915" s="24" t="s">
        <v>721</v>
      </c>
    </row>
    <row r="916" spans="2:65" s="11" customFormat="1" ht="13.5">
      <c r="B916" s="199"/>
      <c r="C916" s="200"/>
      <c r="D916" s="201" t="s">
        <v>143</v>
      </c>
      <c r="E916" s="202" t="s">
        <v>21</v>
      </c>
      <c r="F916" s="203" t="s">
        <v>709</v>
      </c>
      <c r="G916" s="200"/>
      <c r="H916" s="204">
        <v>140.6</v>
      </c>
      <c r="I916" s="205"/>
      <c r="J916" s="200"/>
      <c r="K916" s="200"/>
      <c r="L916" s="206"/>
      <c r="M916" s="207"/>
      <c r="N916" s="208"/>
      <c r="O916" s="208"/>
      <c r="P916" s="208"/>
      <c r="Q916" s="208"/>
      <c r="R916" s="208"/>
      <c r="S916" s="208"/>
      <c r="T916" s="209"/>
      <c r="AT916" s="210" t="s">
        <v>143</v>
      </c>
      <c r="AU916" s="210" t="s">
        <v>86</v>
      </c>
      <c r="AV916" s="11" t="s">
        <v>86</v>
      </c>
      <c r="AW916" s="11" t="s">
        <v>38</v>
      </c>
      <c r="AX916" s="11" t="s">
        <v>74</v>
      </c>
      <c r="AY916" s="210" t="s">
        <v>134</v>
      </c>
    </row>
    <row r="917" spans="2:65" s="11" customFormat="1" ht="13.5">
      <c r="B917" s="199"/>
      <c r="C917" s="200"/>
      <c r="D917" s="201" t="s">
        <v>143</v>
      </c>
      <c r="E917" s="202" t="s">
        <v>21</v>
      </c>
      <c r="F917" s="203" t="s">
        <v>710</v>
      </c>
      <c r="G917" s="200"/>
      <c r="H917" s="204">
        <v>192.57</v>
      </c>
      <c r="I917" s="205"/>
      <c r="J917" s="200"/>
      <c r="K917" s="200"/>
      <c r="L917" s="206"/>
      <c r="M917" s="207"/>
      <c r="N917" s="208"/>
      <c r="O917" s="208"/>
      <c r="P917" s="208"/>
      <c r="Q917" s="208"/>
      <c r="R917" s="208"/>
      <c r="S917" s="208"/>
      <c r="T917" s="209"/>
      <c r="AT917" s="210" t="s">
        <v>143</v>
      </c>
      <c r="AU917" s="210" t="s">
        <v>86</v>
      </c>
      <c r="AV917" s="11" t="s">
        <v>86</v>
      </c>
      <c r="AW917" s="11" t="s">
        <v>38</v>
      </c>
      <c r="AX917" s="11" t="s">
        <v>74</v>
      </c>
      <c r="AY917" s="210" t="s">
        <v>134</v>
      </c>
    </row>
    <row r="918" spans="2:65" s="11" customFormat="1" ht="13.5">
      <c r="B918" s="199"/>
      <c r="C918" s="200"/>
      <c r="D918" s="201" t="s">
        <v>143</v>
      </c>
      <c r="E918" s="202" t="s">
        <v>21</v>
      </c>
      <c r="F918" s="203" t="s">
        <v>711</v>
      </c>
      <c r="G918" s="200"/>
      <c r="H918" s="204">
        <v>263.3</v>
      </c>
      <c r="I918" s="205"/>
      <c r="J918" s="200"/>
      <c r="K918" s="200"/>
      <c r="L918" s="206"/>
      <c r="M918" s="207"/>
      <c r="N918" s="208"/>
      <c r="O918" s="208"/>
      <c r="P918" s="208"/>
      <c r="Q918" s="208"/>
      <c r="R918" s="208"/>
      <c r="S918" s="208"/>
      <c r="T918" s="209"/>
      <c r="AT918" s="210" t="s">
        <v>143</v>
      </c>
      <c r="AU918" s="210" t="s">
        <v>86</v>
      </c>
      <c r="AV918" s="11" t="s">
        <v>86</v>
      </c>
      <c r="AW918" s="11" t="s">
        <v>38</v>
      </c>
      <c r="AX918" s="11" t="s">
        <v>74</v>
      </c>
      <c r="AY918" s="210" t="s">
        <v>134</v>
      </c>
    </row>
    <row r="919" spans="2:65" s="11" customFormat="1" ht="13.5">
      <c r="B919" s="199"/>
      <c r="C919" s="200"/>
      <c r="D919" s="201" t="s">
        <v>143</v>
      </c>
      <c r="E919" s="202" t="s">
        <v>21</v>
      </c>
      <c r="F919" s="203" t="s">
        <v>712</v>
      </c>
      <c r="G919" s="200"/>
      <c r="H919" s="204">
        <v>221.16</v>
      </c>
      <c r="I919" s="205"/>
      <c r="J919" s="200"/>
      <c r="K919" s="200"/>
      <c r="L919" s="206"/>
      <c r="M919" s="207"/>
      <c r="N919" s="208"/>
      <c r="O919" s="208"/>
      <c r="P919" s="208"/>
      <c r="Q919" s="208"/>
      <c r="R919" s="208"/>
      <c r="S919" s="208"/>
      <c r="T919" s="209"/>
      <c r="AT919" s="210" t="s">
        <v>143</v>
      </c>
      <c r="AU919" s="210" t="s">
        <v>86</v>
      </c>
      <c r="AV919" s="11" t="s">
        <v>86</v>
      </c>
      <c r="AW919" s="11" t="s">
        <v>38</v>
      </c>
      <c r="AX919" s="11" t="s">
        <v>74</v>
      </c>
      <c r="AY919" s="210" t="s">
        <v>134</v>
      </c>
    </row>
    <row r="920" spans="2:65" s="12" customFormat="1" ht="13.5">
      <c r="B920" s="211"/>
      <c r="C920" s="212"/>
      <c r="D920" s="201" t="s">
        <v>143</v>
      </c>
      <c r="E920" s="213" t="s">
        <v>21</v>
      </c>
      <c r="F920" s="214" t="s">
        <v>145</v>
      </c>
      <c r="G920" s="212"/>
      <c r="H920" s="215">
        <v>817.63</v>
      </c>
      <c r="I920" s="216"/>
      <c r="J920" s="212"/>
      <c r="K920" s="212"/>
      <c r="L920" s="217"/>
      <c r="M920" s="218"/>
      <c r="N920" s="219"/>
      <c r="O920" s="219"/>
      <c r="P920" s="219"/>
      <c r="Q920" s="219"/>
      <c r="R920" s="219"/>
      <c r="S920" s="219"/>
      <c r="T920" s="220"/>
      <c r="AT920" s="221" t="s">
        <v>143</v>
      </c>
      <c r="AU920" s="221" t="s">
        <v>86</v>
      </c>
      <c r="AV920" s="12" t="s">
        <v>141</v>
      </c>
      <c r="AW920" s="12" t="s">
        <v>38</v>
      </c>
      <c r="AX920" s="12" t="s">
        <v>79</v>
      </c>
      <c r="AY920" s="221" t="s">
        <v>134</v>
      </c>
    </row>
    <row r="921" spans="2:65" s="1" customFormat="1" ht="25.5" customHeight="1">
      <c r="B921" s="41"/>
      <c r="C921" s="187" t="s">
        <v>722</v>
      </c>
      <c r="D921" s="187" t="s">
        <v>136</v>
      </c>
      <c r="E921" s="188" t="s">
        <v>723</v>
      </c>
      <c r="F921" s="189" t="s">
        <v>724</v>
      </c>
      <c r="G921" s="190" t="s">
        <v>325</v>
      </c>
      <c r="H921" s="191">
        <v>181.67</v>
      </c>
      <c r="I921" s="192"/>
      <c r="J921" s="193">
        <f>ROUND(I921*H921,2)</f>
        <v>0</v>
      </c>
      <c r="K921" s="189" t="s">
        <v>21</v>
      </c>
      <c r="L921" s="61"/>
      <c r="M921" s="194" t="s">
        <v>21</v>
      </c>
      <c r="N921" s="195" t="s">
        <v>45</v>
      </c>
      <c r="O921" s="42"/>
      <c r="P921" s="196">
        <f>O921*H921</f>
        <v>0</v>
      </c>
      <c r="Q921" s="196">
        <v>0</v>
      </c>
      <c r="R921" s="196">
        <f>Q921*H921</f>
        <v>0</v>
      </c>
      <c r="S921" s="196">
        <v>1.15E-2</v>
      </c>
      <c r="T921" s="197">
        <f>S921*H921</f>
        <v>2.0892049999999998</v>
      </c>
      <c r="AR921" s="24" t="s">
        <v>141</v>
      </c>
      <c r="AT921" s="24" t="s">
        <v>136</v>
      </c>
      <c r="AU921" s="24" t="s">
        <v>86</v>
      </c>
      <c r="AY921" s="24" t="s">
        <v>134</v>
      </c>
      <c r="BE921" s="198">
        <f>IF(N921="základní",J921,0)</f>
        <v>0</v>
      </c>
      <c r="BF921" s="198">
        <f>IF(N921="snížená",J921,0)</f>
        <v>0</v>
      </c>
      <c r="BG921" s="198">
        <f>IF(N921="zákl. přenesená",J921,0)</f>
        <v>0</v>
      </c>
      <c r="BH921" s="198">
        <f>IF(N921="sníž. přenesená",J921,0)</f>
        <v>0</v>
      </c>
      <c r="BI921" s="198">
        <f>IF(N921="nulová",J921,0)</f>
        <v>0</v>
      </c>
      <c r="BJ921" s="24" t="s">
        <v>79</v>
      </c>
      <c r="BK921" s="198">
        <f>ROUND(I921*H921,2)</f>
        <v>0</v>
      </c>
      <c r="BL921" s="24" t="s">
        <v>141</v>
      </c>
      <c r="BM921" s="24" t="s">
        <v>725</v>
      </c>
    </row>
    <row r="922" spans="2:65" s="13" customFormat="1" ht="13.5">
      <c r="B922" s="222"/>
      <c r="C922" s="223"/>
      <c r="D922" s="201" t="s">
        <v>143</v>
      </c>
      <c r="E922" s="224" t="s">
        <v>21</v>
      </c>
      <c r="F922" s="225" t="s">
        <v>726</v>
      </c>
      <c r="G922" s="223"/>
      <c r="H922" s="224" t="s">
        <v>21</v>
      </c>
      <c r="I922" s="226"/>
      <c r="J922" s="223"/>
      <c r="K922" s="223"/>
      <c r="L922" s="227"/>
      <c r="M922" s="228"/>
      <c r="N922" s="229"/>
      <c r="O922" s="229"/>
      <c r="P922" s="229"/>
      <c r="Q922" s="229"/>
      <c r="R922" s="229"/>
      <c r="S922" s="229"/>
      <c r="T922" s="230"/>
      <c r="AT922" s="231" t="s">
        <v>143</v>
      </c>
      <c r="AU922" s="231" t="s">
        <v>86</v>
      </c>
      <c r="AV922" s="13" t="s">
        <v>79</v>
      </c>
      <c r="AW922" s="13" t="s">
        <v>38</v>
      </c>
      <c r="AX922" s="13" t="s">
        <v>74</v>
      </c>
      <c r="AY922" s="231" t="s">
        <v>134</v>
      </c>
    </row>
    <row r="923" spans="2:65" s="13" customFormat="1" ht="13.5">
      <c r="B923" s="222"/>
      <c r="C923" s="223"/>
      <c r="D923" s="201" t="s">
        <v>143</v>
      </c>
      <c r="E923" s="224" t="s">
        <v>21</v>
      </c>
      <c r="F923" s="225" t="s">
        <v>727</v>
      </c>
      <c r="G923" s="223"/>
      <c r="H923" s="224" t="s">
        <v>21</v>
      </c>
      <c r="I923" s="226"/>
      <c r="J923" s="223"/>
      <c r="K923" s="223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143</v>
      </c>
      <c r="AU923" s="231" t="s">
        <v>86</v>
      </c>
      <c r="AV923" s="13" t="s">
        <v>79</v>
      </c>
      <c r="AW923" s="13" t="s">
        <v>38</v>
      </c>
      <c r="AX923" s="13" t="s">
        <v>74</v>
      </c>
      <c r="AY923" s="231" t="s">
        <v>134</v>
      </c>
    </row>
    <row r="924" spans="2:65" s="13" customFormat="1" ht="13.5">
      <c r="B924" s="222"/>
      <c r="C924" s="223"/>
      <c r="D924" s="201" t="s">
        <v>143</v>
      </c>
      <c r="E924" s="224" t="s">
        <v>21</v>
      </c>
      <c r="F924" s="225" t="s">
        <v>728</v>
      </c>
      <c r="G924" s="223"/>
      <c r="H924" s="224" t="s">
        <v>21</v>
      </c>
      <c r="I924" s="226"/>
      <c r="J924" s="223"/>
      <c r="K924" s="223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143</v>
      </c>
      <c r="AU924" s="231" t="s">
        <v>86</v>
      </c>
      <c r="AV924" s="13" t="s">
        <v>79</v>
      </c>
      <c r="AW924" s="13" t="s">
        <v>38</v>
      </c>
      <c r="AX924" s="13" t="s">
        <v>74</v>
      </c>
      <c r="AY924" s="231" t="s">
        <v>134</v>
      </c>
    </row>
    <row r="925" spans="2:65" s="13" customFormat="1" ht="13.5">
      <c r="B925" s="222"/>
      <c r="C925" s="223"/>
      <c r="D925" s="201" t="s">
        <v>143</v>
      </c>
      <c r="E925" s="224" t="s">
        <v>21</v>
      </c>
      <c r="F925" s="225" t="s">
        <v>729</v>
      </c>
      <c r="G925" s="223"/>
      <c r="H925" s="224" t="s">
        <v>21</v>
      </c>
      <c r="I925" s="226"/>
      <c r="J925" s="223"/>
      <c r="K925" s="223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143</v>
      </c>
      <c r="AU925" s="231" t="s">
        <v>86</v>
      </c>
      <c r="AV925" s="13" t="s">
        <v>79</v>
      </c>
      <c r="AW925" s="13" t="s">
        <v>38</v>
      </c>
      <c r="AX925" s="13" t="s">
        <v>74</v>
      </c>
      <c r="AY925" s="231" t="s">
        <v>134</v>
      </c>
    </row>
    <row r="926" spans="2:65" s="13" customFormat="1" ht="13.5">
      <c r="B926" s="222"/>
      <c r="C926" s="223"/>
      <c r="D926" s="201" t="s">
        <v>143</v>
      </c>
      <c r="E926" s="224" t="s">
        <v>21</v>
      </c>
      <c r="F926" s="225" t="s">
        <v>454</v>
      </c>
      <c r="G926" s="223"/>
      <c r="H926" s="224" t="s">
        <v>21</v>
      </c>
      <c r="I926" s="226"/>
      <c r="J926" s="223"/>
      <c r="K926" s="223"/>
      <c r="L926" s="227"/>
      <c r="M926" s="228"/>
      <c r="N926" s="229"/>
      <c r="O926" s="229"/>
      <c r="P926" s="229"/>
      <c r="Q926" s="229"/>
      <c r="R926" s="229"/>
      <c r="S926" s="229"/>
      <c r="T926" s="230"/>
      <c r="AT926" s="231" t="s">
        <v>143</v>
      </c>
      <c r="AU926" s="231" t="s">
        <v>86</v>
      </c>
      <c r="AV926" s="13" t="s">
        <v>79</v>
      </c>
      <c r="AW926" s="13" t="s">
        <v>38</v>
      </c>
      <c r="AX926" s="13" t="s">
        <v>74</v>
      </c>
      <c r="AY926" s="231" t="s">
        <v>134</v>
      </c>
    </row>
    <row r="927" spans="2:65" s="13" customFormat="1" ht="13.5">
      <c r="B927" s="222"/>
      <c r="C927" s="223"/>
      <c r="D927" s="201" t="s">
        <v>143</v>
      </c>
      <c r="E927" s="224" t="s">
        <v>21</v>
      </c>
      <c r="F927" s="225" t="s">
        <v>262</v>
      </c>
      <c r="G927" s="223"/>
      <c r="H927" s="224" t="s">
        <v>21</v>
      </c>
      <c r="I927" s="226"/>
      <c r="J927" s="223"/>
      <c r="K927" s="223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143</v>
      </c>
      <c r="AU927" s="231" t="s">
        <v>86</v>
      </c>
      <c r="AV927" s="13" t="s">
        <v>79</v>
      </c>
      <c r="AW927" s="13" t="s">
        <v>38</v>
      </c>
      <c r="AX927" s="13" t="s">
        <v>74</v>
      </c>
      <c r="AY927" s="231" t="s">
        <v>134</v>
      </c>
    </row>
    <row r="928" spans="2:65" s="11" customFormat="1" ht="13.5">
      <c r="B928" s="199"/>
      <c r="C928" s="200"/>
      <c r="D928" s="201" t="s">
        <v>143</v>
      </c>
      <c r="E928" s="202" t="s">
        <v>21</v>
      </c>
      <c r="F928" s="203" t="s">
        <v>369</v>
      </c>
      <c r="G928" s="200"/>
      <c r="H928" s="204">
        <v>63.98</v>
      </c>
      <c r="I928" s="205"/>
      <c r="J928" s="200"/>
      <c r="K928" s="200"/>
      <c r="L928" s="206"/>
      <c r="M928" s="207"/>
      <c r="N928" s="208"/>
      <c r="O928" s="208"/>
      <c r="P928" s="208"/>
      <c r="Q928" s="208"/>
      <c r="R928" s="208"/>
      <c r="S928" s="208"/>
      <c r="T928" s="209"/>
      <c r="AT928" s="210" t="s">
        <v>143</v>
      </c>
      <c r="AU928" s="210" t="s">
        <v>86</v>
      </c>
      <c r="AV928" s="11" t="s">
        <v>86</v>
      </c>
      <c r="AW928" s="11" t="s">
        <v>38</v>
      </c>
      <c r="AX928" s="11" t="s">
        <v>74</v>
      </c>
      <c r="AY928" s="210" t="s">
        <v>134</v>
      </c>
    </row>
    <row r="929" spans="2:51" s="13" customFormat="1" ht="13.5">
      <c r="B929" s="222"/>
      <c r="C929" s="223"/>
      <c r="D929" s="201" t="s">
        <v>143</v>
      </c>
      <c r="E929" s="224" t="s">
        <v>21</v>
      </c>
      <c r="F929" s="225" t="s">
        <v>264</v>
      </c>
      <c r="G929" s="223"/>
      <c r="H929" s="224" t="s">
        <v>21</v>
      </c>
      <c r="I929" s="226"/>
      <c r="J929" s="223"/>
      <c r="K929" s="223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143</v>
      </c>
      <c r="AU929" s="231" t="s">
        <v>86</v>
      </c>
      <c r="AV929" s="13" t="s">
        <v>79</v>
      </c>
      <c r="AW929" s="13" t="s">
        <v>38</v>
      </c>
      <c r="AX929" s="13" t="s">
        <v>74</v>
      </c>
      <c r="AY929" s="231" t="s">
        <v>134</v>
      </c>
    </row>
    <row r="930" spans="2:51" s="11" customFormat="1" ht="13.5">
      <c r="B930" s="199"/>
      <c r="C930" s="200"/>
      <c r="D930" s="201" t="s">
        <v>143</v>
      </c>
      <c r="E930" s="202" t="s">
        <v>21</v>
      </c>
      <c r="F930" s="203" t="s">
        <v>370</v>
      </c>
      <c r="G930" s="200"/>
      <c r="H930" s="204">
        <v>4.7699999999999996</v>
      </c>
      <c r="I930" s="205"/>
      <c r="J930" s="200"/>
      <c r="K930" s="200"/>
      <c r="L930" s="206"/>
      <c r="M930" s="207"/>
      <c r="N930" s="208"/>
      <c r="O930" s="208"/>
      <c r="P930" s="208"/>
      <c r="Q930" s="208"/>
      <c r="R930" s="208"/>
      <c r="S930" s="208"/>
      <c r="T930" s="209"/>
      <c r="AT930" s="210" t="s">
        <v>143</v>
      </c>
      <c r="AU930" s="210" t="s">
        <v>86</v>
      </c>
      <c r="AV930" s="11" t="s">
        <v>86</v>
      </c>
      <c r="AW930" s="11" t="s">
        <v>38</v>
      </c>
      <c r="AX930" s="11" t="s">
        <v>74</v>
      </c>
      <c r="AY930" s="210" t="s">
        <v>134</v>
      </c>
    </row>
    <row r="931" spans="2:51" s="13" customFormat="1" ht="13.5">
      <c r="B931" s="222"/>
      <c r="C931" s="223"/>
      <c r="D931" s="201" t="s">
        <v>143</v>
      </c>
      <c r="E931" s="224" t="s">
        <v>21</v>
      </c>
      <c r="F931" s="225" t="s">
        <v>266</v>
      </c>
      <c r="G931" s="223"/>
      <c r="H931" s="224" t="s">
        <v>21</v>
      </c>
      <c r="I931" s="226"/>
      <c r="J931" s="223"/>
      <c r="K931" s="223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143</v>
      </c>
      <c r="AU931" s="231" t="s">
        <v>86</v>
      </c>
      <c r="AV931" s="13" t="s">
        <v>79</v>
      </c>
      <c r="AW931" s="13" t="s">
        <v>38</v>
      </c>
      <c r="AX931" s="13" t="s">
        <v>74</v>
      </c>
      <c r="AY931" s="231" t="s">
        <v>134</v>
      </c>
    </row>
    <row r="932" spans="2:51" s="11" customFormat="1" ht="13.5">
      <c r="B932" s="199"/>
      <c r="C932" s="200"/>
      <c r="D932" s="201" t="s">
        <v>143</v>
      </c>
      <c r="E932" s="202" t="s">
        <v>21</v>
      </c>
      <c r="F932" s="203" t="s">
        <v>371</v>
      </c>
      <c r="G932" s="200"/>
      <c r="H932" s="204">
        <v>4.25</v>
      </c>
      <c r="I932" s="205"/>
      <c r="J932" s="200"/>
      <c r="K932" s="200"/>
      <c r="L932" s="206"/>
      <c r="M932" s="207"/>
      <c r="N932" s="208"/>
      <c r="O932" s="208"/>
      <c r="P932" s="208"/>
      <c r="Q932" s="208"/>
      <c r="R932" s="208"/>
      <c r="S932" s="208"/>
      <c r="T932" s="209"/>
      <c r="AT932" s="210" t="s">
        <v>143</v>
      </c>
      <c r="AU932" s="210" t="s">
        <v>86</v>
      </c>
      <c r="AV932" s="11" t="s">
        <v>86</v>
      </c>
      <c r="AW932" s="11" t="s">
        <v>38</v>
      </c>
      <c r="AX932" s="11" t="s">
        <v>74</v>
      </c>
      <c r="AY932" s="210" t="s">
        <v>134</v>
      </c>
    </row>
    <row r="933" spans="2:51" s="13" customFormat="1" ht="13.5">
      <c r="B933" s="222"/>
      <c r="C933" s="223"/>
      <c r="D933" s="201" t="s">
        <v>143</v>
      </c>
      <c r="E933" s="224" t="s">
        <v>21</v>
      </c>
      <c r="F933" s="225" t="s">
        <v>268</v>
      </c>
      <c r="G933" s="223"/>
      <c r="H933" s="224" t="s">
        <v>21</v>
      </c>
      <c r="I933" s="226"/>
      <c r="J933" s="223"/>
      <c r="K933" s="223"/>
      <c r="L933" s="227"/>
      <c r="M933" s="228"/>
      <c r="N933" s="229"/>
      <c r="O933" s="229"/>
      <c r="P933" s="229"/>
      <c r="Q933" s="229"/>
      <c r="R933" s="229"/>
      <c r="S933" s="229"/>
      <c r="T933" s="230"/>
      <c r="AT933" s="231" t="s">
        <v>143</v>
      </c>
      <c r="AU933" s="231" t="s">
        <v>86</v>
      </c>
      <c r="AV933" s="13" t="s">
        <v>79</v>
      </c>
      <c r="AW933" s="13" t="s">
        <v>38</v>
      </c>
      <c r="AX933" s="13" t="s">
        <v>74</v>
      </c>
      <c r="AY933" s="231" t="s">
        <v>134</v>
      </c>
    </row>
    <row r="934" spans="2:51" s="11" customFormat="1" ht="13.5">
      <c r="B934" s="199"/>
      <c r="C934" s="200"/>
      <c r="D934" s="201" t="s">
        <v>143</v>
      </c>
      <c r="E934" s="202" t="s">
        <v>21</v>
      </c>
      <c r="F934" s="203" t="s">
        <v>372</v>
      </c>
      <c r="G934" s="200"/>
      <c r="H934" s="204">
        <v>3.99</v>
      </c>
      <c r="I934" s="205"/>
      <c r="J934" s="200"/>
      <c r="K934" s="200"/>
      <c r="L934" s="206"/>
      <c r="M934" s="207"/>
      <c r="N934" s="208"/>
      <c r="O934" s="208"/>
      <c r="P934" s="208"/>
      <c r="Q934" s="208"/>
      <c r="R934" s="208"/>
      <c r="S934" s="208"/>
      <c r="T934" s="209"/>
      <c r="AT934" s="210" t="s">
        <v>143</v>
      </c>
      <c r="AU934" s="210" t="s">
        <v>86</v>
      </c>
      <c r="AV934" s="11" t="s">
        <v>86</v>
      </c>
      <c r="AW934" s="11" t="s">
        <v>38</v>
      </c>
      <c r="AX934" s="11" t="s">
        <v>74</v>
      </c>
      <c r="AY934" s="210" t="s">
        <v>134</v>
      </c>
    </row>
    <row r="935" spans="2:51" s="13" customFormat="1" ht="13.5">
      <c r="B935" s="222"/>
      <c r="C935" s="223"/>
      <c r="D935" s="201" t="s">
        <v>143</v>
      </c>
      <c r="E935" s="224" t="s">
        <v>21</v>
      </c>
      <c r="F935" s="225" t="s">
        <v>270</v>
      </c>
      <c r="G935" s="223"/>
      <c r="H935" s="224" t="s">
        <v>21</v>
      </c>
      <c r="I935" s="226"/>
      <c r="J935" s="223"/>
      <c r="K935" s="223"/>
      <c r="L935" s="227"/>
      <c r="M935" s="228"/>
      <c r="N935" s="229"/>
      <c r="O935" s="229"/>
      <c r="P935" s="229"/>
      <c r="Q935" s="229"/>
      <c r="R935" s="229"/>
      <c r="S935" s="229"/>
      <c r="T935" s="230"/>
      <c r="AT935" s="231" t="s">
        <v>143</v>
      </c>
      <c r="AU935" s="231" t="s">
        <v>86</v>
      </c>
      <c r="AV935" s="13" t="s">
        <v>79</v>
      </c>
      <c r="AW935" s="13" t="s">
        <v>38</v>
      </c>
      <c r="AX935" s="13" t="s">
        <v>74</v>
      </c>
      <c r="AY935" s="231" t="s">
        <v>134</v>
      </c>
    </row>
    <row r="936" spans="2:51" s="11" customFormat="1" ht="13.5">
      <c r="B936" s="199"/>
      <c r="C936" s="200"/>
      <c r="D936" s="201" t="s">
        <v>143</v>
      </c>
      <c r="E936" s="202" t="s">
        <v>21</v>
      </c>
      <c r="F936" s="203" t="s">
        <v>373</v>
      </c>
      <c r="G936" s="200"/>
      <c r="H936" s="204">
        <v>8.3000000000000007</v>
      </c>
      <c r="I936" s="205"/>
      <c r="J936" s="200"/>
      <c r="K936" s="200"/>
      <c r="L936" s="206"/>
      <c r="M936" s="207"/>
      <c r="N936" s="208"/>
      <c r="O936" s="208"/>
      <c r="P936" s="208"/>
      <c r="Q936" s="208"/>
      <c r="R936" s="208"/>
      <c r="S936" s="208"/>
      <c r="T936" s="209"/>
      <c r="AT936" s="210" t="s">
        <v>143</v>
      </c>
      <c r="AU936" s="210" t="s">
        <v>86</v>
      </c>
      <c r="AV936" s="11" t="s">
        <v>86</v>
      </c>
      <c r="AW936" s="11" t="s">
        <v>38</v>
      </c>
      <c r="AX936" s="11" t="s">
        <v>74</v>
      </c>
      <c r="AY936" s="210" t="s">
        <v>134</v>
      </c>
    </row>
    <row r="937" spans="2:51" s="13" customFormat="1" ht="13.5">
      <c r="B937" s="222"/>
      <c r="C937" s="223"/>
      <c r="D937" s="201" t="s">
        <v>143</v>
      </c>
      <c r="E937" s="224" t="s">
        <v>21</v>
      </c>
      <c r="F937" s="225" t="s">
        <v>272</v>
      </c>
      <c r="G937" s="223"/>
      <c r="H937" s="224" t="s">
        <v>21</v>
      </c>
      <c r="I937" s="226"/>
      <c r="J937" s="223"/>
      <c r="K937" s="223"/>
      <c r="L937" s="227"/>
      <c r="M937" s="228"/>
      <c r="N937" s="229"/>
      <c r="O937" s="229"/>
      <c r="P937" s="229"/>
      <c r="Q937" s="229"/>
      <c r="R937" s="229"/>
      <c r="S937" s="229"/>
      <c r="T937" s="230"/>
      <c r="AT937" s="231" t="s">
        <v>143</v>
      </c>
      <c r="AU937" s="231" t="s">
        <v>86</v>
      </c>
      <c r="AV937" s="13" t="s">
        <v>79</v>
      </c>
      <c r="AW937" s="13" t="s">
        <v>38</v>
      </c>
      <c r="AX937" s="13" t="s">
        <v>74</v>
      </c>
      <c r="AY937" s="231" t="s">
        <v>134</v>
      </c>
    </row>
    <row r="938" spans="2:51" s="11" customFormat="1" ht="13.5">
      <c r="B938" s="199"/>
      <c r="C938" s="200"/>
      <c r="D938" s="201" t="s">
        <v>143</v>
      </c>
      <c r="E938" s="202" t="s">
        <v>21</v>
      </c>
      <c r="F938" s="203" t="s">
        <v>374</v>
      </c>
      <c r="G938" s="200"/>
      <c r="H938" s="204">
        <v>14.68</v>
      </c>
      <c r="I938" s="205"/>
      <c r="J938" s="200"/>
      <c r="K938" s="200"/>
      <c r="L938" s="206"/>
      <c r="M938" s="207"/>
      <c r="N938" s="208"/>
      <c r="O938" s="208"/>
      <c r="P938" s="208"/>
      <c r="Q938" s="208"/>
      <c r="R938" s="208"/>
      <c r="S938" s="208"/>
      <c r="T938" s="209"/>
      <c r="AT938" s="210" t="s">
        <v>143</v>
      </c>
      <c r="AU938" s="210" t="s">
        <v>86</v>
      </c>
      <c r="AV938" s="11" t="s">
        <v>86</v>
      </c>
      <c r="AW938" s="11" t="s">
        <v>38</v>
      </c>
      <c r="AX938" s="11" t="s">
        <v>74</v>
      </c>
      <c r="AY938" s="210" t="s">
        <v>134</v>
      </c>
    </row>
    <row r="939" spans="2:51" s="13" customFormat="1" ht="13.5">
      <c r="B939" s="222"/>
      <c r="C939" s="223"/>
      <c r="D939" s="201" t="s">
        <v>143</v>
      </c>
      <c r="E939" s="224" t="s">
        <v>21</v>
      </c>
      <c r="F939" s="225" t="s">
        <v>274</v>
      </c>
      <c r="G939" s="223"/>
      <c r="H939" s="224" t="s">
        <v>21</v>
      </c>
      <c r="I939" s="226"/>
      <c r="J939" s="223"/>
      <c r="K939" s="223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143</v>
      </c>
      <c r="AU939" s="231" t="s">
        <v>86</v>
      </c>
      <c r="AV939" s="13" t="s">
        <v>79</v>
      </c>
      <c r="AW939" s="13" t="s">
        <v>38</v>
      </c>
      <c r="AX939" s="13" t="s">
        <v>74</v>
      </c>
      <c r="AY939" s="231" t="s">
        <v>134</v>
      </c>
    </row>
    <row r="940" spans="2:51" s="11" customFormat="1" ht="13.5">
      <c r="B940" s="199"/>
      <c r="C940" s="200"/>
      <c r="D940" s="201" t="s">
        <v>143</v>
      </c>
      <c r="E940" s="202" t="s">
        <v>21</v>
      </c>
      <c r="F940" s="203" t="s">
        <v>375</v>
      </c>
      <c r="G940" s="200"/>
      <c r="H940" s="204">
        <v>6.88</v>
      </c>
      <c r="I940" s="205"/>
      <c r="J940" s="200"/>
      <c r="K940" s="200"/>
      <c r="L940" s="206"/>
      <c r="M940" s="207"/>
      <c r="N940" s="208"/>
      <c r="O940" s="208"/>
      <c r="P940" s="208"/>
      <c r="Q940" s="208"/>
      <c r="R940" s="208"/>
      <c r="S940" s="208"/>
      <c r="T940" s="209"/>
      <c r="AT940" s="210" t="s">
        <v>143</v>
      </c>
      <c r="AU940" s="210" t="s">
        <v>86</v>
      </c>
      <c r="AV940" s="11" t="s">
        <v>86</v>
      </c>
      <c r="AW940" s="11" t="s">
        <v>38</v>
      </c>
      <c r="AX940" s="11" t="s">
        <v>74</v>
      </c>
      <c r="AY940" s="210" t="s">
        <v>134</v>
      </c>
    </row>
    <row r="941" spans="2:51" s="13" customFormat="1" ht="13.5">
      <c r="B941" s="222"/>
      <c r="C941" s="223"/>
      <c r="D941" s="201" t="s">
        <v>143</v>
      </c>
      <c r="E941" s="224" t="s">
        <v>21</v>
      </c>
      <c r="F941" s="225" t="s">
        <v>276</v>
      </c>
      <c r="G941" s="223"/>
      <c r="H941" s="224" t="s">
        <v>21</v>
      </c>
      <c r="I941" s="226"/>
      <c r="J941" s="223"/>
      <c r="K941" s="223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143</v>
      </c>
      <c r="AU941" s="231" t="s">
        <v>86</v>
      </c>
      <c r="AV941" s="13" t="s">
        <v>79</v>
      </c>
      <c r="AW941" s="13" t="s">
        <v>38</v>
      </c>
      <c r="AX941" s="13" t="s">
        <v>74</v>
      </c>
      <c r="AY941" s="231" t="s">
        <v>134</v>
      </c>
    </row>
    <row r="942" spans="2:51" s="11" customFormat="1" ht="13.5">
      <c r="B942" s="199"/>
      <c r="C942" s="200"/>
      <c r="D942" s="201" t="s">
        <v>143</v>
      </c>
      <c r="E942" s="202" t="s">
        <v>21</v>
      </c>
      <c r="F942" s="203" t="s">
        <v>455</v>
      </c>
      <c r="G942" s="200"/>
      <c r="H942" s="204">
        <v>8.4</v>
      </c>
      <c r="I942" s="205"/>
      <c r="J942" s="200"/>
      <c r="K942" s="200"/>
      <c r="L942" s="206"/>
      <c r="M942" s="207"/>
      <c r="N942" s="208"/>
      <c r="O942" s="208"/>
      <c r="P942" s="208"/>
      <c r="Q942" s="208"/>
      <c r="R942" s="208"/>
      <c r="S942" s="208"/>
      <c r="T942" s="209"/>
      <c r="AT942" s="210" t="s">
        <v>143</v>
      </c>
      <c r="AU942" s="210" t="s">
        <v>86</v>
      </c>
      <c r="AV942" s="11" t="s">
        <v>86</v>
      </c>
      <c r="AW942" s="11" t="s">
        <v>38</v>
      </c>
      <c r="AX942" s="11" t="s">
        <v>74</v>
      </c>
      <c r="AY942" s="210" t="s">
        <v>134</v>
      </c>
    </row>
    <row r="943" spans="2:51" s="13" customFormat="1" ht="13.5">
      <c r="B943" s="222"/>
      <c r="C943" s="223"/>
      <c r="D943" s="201" t="s">
        <v>143</v>
      </c>
      <c r="E943" s="224" t="s">
        <v>21</v>
      </c>
      <c r="F943" s="225" t="s">
        <v>278</v>
      </c>
      <c r="G943" s="223"/>
      <c r="H943" s="224" t="s">
        <v>21</v>
      </c>
      <c r="I943" s="226"/>
      <c r="J943" s="223"/>
      <c r="K943" s="223"/>
      <c r="L943" s="227"/>
      <c r="M943" s="228"/>
      <c r="N943" s="229"/>
      <c r="O943" s="229"/>
      <c r="P943" s="229"/>
      <c r="Q943" s="229"/>
      <c r="R943" s="229"/>
      <c r="S943" s="229"/>
      <c r="T943" s="230"/>
      <c r="AT943" s="231" t="s">
        <v>143</v>
      </c>
      <c r="AU943" s="231" t="s">
        <v>86</v>
      </c>
      <c r="AV943" s="13" t="s">
        <v>79</v>
      </c>
      <c r="AW943" s="13" t="s">
        <v>38</v>
      </c>
      <c r="AX943" s="13" t="s">
        <v>74</v>
      </c>
      <c r="AY943" s="231" t="s">
        <v>134</v>
      </c>
    </row>
    <row r="944" spans="2:51" s="11" customFormat="1" ht="13.5">
      <c r="B944" s="199"/>
      <c r="C944" s="200"/>
      <c r="D944" s="201" t="s">
        <v>143</v>
      </c>
      <c r="E944" s="202" t="s">
        <v>21</v>
      </c>
      <c r="F944" s="203" t="s">
        <v>377</v>
      </c>
      <c r="G944" s="200"/>
      <c r="H944" s="204">
        <v>8.61</v>
      </c>
      <c r="I944" s="205"/>
      <c r="J944" s="200"/>
      <c r="K944" s="200"/>
      <c r="L944" s="206"/>
      <c r="M944" s="207"/>
      <c r="N944" s="208"/>
      <c r="O944" s="208"/>
      <c r="P944" s="208"/>
      <c r="Q944" s="208"/>
      <c r="R944" s="208"/>
      <c r="S944" s="208"/>
      <c r="T944" s="209"/>
      <c r="AT944" s="210" t="s">
        <v>143</v>
      </c>
      <c r="AU944" s="210" t="s">
        <v>86</v>
      </c>
      <c r="AV944" s="11" t="s">
        <v>86</v>
      </c>
      <c r="AW944" s="11" t="s">
        <v>38</v>
      </c>
      <c r="AX944" s="11" t="s">
        <v>74</v>
      </c>
      <c r="AY944" s="210" t="s">
        <v>134</v>
      </c>
    </row>
    <row r="945" spans="2:51" s="13" customFormat="1" ht="13.5">
      <c r="B945" s="222"/>
      <c r="C945" s="223"/>
      <c r="D945" s="201" t="s">
        <v>143</v>
      </c>
      <c r="E945" s="224" t="s">
        <v>21</v>
      </c>
      <c r="F945" s="225" t="s">
        <v>280</v>
      </c>
      <c r="G945" s="223"/>
      <c r="H945" s="224" t="s">
        <v>21</v>
      </c>
      <c r="I945" s="226"/>
      <c r="J945" s="223"/>
      <c r="K945" s="223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143</v>
      </c>
      <c r="AU945" s="231" t="s">
        <v>86</v>
      </c>
      <c r="AV945" s="13" t="s">
        <v>79</v>
      </c>
      <c r="AW945" s="13" t="s">
        <v>38</v>
      </c>
      <c r="AX945" s="13" t="s">
        <v>74</v>
      </c>
      <c r="AY945" s="231" t="s">
        <v>134</v>
      </c>
    </row>
    <row r="946" spans="2:51" s="11" customFormat="1" ht="13.5">
      <c r="B946" s="199"/>
      <c r="C946" s="200"/>
      <c r="D946" s="201" t="s">
        <v>143</v>
      </c>
      <c r="E946" s="202" t="s">
        <v>21</v>
      </c>
      <c r="F946" s="203" t="s">
        <v>378</v>
      </c>
      <c r="G946" s="200"/>
      <c r="H946" s="204">
        <v>4</v>
      </c>
      <c r="I946" s="205"/>
      <c r="J946" s="200"/>
      <c r="K946" s="200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143</v>
      </c>
      <c r="AU946" s="210" t="s">
        <v>86</v>
      </c>
      <c r="AV946" s="11" t="s">
        <v>86</v>
      </c>
      <c r="AW946" s="11" t="s">
        <v>38</v>
      </c>
      <c r="AX946" s="11" t="s">
        <v>74</v>
      </c>
      <c r="AY946" s="210" t="s">
        <v>134</v>
      </c>
    </row>
    <row r="947" spans="2:51" s="13" customFormat="1" ht="13.5">
      <c r="B947" s="222"/>
      <c r="C947" s="223"/>
      <c r="D947" s="201" t="s">
        <v>143</v>
      </c>
      <c r="E947" s="224" t="s">
        <v>21</v>
      </c>
      <c r="F947" s="225" t="s">
        <v>282</v>
      </c>
      <c r="G947" s="223"/>
      <c r="H947" s="224" t="s">
        <v>21</v>
      </c>
      <c r="I947" s="226"/>
      <c r="J947" s="223"/>
      <c r="K947" s="223"/>
      <c r="L947" s="227"/>
      <c r="M947" s="228"/>
      <c r="N947" s="229"/>
      <c r="O947" s="229"/>
      <c r="P947" s="229"/>
      <c r="Q947" s="229"/>
      <c r="R947" s="229"/>
      <c r="S947" s="229"/>
      <c r="T947" s="230"/>
      <c r="AT947" s="231" t="s">
        <v>143</v>
      </c>
      <c r="AU947" s="231" t="s">
        <v>86</v>
      </c>
      <c r="AV947" s="13" t="s">
        <v>79</v>
      </c>
      <c r="AW947" s="13" t="s">
        <v>38</v>
      </c>
      <c r="AX947" s="13" t="s">
        <v>74</v>
      </c>
      <c r="AY947" s="231" t="s">
        <v>134</v>
      </c>
    </row>
    <row r="948" spans="2:51" s="11" customFormat="1" ht="13.5">
      <c r="B948" s="199"/>
      <c r="C948" s="200"/>
      <c r="D948" s="201" t="s">
        <v>143</v>
      </c>
      <c r="E948" s="202" t="s">
        <v>21</v>
      </c>
      <c r="F948" s="203" t="s">
        <v>456</v>
      </c>
      <c r="G948" s="200"/>
      <c r="H948" s="204">
        <v>7.74</v>
      </c>
      <c r="I948" s="205"/>
      <c r="J948" s="200"/>
      <c r="K948" s="200"/>
      <c r="L948" s="206"/>
      <c r="M948" s="207"/>
      <c r="N948" s="208"/>
      <c r="O948" s="208"/>
      <c r="P948" s="208"/>
      <c r="Q948" s="208"/>
      <c r="R948" s="208"/>
      <c r="S948" s="208"/>
      <c r="T948" s="209"/>
      <c r="AT948" s="210" t="s">
        <v>143</v>
      </c>
      <c r="AU948" s="210" t="s">
        <v>86</v>
      </c>
      <c r="AV948" s="11" t="s">
        <v>86</v>
      </c>
      <c r="AW948" s="11" t="s">
        <v>38</v>
      </c>
      <c r="AX948" s="11" t="s">
        <v>74</v>
      </c>
      <c r="AY948" s="210" t="s">
        <v>134</v>
      </c>
    </row>
    <row r="949" spans="2:51" s="13" customFormat="1" ht="13.5">
      <c r="B949" s="222"/>
      <c r="C949" s="223"/>
      <c r="D949" s="201" t="s">
        <v>143</v>
      </c>
      <c r="E949" s="224" t="s">
        <v>21</v>
      </c>
      <c r="F949" s="225" t="s">
        <v>284</v>
      </c>
      <c r="G949" s="223"/>
      <c r="H949" s="224" t="s">
        <v>21</v>
      </c>
      <c r="I949" s="226"/>
      <c r="J949" s="223"/>
      <c r="K949" s="223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143</v>
      </c>
      <c r="AU949" s="231" t="s">
        <v>86</v>
      </c>
      <c r="AV949" s="13" t="s">
        <v>79</v>
      </c>
      <c r="AW949" s="13" t="s">
        <v>38</v>
      </c>
      <c r="AX949" s="13" t="s">
        <v>74</v>
      </c>
      <c r="AY949" s="231" t="s">
        <v>134</v>
      </c>
    </row>
    <row r="950" spans="2:51" s="11" customFormat="1" ht="13.5">
      <c r="B950" s="199"/>
      <c r="C950" s="200"/>
      <c r="D950" s="201" t="s">
        <v>143</v>
      </c>
      <c r="E950" s="202" t="s">
        <v>21</v>
      </c>
      <c r="F950" s="203" t="s">
        <v>457</v>
      </c>
      <c r="G950" s="200"/>
      <c r="H950" s="204">
        <v>5.75</v>
      </c>
      <c r="I950" s="205"/>
      <c r="J950" s="200"/>
      <c r="K950" s="200"/>
      <c r="L950" s="206"/>
      <c r="M950" s="207"/>
      <c r="N950" s="208"/>
      <c r="O950" s="208"/>
      <c r="P950" s="208"/>
      <c r="Q950" s="208"/>
      <c r="R950" s="208"/>
      <c r="S950" s="208"/>
      <c r="T950" s="209"/>
      <c r="AT950" s="210" t="s">
        <v>143</v>
      </c>
      <c r="AU950" s="210" t="s">
        <v>86</v>
      </c>
      <c r="AV950" s="11" t="s">
        <v>86</v>
      </c>
      <c r="AW950" s="11" t="s">
        <v>38</v>
      </c>
      <c r="AX950" s="11" t="s">
        <v>74</v>
      </c>
      <c r="AY950" s="210" t="s">
        <v>134</v>
      </c>
    </row>
    <row r="951" spans="2:51" s="14" customFormat="1" ht="13.5">
      <c r="B951" s="242"/>
      <c r="C951" s="243"/>
      <c r="D951" s="201" t="s">
        <v>143</v>
      </c>
      <c r="E951" s="244" t="s">
        <v>21</v>
      </c>
      <c r="F951" s="245" t="s">
        <v>356</v>
      </c>
      <c r="G951" s="243"/>
      <c r="H951" s="246">
        <v>141.35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AT951" s="252" t="s">
        <v>143</v>
      </c>
      <c r="AU951" s="252" t="s">
        <v>86</v>
      </c>
      <c r="AV951" s="14" t="s">
        <v>147</v>
      </c>
      <c r="AW951" s="14" t="s">
        <v>38</v>
      </c>
      <c r="AX951" s="14" t="s">
        <v>74</v>
      </c>
      <c r="AY951" s="252" t="s">
        <v>134</v>
      </c>
    </row>
    <row r="952" spans="2:51" s="13" customFormat="1" ht="13.5">
      <c r="B952" s="222"/>
      <c r="C952" s="223"/>
      <c r="D952" s="201" t="s">
        <v>143</v>
      </c>
      <c r="E952" s="224" t="s">
        <v>21</v>
      </c>
      <c r="F952" s="225" t="s">
        <v>475</v>
      </c>
      <c r="G952" s="223"/>
      <c r="H952" s="224" t="s">
        <v>21</v>
      </c>
      <c r="I952" s="226"/>
      <c r="J952" s="223"/>
      <c r="K952" s="223"/>
      <c r="L952" s="227"/>
      <c r="M952" s="228"/>
      <c r="N952" s="229"/>
      <c r="O952" s="229"/>
      <c r="P952" s="229"/>
      <c r="Q952" s="229"/>
      <c r="R952" s="229"/>
      <c r="S952" s="229"/>
      <c r="T952" s="230"/>
      <c r="AT952" s="231" t="s">
        <v>143</v>
      </c>
      <c r="AU952" s="231" t="s">
        <v>86</v>
      </c>
      <c r="AV952" s="13" t="s">
        <v>79</v>
      </c>
      <c r="AW952" s="13" t="s">
        <v>38</v>
      </c>
      <c r="AX952" s="13" t="s">
        <v>74</v>
      </c>
      <c r="AY952" s="231" t="s">
        <v>134</v>
      </c>
    </row>
    <row r="953" spans="2:51" s="13" customFormat="1" ht="13.5">
      <c r="B953" s="222"/>
      <c r="C953" s="223"/>
      <c r="D953" s="201" t="s">
        <v>143</v>
      </c>
      <c r="E953" s="224" t="s">
        <v>21</v>
      </c>
      <c r="F953" s="225" t="s">
        <v>262</v>
      </c>
      <c r="G953" s="223"/>
      <c r="H953" s="224" t="s">
        <v>21</v>
      </c>
      <c r="I953" s="226"/>
      <c r="J953" s="223"/>
      <c r="K953" s="223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143</v>
      </c>
      <c r="AU953" s="231" t="s">
        <v>86</v>
      </c>
      <c r="AV953" s="13" t="s">
        <v>79</v>
      </c>
      <c r="AW953" s="13" t="s">
        <v>38</v>
      </c>
      <c r="AX953" s="13" t="s">
        <v>74</v>
      </c>
      <c r="AY953" s="231" t="s">
        <v>134</v>
      </c>
    </row>
    <row r="954" spans="2:51" s="11" customFormat="1" ht="13.5">
      <c r="B954" s="199"/>
      <c r="C954" s="200"/>
      <c r="D954" s="201" t="s">
        <v>143</v>
      </c>
      <c r="E954" s="202" t="s">
        <v>21</v>
      </c>
      <c r="F954" s="203" t="s">
        <v>464</v>
      </c>
      <c r="G954" s="200"/>
      <c r="H954" s="204">
        <v>23.1</v>
      </c>
      <c r="I954" s="205"/>
      <c r="J954" s="200"/>
      <c r="K954" s="200"/>
      <c r="L954" s="206"/>
      <c r="M954" s="207"/>
      <c r="N954" s="208"/>
      <c r="O954" s="208"/>
      <c r="P954" s="208"/>
      <c r="Q954" s="208"/>
      <c r="R954" s="208"/>
      <c r="S954" s="208"/>
      <c r="T954" s="209"/>
      <c r="AT954" s="210" t="s">
        <v>143</v>
      </c>
      <c r="AU954" s="210" t="s">
        <v>86</v>
      </c>
      <c r="AV954" s="11" t="s">
        <v>86</v>
      </c>
      <c r="AW954" s="11" t="s">
        <v>38</v>
      </c>
      <c r="AX954" s="11" t="s">
        <v>74</v>
      </c>
      <c r="AY954" s="210" t="s">
        <v>134</v>
      </c>
    </row>
    <row r="955" spans="2:51" s="13" customFormat="1" ht="13.5">
      <c r="B955" s="222"/>
      <c r="C955" s="223"/>
      <c r="D955" s="201" t="s">
        <v>143</v>
      </c>
      <c r="E955" s="224" t="s">
        <v>21</v>
      </c>
      <c r="F955" s="225" t="s">
        <v>264</v>
      </c>
      <c r="G955" s="223"/>
      <c r="H955" s="224" t="s">
        <v>21</v>
      </c>
      <c r="I955" s="226"/>
      <c r="J955" s="223"/>
      <c r="K955" s="223"/>
      <c r="L955" s="227"/>
      <c r="M955" s="228"/>
      <c r="N955" s="229"/>
      <c r="O955" s="229"/>
      <c r="P955" s="229"/>
      <c r="Q955" s="229"/>
      <c r="R955" s="229"/>
      <c r="S955" s="229"/>
      <c r="T955" s="230"/>
      <c r="AT955" s="231" t="s">
        <v>143</v>
      </c>
      <c r="AU955" s="231" t="s">
        <v>86</v>
      </c>
      <c r="AV955" s="13" t="s">
        <v>79</v>
      </c>
      <c r="AW955" s="13" t="s">
        <v>38</v>
      </c>
      <c r="AX955" s="13" t="s">
        <v>74</v>
      </c>
      <c r="AY955" s="231" t="s">
        <v>134</v>
      </c>
    </row>
    <row r="956" spans="2:51" s="11" customFormat="1" ht="13.5">
      <c r="B956" s="199"/>
      <c r="C956" s="200"/>
      <c r="D956" s="201" t="s">
        <v>143</v>
      </c>
      <c r="E956" s="202" t="s">
        <v>21</v>
      </c>
      <c r="F956" s="203" t="s">
        <v>465</v>
      </c>
      <c r="G956" s="200"/>
      <c r="H956" s="204">
        <v>1.65</v>
      </c>
      <c r="I956" s="205"/>
      <c r="J956" s="200"/>
      <c r="K956" s="200"/>
      <c r="L956" s="206"/>
      <c r="M956" s="207"/>
      <c r="N956" s="208"/>
      <c r="O956" s="208"/>
      <c r="P956" s="208"/>
      <c r="Q956" s="208"/>
      <c r="R956" s="208"/>
      <c r="S956" s="208"/>
      <c r="T956" s="209"/>
      <c r="AT956" s="210" t="s">
        <v>143</v>
      </c>
      <c r="AU956" s="210" t="s">
        <v>86</v>
      </c>
      <c r="AV956" s="11" t="s">
        <v>86</v>
      </c>
      <c r="AW956" s="11" t="s">
        <v>38</v>
      </c>
      <c r="AX956" s="11" t="s">
        <v>74</v>
      </c>
      <c r="AY956" s="210" t="s">
        <v>134</v>
      </c>
    </row>
    <row r="957" spans="2:51" s="13" customFormat="1" ht="13.5">
      <c r="B957" s="222"/>
      <c r="C957" s="223"/>
      <c r="D957" s="201" t="s">
        <v>143</v>
      </c>
      <c r="E957" s="224" t="s">
        <v>21</v>
      </c>
      <c r="F957" s="225" t="s">
        <v>266</v>
      </c>
      <c r="G957" s="223"/>
      <c r="H957" s="224" t="s">
        <v>21</v>
      </c>
      <c r="I957" s="226"/>
      <c r="J957" s="223"/>
      <c r="K957" s="223"/>
      <c r="L957" s="227"/>
      <c r="M957" s="228"/>
      <c r="N957" s="229"/>
      <c r="O957" s="229"/>
      <c r="P957" s="229"/>
      <c r="Q957" s="229"/>
      <c r="R957" s="229"/>
      <c r="S957" s="229"/>
      <c r="T957" s="230"/>
      <c r="AT957" s="231" t="s">
        <v>143</v>
      </c>
      <c r="AU957" s="231" t="s">
        <v>86</v>
      </c>
      <c r="AV957" s="13" t="s">
        <v>79</v>
      </c>
      <c r="AW957" s="13" t="s">
        <v>38</v>
      </c>
      <c r="AX957" s="13" t="s">
        <v>74</v>
      </c>
      <c r="AY957" s="231" t="s">
        <v>134</v>
      </c>
    </row>
    <row r="958" spans="2:51" s="11" customFormat="1" ht="13.5">
      <c r="B958" s="199"/>
      <c r="C958" s="200"/>
      <c r="D958" s="201" t="s">
        <v>143</v>
      </c>
      <c r="E958" s="202" t="s">
        <v>21</v>
      </c>
      <c r="F958" s="203" t="s">
        <v>465</v>
      </c>
      <c r="G958" s="200"/>
      <c r="H958" s="204">
        <v>1.65</v>
      </c>
      <c r="I958" s="205"/>
      <c r="J958" s="200"/>
      <c r="K958" s="200"/>
      <c r="L958" s="206"/>
      <c r="M958" s="207"/>
      <c r="N958" s="208"/>
      <c r="O958" s="208"/>
      <c r="P958" s="208"/>
      <c r="Q958" s="208"/>
      <c r="R958" s="208"/>
      <c r="S958" s="208"/>
      <c r="T958" s="209"/>
      <c r="AT958" s="210" t="s">
        <v>143</v>
      </c>
      <c r="AU958" s="210" t="s">
        <v>86</v>
      </c>
      <c r="AV958" s="11" t="s">
        <v>86</v>
      </c>
      <c r="AW958" s="11" t="s">
        <v>38</v>
      </c>
      <c r="AX958" s="11" t="s">
        <v>74</v>
      </c>
      <c r="AY958" s="210" t="s">
        <v>134</v>
      </c>
    </row>
    <row r="959" spans="2:51" s="13" customFormat="1" ht="13.5">
      <c r="B959" s="222"/>
      <c r="C959" s="223"/>
      <c r="D959" s="201" t="s">
        <v>143</v>
      </c>
      <c r="E959" s="224" t="s">
        <v>21</v>
      </c>
      <c r="F959" s="225" t="s">
        <v>268</v>
      </c>
      <c r="G959" s="223"/>
      <c r="H959" s="224" t="s">
        <v>21</v>
      </c>
      <c r="I959" s="226"/>
      <c r="J959" s="223"/>
      <c r="K959" s="223"/>
      <c r="L959" s="227"/>
      <c r="M959" s="228"/>
      <c r="N959" s="229"/>
      <c r="O959" s="229"/>
      <c r="P959" s="229"/>
      <c r="Q959" s="229"/>
      <c r="R959" s="229"/>
      <c r="S959" s="229"/>
      <c r="T959" s="230"/>
      <c r="AT959" s="231" t="s">
        <v>143</v>
      </c>
      <c r="AU959" s="231" t="s">
        <v>86</v>
      </c>
      <c r="AV959" s="13" t="s">
        <v>79</v>
      </c>
      <c r="AW959" s="13" t="s">
        <v>38</v>
      </c>
      <c r="AX959" s="13" t="s">
        <v>74</v>
      </c>
      <c r="AY959" s="231" t="s">
        <v>134</v>
      </c>
    </row>
    <row r="960" spans="2:51" s="11" customFormat="1" ht="13.5">
      <c r="B960" s="199"/>
      <c r="C960" s="200"/>
      <c r="D960" s="201" t="s">
        <v>143</v>
      </c>
      <c r="E960" s="202" t="s">
        <v>21</v>
      </c>
      <c r="F960" s="203" t="s">
        <v>466</v>
      </c>
      <c r="G960" s="200"/>
      <c r="H960" s="204">
        <v>1.07</v>
      </c>
      <c r="I960" s="205"/>
      <c r="J960" s="200"/>
      <c r="K960" s="200"/>
      <c r="L960" s="206"/>
      <c r="M960" s="207"/>
      <c r="N960" s="208"/>
      <c r="O960" s="208"/>
      <c r="P960" s="208"/>
      <c r="Q960" s="208"/>
      <c r="R960" s="208"/>
      <c r="S960" s="208"/>
      <c r="T960" s="209"/>
      <c r="AT960" s="210" t="s">
        <v>143</v>
      </c>
      <c r="AU960" s="210" t="s">
        <v>86</v>
      </c>
      <c r="AV960" s="11" t="s">
        <v>86</v>
      </c>
      <c r="AW960" s="11" t="s">
        <v>38</v>
      </c>
      <c r="AX960" s="11" t="s">
        <v>74</v>
      </c>
      <c r="AY960" s="210" t="s">
        <v>134</v>
      </c>
    </row>
    <row r="961" spans="2:65" s="13" customFormat="1" ht="13.5">
      <c r="B961" s="222"/>
      <c r="C961" s="223"/>
      <c r="D961" s="201" t="s">
        <v>143</v>
      </c>
      <c r="E961" s="224" t="s">
        <v>21</v>
      </c>
      <c r="F961" s="225" t="s">
        <v>270</v>
      </c>
      <c r="G961" s="223"/>
      <c r="H961" s="224" t="s">
        <v>21</v>
      </c>
      <c r="I961" s="226"/>
      <c r="J961" s="223"/>
      <c r="K961" s="223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143</v>
      </c>
      <c r="AU961" s="231" t="s">
        <v>86</v>
      </c>
      <c r="AV961" s="13" t="s">
        <v>79</v>
      </c>
      <c r="AW961" s="13" t="s">
        <v>38</v>
      </c>
      <c r="AX961" s="13" t="s">
        <v>74</v>
      </c>
      <c r="AY961" s="231" t="s">
        <v>134</v>
      </c>
    </row>
    <row r="962" spans="2:65" s="11" customFormat="1" ht="13.5">
      <c r="B962" s="199"/>
      <c r="C962" s="200"/>
      <c r="D962" s="201" t="s">
        <v>143</v>
      </c>
      <c r="E962" s="202" t="s">
        <v>21</v>
      </c>
      <c r="F962" s="203" t="s">
        <v>467</v>
      </c>
      <c r="G962" s="200"/>
      <c r="H962" s="204">
        <v>2.46</v>
      </c>
      <c r="I962" s="205"/>
      <c r="J962" s="200"/>
      <c r="K962" s="200"/>
      <c r="L962" s="206"/>
      <c r="M962" s="207"/>
      <c r="N962" s="208"/>
      <c r="O962" s="208"/>
      <c r="P962" s="208"/>
      <c r="Q962" s="208"/>
      <c r="R962" s="208"/>
      <c r="S962" s="208"/>
      <c r="T962" s="209"/>
      <c r="AT962" s="210" t="s">
        <v>143</v>
      </c>
      <c r="AU962" s="210" t="s">
        <v>86</v>
      </c>
      <c r="AV962" s="11" t="s">
        <v>86</v>
      </c>
      <c r="AW962" s="11" t="s">
        <v>38</v>
      </c>
      <c r="AX962" s="11" t="s">
        <v>74</v>
      </c>
      <c r="AY962" s="210" t="s">
        <v>134</v>
      </c>
    </row>
    <row r="963" spans="2:65" s="13" customFormat="1" ht="13.5">
      <c r="B963" s="222"/>
      <c r="C963" s="223"/>
      <c r="D963" s="201" t="s">
        <v>143</v>
      </c>
      <c r="E963" s="224" t="s">
        <v>21</v>
      </c>
      <c r="F963" s="225" t="s">
        <v>272</v>
      </c>
      <c r="G963" s="223"/>
      <c r="H963" s="224" t="s">
        <v>21</v>
      </c>
      <c r="I963" s="226"/>
      <c r="J963" s="223"/>
      <c r="K963" s="223"/>
      <c r="L963" s="227"/>
      <c r="M963" s="228"/>
      <c r="N963" s="229"/>
      <c r="O963" s="229"/>
      <c r="P963" s="229"/>
      <c r="Q963" s="229"/>
      <c r="R963" s="229"/>
      <c r="S963" s="229"/>
      <c r="T963" s="230"/>
      <c r="AT963" s="231" t="s">
        <v>143</v>
      </c>
      <c r="AU963" s="231" t="s">
        <v>86</v>
      </c>
      <c r="AV963" s="13" t="s">
        <v>79</v>
      </c>
      <c r="AW963" s="13" t="s">
        <v>38</v>
      </c>
      <c r="AX963" s="13" t="s">
        <v>74</v>
      </c>
      <c r="AY963" s="231" t="s">
        <v>134</v>
      </c>
    </row>
    <row r="964" spans="2:65" s="11" customFormat="1" ht="13.5">
      <c r="B964" s="199"/>
      <c r="C964" s="200"/>
      <c r="D964" s="201" t="s">
        <v>143</v>
      </c>
      <c r="E964" s="202" t="s">
        <v>21</v>
      </c>
      <c r="F964" s="203" t="s">
        <v>468</v>
      </c>
      <c r="G964" s="200"/>
      <c r="H964" s="204">
        <v>3</v>
      </c>
      <c r="I964" s="205"/>
      <c r="J964" s="200"/>
      <c r="K964" s="200"/>
      <c r="L964" s="206"/>
      <c r="M964" s="207"/>
      <c r="N964" s="208"/>
      <c r="O964" s="208"/>
      <c r="P964" s="208"/>
      <c r="Q964" s="208"/>
      <c r="R964" s="208"/>
      <c r="S964" s="208"/>
      <c r="T964" s="209"/>
      <c r="AT964" s="210" t="s">
        <v>143</v>
      </c>
      <c r="AU964" s="210" t="s">
        <v>86</v>
      </c>
      <c r="AV964" s="11" t="s">
        <v>86</v>
      </c>
      <c r="AW964" s="11" t="s">
        <v>38</v>
      </c>
      <c r="AX964" s="11" t="s">
        <v>74</v>
      </c>
      <c r="AY964" s="210" t="s">
        <v>134</v>
      </c>
    </row>
    <row r="965" spans="2:65" s="13" customFormat="1" ht="13.5">
      <c r="B965" s="222"/>
      <c r="C965" s="223"/>
      <c r="D965" s="201" t="s">
        <v>143</v>
      </c>
      <c r="E965" s="224" t="s">
        <v>21</v>
      </c>
      <c r="F965" s="225" t="s">
        <v>274</v>
      </c>
      <c r="G965" s="223"/>
      <c r="H965" s="224" t="s">
        <v>21</v>
      </c>
      <c r="I965" s="226"/>
      <c r="J965" s="223"/>
      <c r="K965" s="223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143</v>
      </c>
      <c r="AU965" s="231" t="s">
        <v>86</v>
      </c>
      <c r="AV965" s="13" t="s">
        <v>79</v>
      </c>
      <c r="AW965" s="13" t="s">
        <v>38</v>
      </c>
      <c r="AX965" s="13" t="s">
        <v>74</v>
      </c>
      <c r="AY965" s="231" t="s">
        <v>134</v>
      </c>
    </row>
    <row r="966" spans="2:65" s="11" customFormat="1" ht="13.5">
      <c r="B966" s="199"/>
      <c r="C966" s="200"/>
      <c r="D966" s="201" t="s">
        <v>143</v>
      </c>
      <c r="E966" s="202" t="s">
        <v>21</v>
      </c>
      <c r="F966" s="203" t="s">
        <v>469</v>
      </c>
      <c r="G966" s="200"/>
      <c r="H966" s="204">
        <v>2.04</v>
      </c>
      <c r="I966" s="205"/>
      <c r="J966" s="200"/>
      <c r="K966" s="200"/>
      <c r="L966" s="206"/>
      <c r="M966" s="207"/>
      <c r="N966" s="208"/>
      <c r="O966" s="208"/>
      <c r="P966" s="208"/>
      <c r="Q966" s="208"/>
      <c r="R966" s="208"/>
      <c r="S966" s="208"/>
      <c r="T966" s="209"/>
      <c r="AT966" s="210" t="s">
        <v>143</v>
      </c>
      <c r="AU966" s="210" t="s">
        <v>86</v>
      </c>
      <c r="AV966" s="11" t="s">
        <v>86</v>
      </c>
      <c r="AW966" s="11" t="s">
        <v>38</v>
      </c>
      <c r="AX966" s="11" t="s">
        <v>74</v>
      </c>
      <c r="AY966" s="210" t="s">
        <v>134</v>
      </c>
    </row>
    <row r="967" spans="2:65" s="13" customFormat="1" ht="13.5">
      <c r="B967" s="222"/>
      <c r="C967" s="223"/>
      <c r="D967" s="201" t="s">
        <v>143</v>
      </c>
      <c r="E967" s="224" t="s">
        <v>21</v>
      </c>
      <c r="F967" s="225" t="s">
        <v>276</v>
      </c>
      <c r="G967" s="223"/>
      <c r="H967" s="224" t="s">
        <v>21</v>
      </c>
      <c r="I967" s="226"/>
      <c r="J967" s="223"/>
      <c r="K967" s="223"/>
      <c r="L967" s="227"/>
      <c r="M967" s="228"/>
      <c r="N967" s="229"/>
      <c r="O967" s="229"/>
      <c r="P967" s="229"/>
      <c r="Q967" s="229"/>
      <c r="R967" s="229"/>
      <c r="S967" s="229"/>
      <c r="T967" s="230"/>
      <c r="AT967" s="231" t="s">
        <v>143</v>
      </c>
      <c r="AU967" s="231" t="s">
        <v>86</v>
      </c>
      <c r="AV967" s="13" t="s">
        <v>79</v>
      </c>
      <c r="AW967" s="13" t="s">
        <v>38</v>
      </c>
      <c r="AX967" s="13" t="s">
        <v>74</v>
      </c>
      <c r="AY967" s="231" t="s">
        <v>134</v>
      </c>
    </row>
    <row r="968" spans="2:65" s="11" customFormat="1" ht="13.5">
      <c r="B968" s="199"/>
      <c r="C968" s="200"/>
      <c r="D968" s="201" t="s">
        <v>143</v>
      </c>
      <c r="E968" s="202" t="s">
        <v>21</v>
      </c>
      <c r="F968" s="203" t="s">
        <v>470</v>
      </c>
      <c r="G968" s="200"/>
      <c r="H968" s="204">
        <v>1.8</v>
      </c>
      <c r="I968" s="205"/>
      <c r="J968" s="200"/>
      <c r="K968" s="200"/>
      <c r="L968" s="206"/>
      <c r="M968" s="207"/>
      <c r="N968" s="208"/>
      <c r="O968" s="208"/>
      <c r="P968" s="208"/>
      <c r="Q968" s="208"/>
      <c r="R968" s="208"/>
      <c r="S968" s="208"/>
      <c r="T968" s="209"/>
      <c r="AT968" s="210" t="s">
        <v>143</v>
      </c>
      <c r="AU968" s="210" t="s">
        <v>86</v>
      </c>
      <c r="AV968" s="11" t="s">
        <v>86</v>
      </c>
      <c r="AW968" s="11" t="s">
        <v>38</v>
      </c>
      <c r="AX968" s="11" t="s">
        <v>74</v>
      </c>
      <c r="AY968" s="210" t="s">
        <v>134</v>
      </c>
    </row>
    <row r="969" spans="2:65" s="13" customFormat="1" ht="13.5">
      <c r="B969" s="222"/>
      <c r="C969" s="223"/>
      <c r="D969" s="201" t="s">
        <v>143</v>
      </c>
      <c r="E969" s="224" t="s">
        <v>21</v>
      </c>
      <c r="F969" s="225" t="s">
        <v>278</v>
      </c>
      <c r="G969" s="223"/>
      <c r="H969" s="224" t="s">
        <v>21</v>
      </c>
      <c r="I969" s="226"/>
      <c r="J969" s="223"/>
      <c r="K969" s="223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143</v>
      </c>
      <c r="AU969" s="231" t="s">
        <v>86</v>
      </c>
      <c r="AV969" s="13" t="s">
        <v>79</v>
      </c>
      <c r="AW969" s="13" t="s">
        <v>38</v>
      </c>
      <c r="AX969" s="13" t="s">
        <v>74</v>
      </c>
      <c r="AY969" s="231" t="s">
        <v>134</v>
      </c>
    </row>
    <row r="970" spans="2:65" s="11" customFormat="1" ht="13.5">
      <c r="B970" s="199"/>
      <c r="C970" s="200"/>
      <c r="D970" s="201" t="s">
        <v>143</v>
      </c>
      <c r="E970" s="202" t="s">
        <v>21</v>
      </c>
      <c r="F970" s="203" t="s">
        <v>471</v>
      </c>
      <c r="G970" s="200"/>
      <c r="H970" s="204">
        <v>2.5499999999999998</v>
      </c>
      <c r="I970" s="205"/>
      <c r="J970" s="200"/>
      <c r="K970" s="200"/>
      <c r="L970" s="206"/>
      <c r="M970" s="207"/>
      <c r="N970" s="208"/>
      <c r="O970" s="208"/>
      <c r="P970" s="208"/>
      <c r="Q970" s="208"/>
      <c r="R970" s="208"/>
      <c r="S970" s="208"/>
      <c r="T970" s="209"/>
      <c r="AT970" s="210" t="s">
        <v>143</v>
      </c>
      <c r="AU970" s="210" t="s">
        <v>86</v>
      </c>
      <c r="AV970" s="11" t="s">
        <v>86</v>
      </c>
      <c r="AW970" s="11" t="s">
        <v>38</v>
      </c>
      <c r="AX970" s="11" t="s">
        <v>74</v>
      </c>
      <c r="AY970" s="210" t="s">
        <v>134</v>
      </c>
    </row>
    <row r="971" spans="2:65" s="13" customFormat="1" ht="13.5">
      <c r="B971" s="222"/>
      <c r="C971" s="223"/>
      <c r="D971" s="201" t="s">
        <v>143</v>
      </c>
      <c r="E971" s="224" t="s">
        <v>21</v>
      </c>
      <c r="F971" s="225" t="s">
        <v>280</v>
      </c>
      <c r="G971" s="223"/>
      <c r="H971" s="224" t="s">
        <v>21</v>
      </c>
      <c r="I971" s="226"/>
      <c r="J971" s="223"/>
      <c r="K971" s="223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143</v>
      </c>
      <c r="AU971" s="231" t="s">
        <v>86</v>
      </c>
      <c r="AV971" s="13" t="s">
        <v>79</v>
      </c>
      <c r="AW971" s="13" t="s">
        <v>38</v>
      </c>
      <c r="AX971" s="13" t="s">
        <v>74</v>
      </c>
      <c r="AY971" s="231" t="s">
        <v>134</v>
      </c>
    </row>
    <row r="972" spans="2:65" s="11" customFormat="1" ht="13.5">
      <c r="B972" s="199"/>
      <c r="C972" s="200"/>
      <c r="D972" s="201" t="s">
        <v>143</v>
      </c>
      <c r="E972" s="202" t="s">
        <v>21</v>
      </c>
      <c r="F972" s="203" t="s">
        <v>472</v>
      </c>
      <c r="G972" s="200"/>
      <c r="H972" s="204">
        <v>1</v>
      </c>
      <c r="I972" s="205"/>
      <c r="J972" s="200"/>
      <c r="K972" s="200"/>
      <c r="L972" s="206"/>
      <c r="M972" s="207"/>
      <c r="N972" s="208"/>
      <c r="O972" s="208"/>
      <c r="P972" s="208"/>
      <c r="Q972" s="208"/>
      <c r="R972" s="208"/>
      <c r="S972" s="208"/>
      <c r="T972" s="209"/>
      <c r="AT972" s="210" t="s">
        <v>143</v>
      </c>
      <c r="AU972" s="210" t="s">
        <v>86</v>
      </c>
      <c r="AV972" s="11" t="s">
        <v>86</v>
      </c>
      <c r="AW972" s="11" t="s">
        <v>38</v>
      </c>
      <c r="AX972" s="11" t="s">
        <v>74</v>
      </c>
      <c r="AY972" s="210" t="s">
        <v>134</v>
      </c>
    </row>
    <row r="973" spans="2:65" s="14" customFormat="1" ht="13.5">
      <c r="B973" s="242"/>
      <c r="C973" s="243"/>
      <c r="D973" s="201" t="s">
        <v>143</v>
      </c>
      <c r="E973" s="244" t="s">
        <v>21</v>
      </c>
      <c r="F973" s="245" t="s">
        <v>356</v>
      </c>
      <c r="G973" s="243"/>
      <c r="H973" s="246">
        <v>40.32</v>
      </c>
      <c r="I973" s="247"/>
      <c r="J973" s="243"/>
      <c r="K973" s="243"/>
      <c r="L973" s="248"/>
      <c r="M973" s="249"/>
      <c r="N973" s="250"/>
      <c r="O973" s="250"/>
      <c r="P973" s="250"/>
      <c r="Q973" s="250"/>
      <c r="R973" s="250"/>
      <c r="S973" s="250"/>
      <c r="T973" s="251"/>
      <c r="AT973" s="252" t="s">
        <v>143</v>
      </c>
      <c r="AU973" s="252" t="s">
        <v>86</v>
      </c>
      <c r="AV973" s="14" t="s">
        <v>147</v>
      </c>
      <c r="AW973" s="14" t="s">
        <v>38</v>
      </c>
      <c r="AX973" s="14" t="s">
        <v>74</v>
      </c>
      <c r="AY973" s="252" t="s">
        <v>134</v>
      </c>
    </row>
    <row r="974" spans="2:65" s="12" customFormat="1" ht="13.5">
      <c r="B974" s="211"/>
      <c r="C974" s="212"/>
      <c r="D974" s="201" t="s">
        <v>143</v>
      </c>
      <c r="E974" s="213" t="s">
        <v>21</v>
      </c>
      <c r="F974" s="214" t="s">
        <v>145</v>
      </c>
      <c r="G974" s="212"/>
      <c r="H974" s="215">
        <v>181.67</v>
      </c>
      <c r="I974" s="216"/>
      <c r="J974" s="212"/>
      <c r="K974" s="212"/>
      <c r="L974" s="217"/>
      <c r="M974" s="218"/>
      <c r="N974" s="219"/>
      <c r="O974" s="219"/>
      <c r="P974" s="219"/>
      <c r="Q974" s="219"/>
      <c r="R974" s="219"/>
      <c r="S974" s="219"/>
      <c r="T974" s="220"/>
      <c r="AT974" s="221" t="s">
        <v>143</v>
      </c>
      <c r="AU974" s="221" t="s">
        <v>86</v>
      </c>
      <c r="AV974" s="12" t="s">
        <v>141</v>
      </c>
      <c r="AW974" s="12" t="s">
        <v>38</v>
      </c>
      <c r="AX974" s="12" t="s">
        <v>79</v>
      </c>
      <c r="AY974" s="221" t="s">
        <v>134</v>
      </c>
    </row>
    <row r="975" spans="2:65" s="1" customFormat="1" ht="38.25" customHeight="1">
      <c r="B975" s="41"/>
      <c r="C975" s="187" t="s">
        <v>730</v>
      </c>
      <c r="D975" s="187" t="s">
        <v>136</v>
      </c>
      <c r="E975" s="188" t="s">
        <v>731</v>
      </c>
      <c r="F975" s="189" t="s">
        <v>732</v>
      </c>
      <c r="G975" s="190" t="s">
        <v>179</v>
      </c>
      <c r="H975" s="191">
        <v>115.387</v>
      </c>
      <c r="I975" s="192"/>
      <c r="J975" s="193">
        <f>ROUND(I975*H975,2)</f>
        <v>0</v>
      </c>
      <c r="K975" s="189" t="s">
        <v>140</v>
      </c>
      <c r="L975" s="61"/>
      <c r="M975" s="194" t="s">
        <v>21</v>
      </c>
      <c r="N975" s="195" t="s">
        <v>45</v>
      </c>
      <c r="O975" s="42"/>
      <c r="P975" s="196">
        <f>O975*H975</f>
        <v>0</v>
      </c>
      <c r="Q975" s="196">
        <v>0</v>
      </c>
      <c r="R975" s="196">
        <f>Q975*H975</f>
        <v>0</v>
      </c>
      <c r="S975" s="196">
        <v>7.1999999999999995E-2</v>
      </c>
      <c r="T975" s="197">
        <f>S975*H975</f>
        <v>8.3078639999999986</v>
      </c>
      <c r="AR975" s="24" t="s">
        <v>141</v>
      </c>
      <c r="AT975" s="24" t="s">
        <v>136</v>
      </c>
      <c r="AU975" s="24" t="s">
        <v>86</v>
      </c>
      <c r="AY975" s="24" t="s">
        <v>134</v>
      </c>
      <c r="BE975" s="198">
        <f>IF(N975="základní",J975,0)</f>
        <v>0</v>
      </c>
      <c r="BF975" s="198">
        <f>IF(N975="snížená",J975,0)</f>
        <v>0</v>
      </c>
      <c r="BG975" s="198">
        <f>IF(N975="zákl. přenesená",J975,0)</f>
        <v>0</v>
      </c>
      <c r="BH975" s="198">
        <f>IF(N975="sníž. přenesená",J975,0)</f>
        <v>0</v>
      </c>
      <c r="BI975" s="198">
        <f>IF(N975="nulová",J975,0)</f>
        <v>0</v>
      </c>
      <c r="BJ975" s="24" t="s">
        <v>79</v>
      </c>
      <c r="BK975" s="198">
        <f>ROUND(I975*H975,2)</f>
        <v>0</v>
      </c>
      <c r="BL975" s="24" t="s">
        <v>141</v>
      </c>
      <c r="BM975" s="24" t="s">
        <v>733</v>
      </c>
    </row>
    <row r="976" spans="2:65" s="13" customFormat="1" ht="13.5">
      <c r="B976" s="222"/>
      <c r="C976" s="223"/>
      <c r="D976" s="201" t="s">
        <v>143</v>
      </c>
      <c r="E976" s="224" t="s">
        <v>21</v>
      </c>
      <c r="F976" s="225" t="s">
        <v>623</v>
      </c>
      <c r="G976" s="223"/>
      <c r="H976" s="224" t="s">
        <v>21</v>
      </c>
      <c r="I976" s="226"/>
      <c r="J976" s="223"/>
      <c r="K976" s="223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143</v>
      </c>
      <c r="AU976" s="231" t="s">
        <v>86</v>
      </c>
      <c r="AV976" s="13" t="s">
        <v>79</v>
      </c>
      <c r="AW976" s="13" t="s">
        <v>38</v>
      </c>
      <c r="AX976" s="13" t="s">
        <v>74</v>
      </c>
      <c r="AY976" s="231" t="s">
        <v>134</v>
      </c>
    </row>
    <row r="977" spans="2:65" s="11" customFormat="1" ht="13.5">
      <c r="B977" s="199"/>
      <c r="C977" s="200"/>
      <c r="D977" s="201" t="s">
        <v>143</v>
      </c>
      <c r="E977" s="202" t="s">
        <v>21</v>
      </c>
      <c r="F977" s="203" t="s">
        <v>624</v>
      </c>
      <c r="G977" s="200"/>
      <c r="H977" s="204">
        <v>30.411000000000001</v>
      </c>
      <c r="I977" s="205"/>
      <c r="J977" s="200"/>
      <c r="K977" s="200"/>
      <c r="L977" s="206"/>
      <c r="M977" s="207"/>
      <c r="N977" s="208"/>
      <c r="O977" s="208"/>
      <c r="P977" s="208"/>
      <c r="Q977" s="208"/>
      <c r="R977" s="208"/>
      <c r="S977" s="208"/>
      <c r="T977" s="209"/>
      <c r="AT977" s="210" t="s">
        <v>143</v>
      </c>
      <c r="AU977" s="210" t="s">
        <v>86</v>
      </c>
      <c r="AV977" s="11" t="s">
        <v>86</v>
      </c>
      <c r="AW977" s="11" t="s">
        <v>38</v>
      </c>
      <c r="AX977" s="11" t="s">
        <v>74</v>
      </c>
      <c r="AY977" s="210" t="s">
        <v>134</v>
      </c>
    </row>
    <row r="978" spans="2:65" s="11" customFormat="1" ht="13.5">
      <c r="B978" s="199"/>
      <c r="C978" s="200"/>
      <c r="D978" s="201" t="s">
        <v>143</v>
      </c>
      <c r="E978" s="202" t="s">
        <v>21</v>
      </c>
      <c r="F978" s="203" t="s">
        <v>625</v>
      </c>
      <c r="G978" s="200"/>
      <c r="H978" s="204">
        <v>25.832999999999998</v>
      </c>
      <c r="I978" s="205"/>
      <c r="J978" s="200"/>
      <c r="K978" s="200"/>
      <c r="L978" s="206"/>
      <c r="M978" s="207"/>
      <c r="N978" s="208"/>
      <c r="O978" s="208"/>
      <c r="P978" s="208"/>
      <c r="Q978" s="208"/>
      <c r="R978" s="208"/>
      <c r="S978" s="208"/>
      <c r="T978" s="209"/>
      <c r="AT978" s="210" t="s">
        <v>143</v>
      </c>
      <c r="AU978" s="210" t="s">
        <v>86</v>
      </c>
      <c r="AV978" s="11" t="s">
        <v>86</v>
      </c>
      <c r="AW978" s="11" t="s">
        <v>38</v>
      </c>
      <c r="AX978" s="11" t="s">
        <v>74</v>
      </c>
      <c r="AY978" s="210" t="s">
        <v>134</v>
      </c>
    </row>
    <row r="979" spans="2:65" s="11" customFormat="1" ht="13.5">
      <c r="B979" s="199"/>
      <c r="C979" s="200"/>
      <c r="D979" s="201" t="s">
        <v>143</v>
      </c>
      <c r="E979" s="202" t="s">
        <v>21</v>
      </c>
      <c r="F979" s="203" t="s">
        <v>626</v>
      </c>
      <c r="G979" s="200"/>
      <c r="H979" s="204">
        <v>30.803000000000001</v>
      </c>
      <c r="I979" s="205"/>
      <c r="J979" s="200"/>
      <c r="K979" s="200"/>
      <c r="L979" s="206"/>
      <c r="M979" s="207"/>
      <c r="N979" s="208"/>
      <c r="O979" s="208"/>
      <c r="P979" s="208"/>
      <c r="Q979" s="208"/>
      <c r="R979" s="208"/>
      <c r="S979" s="208"/>
      <c r="T979" s="209"/>
      <c r="AT979" s="210" t="s">
        <v>143</v>
      </c>
      <c r="AU979" s="210" t="s">
        <v>86</v>
      </c>
      <c r="AV979" s="11" t="s">
        <v>86</v>
      </c>
      <c r="AW979" s="11" t="s">
        <v>38</v>
      </c>
      <c r="AX979" s="11" t="s">
        <v>74</v>
      </c>
      <c r="AY979" s="210" t="s">
        <v>134</v>
      </c>
    </row>
    <row r="980" spans="2:65" s="11" customFormat="1" ht="13.5">
      <c r="B980" s="199"/>
      <c r="C980" s="200"/>
      <c r="D980" s="201" t="s">
        <v>143</v>
      </c>
      <c r="E980" s="202" t="s">
        <v>21</v>
      </c>
      <c r="F980" s="203" t="s">
        <v>627</v>
      </c>
      <c r="G980" s="200"/>
      <c r="H980" s="204">
        <v>28.34</v>
      </c>
      <c r="I980" s="205"/>
      <c r="J980" s="200"/>
      <c r="K980" s="200"/>
      <c r="L980" s="206"/>
      <c r="M980" s="207"/>
      <c r="N980" s="208"/>
      <c r="O980" s="208"/>
      <c r="P980" s="208"/>
      <c r="Q980" s="208"/>
      <c r="R980" s="208"/>
      <c r="S980" s="208"/>
      <c r="T980" s="209"/>
      <c r="AT980" s="210" t="s">
        <v>143</v>
      </c>
      <c r="AU980" s="210" t="s">
        <v>86</v>
      </c>
      <c r="AV980" s="11" t="s">
        <v>86</v>
      </c>
      <c r="AW980" s="11" t="s">
        <v>38</v>
      </c>
      <c r="AX980" s="11" t="s">
        <v>74</v>
      </c>
      <c r="AY980" s="210" t="s">
        <v>134</v>
      </c>
    </row>
    <row r="981" spans="2:65" s="12" customFormat="1" ht="13.5">
      <c r="B981" s="211"/>
      <c r="C981" s="212"/>
      <c r="D981" s="201" t="s">
        <v>143</v>
      </c>
      <c r="E981" s="213" t="s">
        <v>21</v>
      </c>
      <c r="F981" s="214" t="s">
        <v>145</v>
      </c>
      <c r="G981" s="212"/>
      <c r="H981" s="215">
        <v>115.387</v>
      </c>
      <c r="I981" s="216"/>
      <c r="J981" s="212"/>
      <c r="K981" s="212"/>
      <c r="L981" s="217"/>
      <c r="M981" s="218"/>
      <c r="N981" s="219"/>
      <c r="O981" s="219"/>
      <c r="P981" s="219"/>
      <c r="Q981" s="219"/>
      <c r="R981" s="219"/>
      <c r="S981" s="219"/>
      <c r="T981" s="220"/>
      <c r="AT981" s="221" t="s">
        <v>143</v>
      </c>
      <c r="AU981" s="221" t="s">
        <v>86</v>
      </c>
      <c r="AV981" s="12" t="s">
        <v>141</v>
      </c>
      <c r="AW981" s="12" t="s">
        <v>38</v>
      </c>
      <c r="AX981" s="12" t="s">
        <v>79</v>
      </c>
      <c r="AY981" s="221" t="s">
        <v>134</v>
      </c>
    </row>
    <row r="982" spans="2:65" s="1" customFormat="1" ht="16.5" customHeight="1">
      <c r="B982" s="41"/>
      <c r="C982" s="187" t="s">
        <v>734</v>
      </c>
      <c r="D982" s="187" t="s">
        <v>136</v>
      </c>
      <c r="E982" s="188" t="s">
        <v>735</v>
      </c>
      <c r="F982" s="189" t="s">
        <v>736</v>
      </c>
      <c r="G982" s="190" t="s">
        <v>179</v>
      </c>
      <c r="H982" s="191">
        <v>25.103000000000002</v>
      </c>
      <c r="I982" s="192"/>
      <c r="J982" s="193">
        <f>ROUND(I982*H982,2)</f>
        <v>0</v>
      </c>
      <c r="K982" s="189" t="s">
        <v>140</v>
      </c>
      <c r="L982" s="61"/>
      <c r="M982" s="194" t="s">
        <v>21</v>
      </c>
      <c r="N982" s="195" t="s">
        <v>45</v>
      </c>
      <c r="O982" s="42"/>
      <c r="P982" s="196">
        <f>O982*H982</f>
        <v>0</v>
      </c>
      <c r="Q982" s="196">
        <v>0</v>
      </c>
      <c r="R982" s="196">
        <f>Q982*H982</f>
        <v>0</v>
      </c>
      <c r="S982" s="196">
        <v>1.4E-2</v>
      </c>
      <c r="T982" s="197">
        <f>S982*H982</f>
        <v>0.35144200000000003</v>
      </c>
      <c r="AR982" s="24" t="s">
        <v>141</v>
      </c>
      <c r="AT982" s="24" t="s">
        <v>136</v>
      </c>
      <c r="AU982" s="24" t="s">
        <v>86</v>
      </c>
      <c r="AY982" s="24" t="s">
        <v>134</v>
      </c>
      <c r="BE982" s="198">
        <f>IF(N982="základní",J982,0)</f>
        <v>0</v>
      </c>
      <c r="BF982" s="198">
        <f>IF(N982="snížená",J982,0)</f>
        <v>0</v>
      </c>
      <c r="BG982" s="198">
        <f>IF(N982="zákl. přenesená",J982,0)</f>
        <v>0</v>
      </c>
      <c r="BH982" s="198">
        <f>IF(N982="sníž. přenesená",J982,0)</f>
        <v>0</v>
      </c>
      <c r="BI982" s="198">
        <f>IF(N982="nulová",J982,0)</f>
        <v>0</v>
      </c>
      <c r="BJ982" s="24" t="s">
        <v>79</v>
      </c>
      <c r="BK982" s="198">
        <f>ROUND(I982*H982,2)</f>
        <v>0</v>
      </c>
      <c r="BL982" s="24" t="s">
        <v>141</v>
      </c>
      <c r="BM982" s="24" t="s">
        <v>737</v>
      </c>
    </row>
    <row r="983" spans="2:65" s="13" customFormat="1" ht="13.5">
      <c r="B983" s="222"/>
      <c r="C983" s="223"/>
      <c r="D983" s="201" t="s">
        <v>143</v>
      </c>
      <c r="E983" s="224" t="s">
        <v>21</v>
      </c>
      <c r="F983" s="225" t="s">
        <v>251</v>
      </c>
      <c r="G983" s="223"/>
      <c r="H983" s="224" t="s">
        <v>21</v>
      </c>
      <c r="I983" s="226"/>
      <c r="J983" s="223"/>
      <c r="K983" s="223"/>
      <c r="L983" s="227"/>
      <c r="M983" s="228"/>
      <c r="N983" s="229"/>
      <c r="O983" s="229"/>
      <c r="P983" s="229"/>
      <c r="Q983" s="229"/>
      <c r="R983" s="229"/>
      <c r="S983" s="229"/>
      <c r="T983" s="230"/>
      <c r="AT983" s="231" t="s">
        <v>143</v>
      </c>
      <c r="AU983" s="231" t="s">
        <v>86</v>
      </c>
      <c r="AV983" s="13" t="s">
        <v>79</v>
      </c>
      <c r="AW983" s="13" t="s">
        <v>38</v>
      </c>
      <c r="AX983" s="13" t="s">
        <v>74</v>
      </c>
      <c r="AY983" s="231" t="s">
        <v>134</v>
      </c>
    </row>
    <row r="984" spans="2:65" s="11" customFormat="1" ht="13.5">
      <c r="B984" s="199"/>
      <c r="C984" s="200"/>
      <c r="D984" s="201" t="s">
        <v>143</v>
      </c>
      <c r="E984" s="202" t="s">
        <v>21</v>
      </c>
      <c r="F984" s="203" t="s">
        <v>301</v>
      </c>
      <c r="G984" s="200"/>
      <c r="H984" s="204">
        <v>4.1849999999999996</v>
      </c>
      <c r="I984" s="205"/>
      <c r="J984" s="200"/>
      <c r="K984" s="200"/>
      <c r="L984" s="206"/>
      <c r="M984" s="207"/>
      <c r="N984" s="208"/>
      <c r="O984" s="208"/>
      <c r="P984" s="208"/>
      <c r="Q984" s="208"/>
      <c r="R984" s="208"/>
      <c r="S984" s="208"/>
      <c r="T984" s="209"/>
      <c r="AT984" s="210" t="s">
        <v>143</v>
      </c>
      <c r="AU984" s="210" t="s">
        <v>86</v>
      </c>
      <c r="AV984" s="11" t="s">
        <v>86</v>
      </c>
      <c r="AW984" s="11" t="s">
        <v>38</v>
      </c>
      <c r="AX984" s="11" t="s">
        <v>74</v>
      </c>
      <c r="AY984" s="210" t="s">
        <v>134</v>
      </c>
    </row>
    <row r="985" spans="2:65" s="11" customFormat="1" ht="13.5">
      <c r="B985" s="199"/>
      <c r="C985" s="200"/>
      <c r="D985" s="201" t="s">
        <v>143</v>
      </c>
      <c r="E985" s="202" t="s">
        <v>21</v>
      </c>
      <c r="F985" s="203" t="s">
        <v>302</v>
      </c>
      <c r="G985" s="200"/>
      <c r="H985" s="204">
        <v>7.3470000000000004</v>
      </c>
      <c r="I985" s="205"/>
      <c r="J985" s="200"/>
      <c r="K985" s="200"/>
      <c r="L985" s="206"/>
      <c r="M985" s="207"/>
      <c r="N985" s="208"/>
      <c r="O985" s="208"/>
      <c r="P985" s="208"/>
      <c r="Q985" s="208"/>
      <c r="R985" s="208"/>
      <c r="S985" s="208"/>
      <c r="T985" s="209"/>
      <c r="AT985" s="210" t="s">
        <v>143</v>
      </c>
      <c r="AU985" s="210" t="s">
        <v>86</v>
      </c>
      <c r="AV985" s="11" t="s">
        <v>86</v>
      </c>
      <c r="AW985" s="11" t="s">
        <v>38</v>
      </c>
      <c r="AX985" s="11" t="s">
        <v>74</v>
      </c>
      <c r="AY985" s="210" t="s">
        <v>134</v>
      </c>
    </row>
    <row r="986" spans="2:65" s="11" customFormat="1" ht="13.5">
      <c r="B986" s="199"/>
      <c r="C986" s="200"/>
      <c r="D986" s="201" t="s">
        <v>143</v>
      </c>
      <c r="E986" s="202" t="s">
        <v>21</v>
      </c>
      <c r="F986" s="203" t="s">
        <v>303</v>
      </c>
      <c r="G986" s="200"/>
      <c r="H986" s="204">
        <v>8.7609999999999992</v>
      </c>
      <c r="I986" s="205"/>
      <c r="J986" s="200"/>
      <c r="K986" s="200"/>
      <c r="L986" s="206"/>
      <c r="M986" s="207"/>
      <c r="N986" s="208"/>
      <c r="O986" s="208"/>
      <c r="P986" s="208"/>
      <c r="Q986" s="208"/>
      <c r="R986" s="208"/>
      <c r="S986" s="208"/>
      <c r="T986" s="209"/>
      <c r="AT986" s="210" t="s">
        <v>143</v>
      </c>
      <c r="AU986" s="210" t="s">
        <v>86</v>
      </c>
      <c r="AV986" s="11" t="s">
        <v>86</v>
      </c>
      <c r="AW986" s="11" t="s">
        <v>38</v>
      </c>
      <c r="AX986" s="11" t="s">
        <v>74</v>
      </c>
      <c r="AY986" s="210" t="s">
        <v>134</v>
      </c>
    </row>
    <row r="987" spans="2:65" s="11" customFormat="1" ht="13.5">
      <c r="B987" s="199"/>
      <c r="C987" s="200"/>
      <c r="D987" s="201" t="s">
        <v>143</v>
      </c>
      <c r="E987" s="202" t="s">
        <v>21</v>
      </c>
      <c r="F987" s="203" t="s">
        <v>304</v>
      </c>
      <c r="G987" s="200"/>
      <c r="H987" s="204">
        <v>4.8099999999999996</v>
      </c>
      <c r="I987" s="205"/>
      <c r="J987" s="200"/>
      <c r="K987" s="200"/>
      <c r="L987" s="206"/>
      <c r="M987" s="207"/>
      <c r="N987" s="208"/>
      <c r="O987" s="208"/>
      <c r="P987" s="208"/>
      <c r="Q987" s="208"/>
      <c r="R987" s="208"/>
      <c r="S987" s="208"/>
      <c r="T987" s="209"/>
      <c r="AT987" s="210" t="s">
        <v>143</v>
      </c>
      <c r="AU987" s="210" t="s">
        <v>86</v>
      </c>
      <c r="AV987" s="11" t="s">
        <v>86</v>
      </c>
      <c r="AW987" s="11" t="s">
        <v>38</v>
      </c>
      <c r="AX987" s="11" t="s">
        <v>74</v>
      </c>
      <c r="AY987" s="210" t="s">
        <v>134</v>
      </c>
    </row>
    <row r="988" spans="2:65" s="12" customFormat="1" ht="13.5">
      <c r="B988" s="211"/>
      <c r="C988" s="212"/>
      <c r="D988" s="201" t="s">
        <v>143</v>
      </c>
      <c r="E988" s="213" t="s">
        <v>21</v>
      </c>
      <c r="F988" s="214" t="s">
        <v>145</v>
      </c>
      <c r="G988" s="212"/>
      <c r="H988" s="215">
        <v>25.103000000000002</v>
      </c>
      <c r="I988" s="216"/>
      <c r="J988" s="212"/>
      <c r="K988" s="212"/>
      <c r="L988" s="217"/>
      <c r="M988" s="218"/>
      <c r="N988" s="219"/>
      <c r="O988" s="219"/>
      <c r="P988" s="219"/>
      <c r="Q988" s="219"/>
      <c r="R988" s="219"/>
      <c r="S988" s="219"/>
      <c r="T988" s="220"/>
      <c r="AT988" s="221" t="s">
        <v>143</v>
      </c>
      <c r="AU988" s="221" t="s">
        <v>86</v>
      </c>
      <c r="AV988" s="12" t="s">
        <v>141</v>
      </c>
      <c r="AW988" s="12" t="s">
        <v>38</v>
      </c>
      <c r="AX988" s="12" t="s">
        <v>79</v>
      </c>
      <c r="AY988" s="221" t="s">
        <v>134</v>
      </c>
    </row>
    <row r="989" spans="2:65" s="1" customFormat="1" ht="25.5" customHeight="1">
      <c r="B989" s="41"/>
      <c r="C989" s="187" t="s">
        <v>738</v>
      </c>
      <c r="D989" s="187" t="s">
        <v>136</v>
      </c>
      <c r="E989" s="188" t="s">
        <v>739</v>
      </c>
      <c r="F989" s="189" t="s">
        <v>740</v>
      </c>
      <c r="G989" s="190" t="s">
        <v>179</v>
      </c>
      <c r="H989" s="191">
        <v>25.103000000000002</v>
      </c>
      <c r="I989" s="192"/>
      <c r="J989" s="193">
        <f>ROUND(I989*H989,2)</f>
        <v>0</v>
      </c>
      <c r="K989" s="189" t="s">
        <v>140</v>
      </c>
      <c r="L989" s="61"/>
      <c r="M989" s="194" t="s">
        <v>21</v>
      </c>
      <c r="N989" s="195" t="s">
        <v>45</v>
      </c>
      <c r="O989" s="42"/>
      <c r="P989" s="196">
        <f>O989*H989</f>
        <v>0</v>
      </c>
      <c r="Q989" s="196">
        <v>0</v>
      </c>
      <c r="R989" s="196">
        <f>Q989*H989</f>
        <v>0</v>
      </c>
      <c r="S989" s="196">
        <v>0.05</v>
      </c>
      <c r="T989" s="197">
        <f>S989*H989</f>
        <v>1.2551500000000002</v>
      </c>
      <c r="AR989" s="24" t="s">
        <v>141</v>
      </c>
      <c r="AT989" s="24" t="s">
        <v>136</v>
      </c>
      <c r="AU989" s="24" t="s">
        <v>86</v>
      </c>
      <c r="AY989" s="24" t="s">
        <v>134</v>
      </c>
      <c r="BE989" s="198">
        <f>IF(N989="základní",J989,0)</f>
        <v>0</v>
      </c>
      <c r="BF989" s="198">
        <f>IF(N989="snížená",J989,0)</f>
        <v>0</v>
      </c>
      <c r="BG989" s="198">
        <f>IF(N989="zákl. přenesená",J989,0)</f>
        <v>0</v>
      </c>
      <c r="BH989" s="198">
        <f>IF(N989="sníž. přenesená",J989,0)</f>
        <v>0</v>
      </c>
      <c r="BI989" s="198">
        <f>IF(N989="nulová",J989,0)</f>
        <v>0</v>
      </c>
      <c r="BJ989" s="24" t="s">
        <v>79</v>
      </c>
      <c r="BK989" s="198">
        <f>ROUND(I989*H989,2)</f>
        <v>0</v>
      </c>
      <c r="BL989" s="24" t="s">
        <v>141</v>
      </c>
      <c r="BM989" s="24" t="s">
        <v>741</v>
      </c>
    </row>
    <row r="990" spans="2:65" s="13" customFormat="1" ht="13.5">
      <c r="B990" s="222"/>
      <c r="C990" s="223"/>
      <c r="D990" s="201" t="s">
        <v>143</v>
      </c>
      <c r="E990" s="224" t="s">
        <v>21</v>
      </c>
      <c r="F990" s="225" t="s">
        <v>251</v>
      </c>
      <c r="G990" s="223"/>
      <c r="H990" s="224" t="s">
        <v>21</v>
      </c>
      <c r="I990" s="226"/>
      <c r="J990" s="223"/>
      <c r="K990" s="223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143</v>
      </c>
      <c r="AU990" s="231" t="s">
        <v>86</v>
      </c>
      <c r="AV990" s="13" t="s">
        <v>79</v>
      </c>
      <c r="AW990" s="13" t="s">
        <v>38</v>
      </c>
      <c r="AX990" s="13" t="s">
        <v>74</v>
      </c>
      <c r="AY990" s="231" t="s">
        <v>134</v>
      </c>
    </row>
    <row r="991" spans="2:65" s="11" customFormat="1" ht="13.5">
      <c r="B991" s="199"/>
      <c r="C991" s="200"/>
      <c r="D991" s="201" t="s">
        <v>143</v>
      </c>
      <c r="E991" s="202" t="s">
        <v>21</v>
      </c>
      <c r="F991" s="203" t="s">
        <v>301</v>
      </c>
      <c r="G991" s="200"/>
      <c r="H991" s="204">
        <v>4.1849999999999996</v>
      </c>
      <c r="I991" s="205"/>
      <c r="J991" s="200"/>
      <c r="K991" s="200"/>
      <c r="L991" s="206"/>
      <c r="M991" s="207"/>
      <c r="N991" s="208"/>
      <c r="O991" s="208"/>
      <c r="P991" s="208"/>
      <c r="Q991" s="208"/>
      <c r="R991" s="208"/>
      <c r="S991" s="208"/>
      <c r="T991" s="209"/>
      <c r="AT991" s="210" t="s">
        <v>143</v>
      </c>
      <c r="AU991" s="210" t="s">
        <v>86</v>
      </c>
      <c r="AV991" s="11" t="s">
        <v>86</v>
      </c>
      <c r="AW991" s="11" t="s">
        <v>38</v>
      </c>
      <c r="AX991" s="11" t="s">
        <v>74</v>
      </c>
      <c r="AY991" s="210" t="s">
        <v>134</v>
      </c>
    </row>
    <row r="992" spans="2:65" s="11" customFormat="1" ht="13.5">
      <c r="B992" s="199"/>
      <c r="C992" s="200"/>
      <c r="D992" s="201" t="s">
        <v>143</v>
      </c>
      <c r="E992" s="202" t="s">
        <v>21</v>
      </c>
      <c r="F992" s="203" t="s">
        <v>302</v>
      </c>
      <c r="G992" s="200"/>
      <c r="H992" s="204">
        <v>7.3470000000000004</v>
      </c>
      <c r="I992" s="205"/>
      <c r="J992" s="200"/>
      <c r="K992" s="200"/>
      <c r="L992" s="206"/>
      <c r="M992" s="207"/>
      <c r="N992" s="208"/>
      <c r="O992" s="208"/>
      <c r="P992" s="208"/>
      <c r="Q992" s="208"/>
      <c r="R992" s="208"/>
      <c r="S992" s="208"/>
      <c r="T992" s="209"/>
      <c r="AT992" s="210" t="s">
        <v>143</v>
      </c>
      <c r="AU992" s="210" t="s">
        <v>86</v>
      </c>
      <c r="AV992" s="11" t="s">
        <v>86</v>
      </c>
      <c r="AW992" s="11" t="s">
        <v>38</v>
      </c>
      <c r="AX992" s="11" t="s">
        <v>74</v>
      </c>
      <c r="AY992" s="210" t="s">
        <v>134</v>
      </c>
    </row>
    <row r="993" spans="2:65" s="11" customFormat="1" ht="13.5">
      <c r="B993" s="199"/>
      <c r="C993" s="200"/>
      <c r="D993" s="201" t="s">
        <v>143</v>
      </c>
      <c r="E993" s="202" t="s">
        <v>21</v>
      </c>
      <c r="F993" s="203" t="s">
        <v>303</v>
      </c>
      <c r="G993" s="200"/>
      <c r="H993" s="204">
        <v>8.7609999999999992</v>
      </c>
      <c r="I993" s="205"/>
      <c r="J993" s="200"/>
      <c r="K993" s="200"/>
      <c r="L993" s="206"/>
      <c r="M993" s="207"/>
      <c r="N993" s="208"/>
      <c r="O993" s="208"/>
      <c r="P993" s="208"/>
      <c r="Q993" s="208"/>
      <c r="R993" s="208"/>
      <c r="S993" s="208"/>
      <c r="T993" s="209"/>
      <c r="AT993" s="210" t="s">
        <v>143</v>
      </c>
      <c r="AU993" s="210" t="s">
        <v>86</v>
      </c>
      <c r="AV993" s="11" t="s">
        <v>86</v>
      </c>
      <c r="AW993" s="11" t="s">
        <v>38</v>
      </c>
      <c r="AX993" s="11" t="s">
        <v>74</v>
      </c>
      <c r="AY993" s="210" t="s">
        <v>134</v>
      </c>
    </row>
    <row r="994" spans="2:65" s="11" customFormat="1" ht="13.5">
      <c r="B994" s="199"/>
      <c r="C994" s="200"/>
      <c r="D994" s="201" t="s">
        <v>143</v>
      </c>
      <c r="E994" s="202" t="s">
        <v>21</v>
      </c>
      <c r="F994" s="203" t="s">
        <v>304</v>
      </c>
      <c r="G994" s="200"/>
      <c r="H994" s="204">
        <v>4.8099999999999996</v>
      </c>
      <c r="I994" s="205"/>
      <c r="J994" s="200"/>
      <c r="K994" s="200"/>
      <c r="L994" s="206"/>
      <c r="M994" s="207"/>
      <c r="N994" s="208"/>
      <c r="O994" s="208"/>
      <c r="P994" s="208"/>
      <c r="Q994" s="208"/>
      <c r="R994" s="208"/>
      <c r="S994" s="208"/>
      <c r="T994" s="209"/>
      <c r="AT994" s="210" t="s">
        <v>143</v>
      </c>
      <c r="AU994" s="210" t="s">
        <v>86</v>
      </c>
      <c r="AV994" s="11" t="s">
        <v>86</v>
      </c>
      <c r="AW994" s="11" t="s">
        <v>38</v>
      </c>
      <c r="AX994" s="11" t="s">
        <v>74</v>
      </c>
      <c r="AY994" s="210" t="s">
        <v>134</v>
      </c>
    </row>
    <row r="995" spans="2:65" s="12" customFormat="1" ht="13.5">
      <c r="B995" s="211"/>
      <c r="C995" s="212"/>
      <c r="D995" s="201" t="s">
        <v>143</v>
      </c>
      <c r="E995" s="213" t="s">
        <v>21</v>
      </c>
      <c r="F995" s="214" t="s">
        <v>145</v>
      </c>
      <c r="G995" s="212"/>
      <c r="H995" s="215">
        <v>25.103000000000002</v>
      </c>
      <c r="I995" s="216"/>
      <c r="J995" s="212"/>
      <c r="K995" s="212"/>
      <c r="L995" s="217"/>
      <c r="M995" s="218"/>
      <c r="N995" s="219"/>
      <c r="O995" s="219"/>
      <c r="P995" s="219"/>
      <c r="Q995" s="219"/>
      <c r="R995" s="219"/>
      <c r="S995" s="219"/>
      <c r="T995" s="220"/>
      <c r="AT995" s="221" t="s">
        <v>143</v>
      </c>
      <c r="AU995" s="221" t="s">
        <v>86</v>
      </c>
      <c r="AV995" s="12" t="s">
        <v>141</v>
      </c>
      <c r="AW995" s="12" t="s">
        <v>38</v>
      </c>
      <c r="AX995" s="12" t="s">
        <v>79</v>
      </c>
      <c r="AY995" s="221" t="s">
        <v>134</v>
      </c>
    </row>
    <row r="996" spans="2:65" s="1" customFormat="1" ht="51" customHeight="1">
      <c r="B996" s="41"/>
      <c r="C996" s="187" t="s">
        <v>742</v>
      </c>
      <c r="D996" s="187" t="s">
        <v>136</v>
      </c>
      <c r="E996" s="188" t="s">
        <v>743</v>
      </c>
      <c r="F996" s="189" t="s">
        <v>744</v>
      </c>
      <c r="G996" s="190" t="s">
        <v>179</v>
      </c>
      <c r="H996" s="191">
        <v>9.25</v>
      </c>
      <c r="I996" s="192"/>
      <c r="J996" s="193">
        <f>ROUND(I996*H996,2)</f>
        <v>0</v>
      </c>
      <c r="K996" s="189" t="s">
        <v>140</v>
      </c>
      <c r="L996" s="61"/>
      <c r="M996" s="194" t="s">
        <v>21</v>
      </c>
      <c r="N996" s="195" t="s">
        <v>45</v>
      </c>
      <c r="O996" s="42"/>
      <c r="P996" s="196">
        <f>O996*H996</f>
        <v>0</v>
      </c>
      <c r="Q996" s="196">
        <v>0</v>
      </c>
      <c r="R996" s="196">
        <f>Q996*H996</f>
        <v>0</v>
      </c>
      <c r="S996" s="196">
        <v>0</v>
      </c>
      <c r="T996" s="197">
        <f>S996*H996</f>
        <v>0</v>
      </c>
      <c r="AR996" s="24" t="s">
        <v>141</v>
      </c>
      <c r="AT996" s="24" t="s">
        <v>136</v>
      </c>
      <c r="AU996" s="24" t="s">
        <v>86</v>
      </c>
      <c r="AY996" s="24" t="s">
        <v>134</v>
      </c>
      <c r="BE996" s="198">
        <f>IF(N996="základní",J996,0)</f>
        <v>0</v>
      </c>
      <c r="BF996" s="198">
        <f>IF(N996="snížená",J996,0)</f>
        <v>0</v>
      </c>
      <c r="BG996" s="198">
        <f>IF(N996="zákl. přenesená",J996,0)</f>
        <v>0</v>
      </c>
      <c r="BH996" s="198">
        <f>IF(N996="sníž. přenesená",J996,0)</f>
        <v>0</v>
      </c>
      <c r="BI996" s="198">
        <f>IF(N996="nulová",J996,0)</f>
        <v>0</v>
      </c>
      <c r="BJ996" s="24" t="s">
        <v>79</v>
      </c>
      <c r="BK996" s="198">
        <f>ROUND(I996*H996,2)</f>
        <v>0</v>
      </c>
      <c r="BL996" s="24" t="s">
        <v>141</v>
      </c>
      <c r="BM996" s="24" t="s">
        <v>745</v>
      </c>
    </row>
    <row r="997" spans="2:65" s="11" customFormat="1" ht="13.5">
      <c r="B997" s="199"/>
      <c r="C997" s="200"/>
      <c r="D997" s="201" t="s">
        <v>143</v>
      </c>
      <c r="E997" s="202" t="s">
        <v>21</v>
      </c>
      <c r="F997" s="203" t="s">
        <v>218</v>
      </c>
      <c r="G997" s="200"/>
      <c r="H997" s="204">
        <v>7</v>
      </c>
      <c r="I997" s="205"/>
      <c r="J997" s="200"/>
      <c r="K997" s="200"/>
      <c r="L997" s="206"/>
      <c r="M997" s="207"/>
      <c r="N997" s="208"/>
      <c r="O997" s="208"/>
      <c r="P997" s="208"/>
      <c r="Q997" s="208"/>
      <c r="R997" s="208"/>
      <c r="S997" s="208"/>
      <c r="T997" s="209"/>
      <c r="AT997" s="210" t="s">
        <v>143</v>
      </c>
      <c r="AU997" s="210" t="s">
        <v>86</v>
      </c>
      <c r="AV997" s="11" t="s">
        <v>86</v>
      </c>
      <c r="AW997" s="11" t="s">
        <v>38</v>
      </c>
      <c r="AX997" s="11" t="s">
        <v>74</v>
      </c>
      <c r="AY997" s="210" t="s">
        <v>134</v>
      </c>
    </row>
    <row r="998" spans="2:65" s="11" customFormat="1" ht="13.5">
      <c r="B998" s="199"/>
      <c r="C998" s="200"/>
      <c r="D998" s="201" t="s">
        <v>143</v>
      </c>
      <c r="E998" s="202" t="s">
        <v>21</v>
      </c>
      <c r="F998" s="203" t="s">
        <v>219</v>
      </c>
      <c r="G998" s="200"/>
      <c r="H998" s="204">
        <v>2.25</v>
      </c>
      <c r="I998" s="205"/>
      <c r="J998" s="200"/>
      <c r="K998" s="200"/>
      <c r="L998" s="206"/>
      <c r="M998" s="207"/>
      <c r="N998" s="208"/>
      <c r="O998" s="208"/>
      <c r="P998" s="208"/>
      <c r="Q998" s="208"/>
      <c r="R998" s="208"/>
      <c r="S998" s="208"/>
      <c r="T998" s="209"/>
      <c r="AT998" s="210" t="s">
        <v>143</v>
      </c>
      <c r="AU998" s="210" t="s">
        <v>86</v>
      </c>
      <c r="AV998" s="11" t="s">
        <v>86</v>
      </c>
      <c r="AW998" s="11" t="s">
        <v>38</v>
      </c>
      <c r="AX998" s="11" t="s">
        <v>74</v>
      </c>
      <c r="AY998" s="210" t="s">
        <v>134</v>
      </c>
    </row>
    <row r="999" spans="2:65" s="12" customFormat="1" ht="13.5">
      <c r="B999" s="211"/>
      <c r="C999" s="212"/>
      <c r="D999" s="201" t="s">
        <v>143</v>
      </c>
      <c r="E999" s="213" t="s">
        <v>21</v>
      </c>
      <c r="F999" s="214" t="s">
        <v>145</v>
      </c>
      <c r="G999" s="212"/>
      <c r="H999" s="215">
        <v>9.25</v>
      </c>
      <c r="I999" s="216"/>
      <c r="J999" s="212"/>
      <c r="K999" s="212"/>
      <c r="L999" s="217"/>
      <c r="M999" s="218"/>
      <c r="N999" s="219"/>
      <c r="O999" s="219"/>
      <c r="P999" s="219"/>
      <c r="Q999" s="219"/>
      <c r="R999" s="219"/>
      <c r="S999" s="219"/>
      <c r="T999" s="220"/>
      <c r="AT999" s="221" t="s">
        <v>143</v>
      </c>
      <c r="AU999" s="221" t="s">
        <v>86</v>
      </c>
      <c r="AV999" s="12" t="s">
        <v>141</v>
      </c>
      <c r="AW999" s="12" t="s">
        <v>38</v>
      </c>
      <c r="AX999" s="12" t="s">
        <v>79</v>
      </c>
      <c r="AY999" s="221" t="s">
        <v>134</v>
      </c>
    </row>
    <row r="1000" spans="2:65" s="1" customFormat="1" ht="16.5" customHeight="1">
      <c r="B1000" s="41"/>
      <c r="C1000" s="187" t="s">
        <v>746</v>
      </c>
      <c r="D1000" s="187" t="s">
        <v>136</v>
      </c>
      <c r="E1000" s="188" t="s">
        <v>747</v>
      </c>
      <c r="F1000" s="189" t="s">
        <v>748</v>
      </c>
      <c r="G1000" s="190" t="s">
        <v>179</v>
      </c>
      <c r="H1000" s="191">
        <v>25.103000000000002</v>
      </c>
      <c r="I1000" s="192"/>
      <c r="J1000" s="193">
        <f>ROUND(I1000*H1000,2)</f>
        <v>0</v>
      </c>
      <c r="K1000" s="189" t="s">
        <v>21</v>
      </c>
      <c r="L1000" s="61"/>
      <c r="M1000" s="194" t="s">
        <v>21</v>
      </c>
      <c r="N1000" s="195" t="s">
        <v>45</v>
      </c>
      <c r="O1000" s="42"/>
      <c r="P1000" s="196">
        <f>O1000*H1000</f>
        <v>0</v>
      </c>
      <c r="Q1000" s="196">
        <v>3.8850000000000003E-2</v>
      </c>
      <c r="R1000" s="196">
        <f>Q1000*H1000</f>
        <v>0.97525155000000008</v>
      </c>
      <c r="S1000" s="196">
        <v>0</v>
      </c>
      <c r="T1000" s="197">
        <f>S1000*H1000</f>
        <v>0</v>
      </c>
      <c r="AR1000" s="24" t="s">
        <v>141</v>
      </c>
      <c r="AT1000" s="24" t="s">
        <v>136</v>
      </c>
      <c r="AU1000" s="24" t="s">
        <v>86</v>
      </c>
      <c r="AY1000" s="24" t="s">
        <v>134</v>
      </c>
      <c r="BE1000" s="198">
        <f>IF(N1000="základní",J1000,0)</f>
        <v>0</v>
      </c>
      <c r="BF1000" s="198">
        <f>IF(N1000="snížená",J1000,0)</f>
        <v>0</v>
      </c>
      <c r="BG1000" s="198">
        <f>IF(N1000="zákl. přenesená",J1000,0)</f>
        <v>0</v>
      </c>
      <c r="BH1000" s="198">
        <f>IF(N1000="sníž. přenesená",J1000,0)</f>
        <v>0</v>
      </c>
      <c r="BI1000" s="198">
        <f>IF(N1000="nulová",J1000,0)</f>
        <v>0</v>
      </c>
      <c r="BJ1000" s="24" t="s">
        <v>79</v>
      </c>
      <c r="BK1000" s="198">
        <f>ROUND(I1000*H1000,2)</f>
        <v>0</v>
      </c>
      <c r="BL1000" s="24" t="s">
        <v>141</v>
      </c>
      <c r="BM1000" s="24" t="s">
        <v>749</v>
      </c>
    </row>
    <row r="1001" spans="2:65" s="13" customFormat="1" ht="13.5">
      <c r="B1001" s="222"/>
      <c r="C1001" s="223"/>
      <c r="D1001" s="201" t="s">
        <v>143</v>
      </c>
      <c r="E1001" s="224" t="s">
        <v>21</v>
      </c>
      <c r="F1001" s="225" t="s">
        <v>750</v>
      </c>
      <c r="G1001" s="223"/>
      <c r="H1001" s="224" t="s">
        <v>21</v>
      </c>
      <c r="I1001" s="226"/>
      <c r="J1001" s="223"/>
      <c r="K1001" s="223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143</v>
      </c>
      <c r="AU1001" s="231" t="s">
        <v>86</v>
      </c>
      <c r="AV1001" s="13" t="s">
        <v>79</v>
      </c>
      <c r="AW1001" s="13" t="s">
        <v>38</v>
      </c>
      <c r="AX1001" s="13" t="s">
        <v>74</v>
      </c>
      <c r="AY1001" s="231" t="s">
        <v>134</v>
      </c>
    </row>
    <row r="1002" spans="2:65" s="13" customFormat="1" ht="13.5">
      <c r="B1002" s="222"/>
      <c r="C1002" s="223"/>
      <c r="D1002" s="201" t="s">
        <v>143</v>
      </c>
      <c r="E1002" s="224" t="s">
        <v>21</v>
      </c>
      <c r="F1002" s="225" t="s">
        <v>251</v>
      </c>
      <c r="G1002" s="223"/>
      <c r="H1002" s="224" t="s">
        <v>21</v>
      </c>
      <c r="I1002" s="226"/>
      <c r="J1002" s="223"/>
      <c r="K1002" s="223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143</v>
      </c>
      <c r="AU1002" s="231" t="s">
        <v>86</v>
      </c>
      <c r="AV1002" s="13" t="s">
        <v>79</v>
      </c>
      <c r="AW1002" s="13" t="s">
        <v>38</v>
      </c>
      <c r="AX1002" s="13" t="s">
        <v>74</v>
      </c>
      <c r="AY1002" s="231" t="s">
        <v>134</v>
      </c>
    </row>
    <row r="1003" spans="2:65" s="11" customFormat="1" ht="13.5">
      <c r="B1003" s="199"/>
      <c r="C1003" s="200"/>
      <c r="D1003" s="201" t="s">
        <v>143</v>
      </c>
      <c r="E1003" s="202" t="s">
        <v>21</v>
      </c>
      <c r="F1003" s="203" t="s">
        <v>301</v>
      </c>
      <c r="G1003" s="200"/>
      <c r="H1003" s="204">
        <v>4.1849999999999996</v>
      </c>
      <c r="I1003" s="205"/>
      <c r="J1003" s="200"/>
      <c r="K1003" s="200"/>
      <c r="L1003" s="206"/>
      <c r="M1003" s="207"/>
      <c r="N1003" s="208"/>
      <c r="O1003" s="208"/>
      <c r="P1003" s="208"/>
      <c r="Q1003" s="208"/>
      <c r="R1003" s="208"/>
      <c r="S1003" s="208"/>
      <c r="T1003" s="209"/>
      <c r="AT1003" s="210" t="s">
        <v>143</v>
      </c>
      <c r="AU1003" s="210" t="s">
        <v>86</v>
      </c>
      <c r="AV1003" s="11" t="s">
        <v>86</v>
      </c>
      <c r="AW1003" s="11" t="s">
        <v>38</v>
      </c>
      <c r="AX1003" s="11" t="s">
        <v>74</v>
      </c>
      <c r="AY1003" s="210" t="s">
        <v>134</v>
      </c>
    </row>
    <row r="1004" spans="2:65" s="11" customFormat="1" ht="13.5">
      <c r="B1004" s="199"/>
      <c r="C1004" s="200"/>
      <c r="D1004" s="201" t="s">
        <v>143</v>
      </c>
      <c r="E1004" s="202" t="s">
        <v>21</v>
      </c>
      <c r="F1004" s="203" t="s">
        <v>302</v>
      </c>
      <c r="G1004" s="200"/>
      <c r="H1004" s="204">
        <v>7.3470000000000004</v>
      </c>
      <c r="I1004" s="205"/>
      <c r="J1004" s="200"/>
      <c r="K1004" s="200"/>
      <c r="L1004" s="206"/>
      <c r="M1004" s="207"/>
      <c r="N1004" s="208"/>
      <c r="O1004" s="208"/>
      <c r="P1004" s="208"/>
      <c r="Q1004" s="208"/>
      <c r="R1004" s="208"/>
      <c r="S1004" s="208"/>
      <c r="T1004" s="209"/>
      <c r="AT1004" s="210" t="s">
        <v>143</v>
      </c>
      <c r="AU1004" s="210" t="s">
        <v>86</v>
      </c>
      <c r="AV1004" s="11" t="s">
        <v>86</v>
      </c>
      <c r="AW1004" s="11" t="s">
        <v>38</v>
      </c>
      <c r="AX1004" s="11" t="s">
        <v>74</v>
      </c>
      <c r="AY1004" s="210" t="s">
        <v>134</v>
      </c>
    </row>
    <row r="1005" spans="2:65" s="11" customFormat="1" ht="13.5">
      <c r="B1005" s="199"/>
      <c r="C1005" s="200"/>
      <c r="D1005" s="201" t="s">
        <v>143</v>
      </c>
      <c r="E1005" s="202" t="s">
        <v>21</v>
      </c>
      <c r="F1005" s="203" t="s">
        <v>303</v>
      </c>
      <c r="G1005" s="200"/>
      <c r="H1005" s="204">
        <v>8.7609999999999992</v>
      </c>
      <c r="I1005" s="205"/>
      <c r="J1005" s="200"/>
      <c r="K1005" s="200"/>
      <c r="L1005" s="206"/>
      <c r="M1005" s="207"/>
      <c r="N1005" s="208"/>
      <c r="O1005" s="208"/>
      <c r="P1005" s="208"/>
      <c r="Q1005" s="208"/>
      <c r="R1005" s="208"/>
      <c r="S1005" s="208"/>
      <c r="T1005" s="209"/>
      <c r="AT1005" s="210" t="s">
        <v>143</v>
      </c>
      <c r="AU1005" s="210" t="s">
        <v>86</v>
      </c>
      <c r="AV1005" s="11" t="s">
        <v>86</v>
      </c>
      <c r="AW1005" s="11" t="s">
        <v>38</v>
      </c>
      <c r="AX1005" s="11" t="s">
        <v>74</v>
      </c>
      <c r="AY1005" s="210" t="s">
        <v>134</v>
      </c>
    </row>
    <row r="1006" spans="2:65" s="11" customFormat="1" ht="13.5">
      <c r="B1006" s="199"/>
      <c r="C1006" s="200"/>
      <c r="D1006" s="201" t="s">
        <v>143</v>
      </c>
      <c r="E1006" s="202" t="s">
        <v>21</v>
      </c>
      <c r="F1006" s="203" t="s">
        <v>304</v>
      </c>
      <c r="G1006" s="200"/>
      <c r="H1006" s="204">
        <v>4.8099999999999996</v>
      </c>
      <c r="I1006" s="205"/>
      <c r="J1006" s="200"/>
      <c r="K1006" s="200"/>
      <c r="L1006" s="206"/>
      <c r="M1006" s="207"/>
      <c r="N1006" s="208"/>
      <c r="O1006" s="208"/>
      <c r="P1006" s="208"/>
      <c r="Q1006" s="208"/>
      <c r="R1006" s="208"/>
      <c r="S1006" s="208"/>
      <c r="T1006" s="209"/>
      <c r="AT1006" s="210" t="s">
        <v>143</v>
      </c>
      <c r="AU1006" s="210" t="s">
        <v>86</v>
      </c>
      <c r="AV1006" s="11" t="s">
        <v>86</v>
      </c>
      <c r="AW1006" s="11" t="s">
        <v>38</v>
      </c>
      <c r="AX1006" s="11" t="s">
        <v>74</v>
      </c>
      <c r="AY1006" s="210" t="s">
        <v>134</v>
      </c>
    </row>
    <row r="1007" spans="2:65" s="12" customFormat="1" ht="13.5">
      <c r="B1007" s="211"/>
      <c r="C1007" s="212"/>
      <c r="D1007" s="201" t="s">
        <v>143</v>
      </c>
      <c r="E1007" s="213" t="s">
        <v>21</v>
      </c>
      <c r="F1007" s="214" t="s">
        <v>145</v>
      </c>
      <c r="G1007" s="212"/>
      <c r="H1007" s="215">
        <v>25.103000000000002</v>
      </c>
      <c r="I1007" s="216"/>
      <c r="J1007" s="212"/>
      <c r="K1007" s="212"/>
      <c r="L1007" s="217"/>
      <c r="M1007" s="218"/>
      <c r="N1007" s="219"/>
      <c r="O1007" s="219"/>
      <c r="P1007" s="219"/>
      <c r="Q1007" s="219"/>
      <c r="R1007" s="219"/>
      <c r="S1007" s="219"/>
      <c r="T1007" s="220"/>
      <c r="AT1007" s="221" t="s">
        <v>143</v>
      </c>
      <c r="AU1007" s="221" t="s">
        <v>86</v>
      </c>
      <c r="AV1007" s="12" t="s">
        <v>141</v>
      </c>
      <c r="AW1007" s="12" t="s">
        <v>38</v>
      </c>
      <c r="AX1007" s="12" t="s">
        <v>79</v>
      </c>
      <c r="AY1007" s="221" t="s">
        <v>134</v>
      </c>
    </row>
    <row r="1008" spans="2:65" s="10" customFormat="1" ht="29.85" customHeight="1">
      <c r="B1008" s="171"/>
      <c r="C1008" s="172"/>
      <c r="D1008" s="173" t="s">
        <v>73</v>
      </c>
      <c r="E1008" s="185" t="s">
        <v>751</v>
      </c>
      <c r="F1008" s="185" t="s">
        <v>752</v>
      </c>
      <c r="G1008" s="172"/>
      <c r="H1008" s="172"/>
      <c r="I1008" s="175"/>
      <c r="J1008" s="186">
        <f>BK1008</f>
        <v>0</v>
      </c>
      <c r="K1008" s="172"/>
      <c r="L1008" s="177"/>
      <c r="M1008" s="178"/>
      <c r="N1008" s="179"/>
      <c r="O1008" s="179"/>
      <c r="P1008" s="180">
        <f>SUM(P1009:P1012)</f>
        <v>0</v>
      </c>
      <c r="Q1008" s="179"/>
      <c r="R1008" s="180">
        <f>SUM(R1009:R1012)</f>
        <v>0</v>
      </c>
      <c r="S1008" s="179"/>
      <c r="T1008" s="181">
        <f>SUM(T1009:T1012)</f>
        <v>0</v>
      </c>
      <c r="AR1008" s="182" t="s">
        <v>79</v>
      </c>
      <c r="AT1008" s="183" t="s">
        <v>73</v>
      </c>
      <c r="AU1008" s="183" t="s">
        <v>79</v>
      </c>
      <c r="AY1008" s="182" t="s">
        <v>134</v>
      </c>
      <c r="BK1008" s="184">
        <f>SUM(BK1009:BK1012)</f>
        <v>0</v>
      </c>
    </row>
    <row r="1009" spans="2:65" s="1" customFormat="1" ht="25.5" customHeight="1">
      <c r="B1009" s="41"/>
      <c r="C1009" s="187" t="s">
        <v>753</v>
      </c>
      <c r="D1009" s="187" t="s">
        <v>136</v>
      </c>
      <c r="E1009" s="188" t="s">
        <v>754</v>
      </c>
      <c r="F1009" s="189" t="s">
        <v>755</v>
      </c>
      <c r="G1009" s="190" t="s">
        <v>163</v>
      </c>
      <c r="H1009" s="191">
        <v>14.936999999999999</v>
      </c>
      <c r="I1009" s="192"/>
      <c r="J1009" s="193">
        <f>ROUND(I1009*H1009,2)</f>
        <v>0</v>
      </c>
      <c r="K1009" s="189" t="s">
        <v>140</v>
      </c>
      <c r="L1009" s="61"/>
      <c r="M1009" s="194" t="s">
        <v>21</v>
      </c>
      <c r="N1009" s="195" t="s">
        <v>45</v>
      </c>
      <c r="O1009" s="42"/>
      <c r="P1009" s="196">
        <f>O1009*H1009</f>
        <v>0</v>
      </c>
      <c r="Q1009" s="196">
        <v>0</v>
      </c>
      <c r="R1009" s="196">
        <f>Q1009*H1009</f>
        <v>0</v>
      </c>
      <c r="S1009" s="196">
        <v>0</v>
      </c>
      <c r="T1009" s="197">
        <f>S1009*H1009</f>
        <v>0</v>
      </c>
      <c r="AR1009" s="24" t="s">
        <v>141</v>
      </c>
      <c r="AT1009" s="24" t="s">
        <v>136</v>
      </c>
      <c r="AU1009" s="24" t="s">
        <v>86</v>
      </c>
      <c r="AY1009" s="24" t="s">
        <v>134</v>
      </c>
      <c r="BE1009" s="198">
        <f>IF(N1009="základní",J1009,0)</f>
        <v>0</v>
      </c>
      <c r="BF1009" s="198">
        <f>IF(N1009="snížená",J1009,0)</f>
        <v>0</v>
      </c>
      <c r="BG1009" s="198">
        <f>IF(N1009="zákl. přenesená",J1009,0)</f>
        <v>0</v>
      </c>
      <c r="BH1009" s="198">
        <f>IF(N1009="sníž. přenesená",J1009,0)</f>
        <v>0</v>
      </c>
      <c r="BI1009" s="198">
        <f>IF(N1009="nulová",J1009,0)</f>
        <v>0</v>
      </c>
      <c r="BJ1009" s="24" t="s">
        <v>79</v>
      </c>
      <c r="BK1009" s="198">
        <f>ROUND(I1009*H1009,2)</f>
        <v>0</v>
      </c>
      <c r="BL1009" s="24" t="s">
        <v>141</v>
      </c>
      <c r="BM1009" s="24" t="s">
        <v>756</v>
      </c>
    </row>
    <row r="1010" spans="2:65" s="1" customFormat="1" ht="25.5" customHeight="1">
      <c r="B1010" s="41"/>
      <c r="C1010" s="187" t="s">
        <v>757</v>
      </c>
      <c r="D1010" s="187" t="s">
        <v>136</v>
      </c>
      <c r="E1010" s="188" t="s">
        <v>758</v>
      </c>
      <c r="F1010" s="189" t="s">
        <v>759</v>
      </c>
      <c r="G1010" s="190" t="s">
        <v>163</v>
      </c>
      <c r="H1010" s="191">
        <v>74.685000000000002</v>
      </c>
      <c r="I1010" s="192"/>
      <c r="J1010" s="193">
        <f>ROUND(I1010*H1010,2)</f>
        <v>0</v>
      </c>
      <c r="K1010" s="189" t="s">
        <v>140</v>
      </c>
      <c r="L1010" s="61"/>
      <c r="M1010" s="194" t="s">
        <v>21</v>
      </c>
      <c r="N1010" s="195" t="s">
        <v>45</v>
      </c>
      <c r="O1010" s="42"/>
      <c r="P1010" s="196">
        <f>O1010*H1010</f>
        <v>0</v>
      </c>
      <c r="Q1010" s="196">
        <v>0</v>
      </c>
      <c r="R1010" s="196">
        <f>Q1010*H1010</f>
        <v>0</v>
      </c>
      <c r="S1010" s="196">
        <v>0</v>
      </c>
      <c r="T1010" s="197">
        <f>S1010*H1010</f>
        <v>0</v>
      </c>
      <c r="AR1010" s="24" t="s">
        <v>141</v>
      </c>
      <c r="AT1010" s="24" t="s">
        <v>136</v>
      </c>
      <c r="AU1010" s="24" t="s">
        <v>86</v>
      </c>
      <c r="AY1010" s="24" t="s">
        <v>134</v>
      </c>
      <c r="BE1010" s="198">
        <f>IF(N1010="základní",J1010,0)</f>
        <v>0</v>
      </c>
      <c r="BF1010" s="198">
        <f>IF(N1010="snížená",J1010,0)</f>
        <v>0</v>
      </c>
      <c r="BG1010" s="198">
        <f>IF(N1010="zákl. přenesená",J1010,0)</f>
        <v>0</v>
      </c>
      <c r="BH1010" s="198">
        <f>IF(N1010="sníž. přenesená",J1010,0)</f>
        <v>0</v>
      </c>
      <c r="BI1010" s="198">
        <f>IF(N1010="nulová",J1010,0)</f>
        <v>0</v>
      </c>
      <c r="BJ1010" s="24" t="s">
        <v>79</v>
      </c>
      <c r="BK1010" s="198">
        <f>ROUND(I1010*H1010,2)</f>
        <v>0</v>
      </c>
      <c r="BL1010" s="24" t="s">
        <v>141</v>
      </c>
      <c r="BM1010" s="24" t="s">
        <v>760</v>
      </c>
    </row>
    <row r="1011" spans="2:65" s="11" customFormat="1" ht="13.5">
      <c r="B1011" s="199"/>
      <c r="C1011" s="200"/>
      <c r="D1011" s="201" t="s">
        <v>143</v>
      </c>
      <c r="E1011" s="200"/>
      <c r="F1011" s="203" t="s">
        <v>761</v>
      </c>
      <c r="G1011" s="200"/>
      <c r="H1011" s="204">
        <v>74.685000000000002</v>
      </c>
      <c r="I1011" s="205"/>
      <c r="J1011" s="200"/>
      <c r="K1011" s="200"/>
      <c r="L1011" s="206"/>
      <c r="M1011" s="207"/>
      <c r="N1011" s="208"/>
      <c r="O1011" s="208"/>
      <c r="P1011" s="208"/>
      <c r="Q1011" s="208"/>
      <c r="R1011" s="208"/>
      <c r="S1011" s="208"/>
      <c r="T1011" s="209"/>
      <c r="AT1011" s="210" t="s">
        <v>143</v>
      </c>
      <c r="AU1011" s="210" t="s">
        <v>86</v>
      </c>
      <c r="AV1011" s="11" t="s">
        <v>86</v>
      </c>
      <c r="AW1011" s="11" t="s">
        <v>6</v>
      </c>
      <c r="AX1011" s="11" t="s">
        <v>79</v>
      </c>
      <c r="AY1011" s="210" t="s">
        <v>134</v>
      </c>
    </row>
    <row r="1012" spans="2:65" s="1" customFormat="1" ht="38.25" customHeight="1">
      <c r="B1012" s="41"/>
      <c r="C1012" s="187" t="s">
        <v>762</v>
      </c>
      <c r="D1012" s="187" t="s">
        <v>136</v>
      </c>
      <c r="E1012" s="188" t="s">
        <v>763</v>
      </c>
      <c r="F1012" s="189" t="s">
        <v>764</v>
      </c>
      <c r="G1012" s="190" t="s">
        <v>163</v>
      </c>
      <c r="H1012" s="191">
        <v>14.936999999999999</v>
      </c>
      <c r="I1012" s="192"/>
      <c r="J1012" s="193">
        <f>ROUND(I1012*H1012,2)</f>
        <v>0</v>
      </c>
      <c r="K1012" s="189" t="s">
        <v>140</v>
      </c>
      <c r="L1012" s="61"/>
      <c r="M1012" s="194" t="s">
        <v>21</v>
      </c>
      <c r="N1012" s="195" t="s">
        <v>45</v>
      </c>
      <c r="O1012" s="42"/>
      <c r="P1012" s="196">
        <f>O1012*H1012</f>
        <v>0</v>
      </c>
      <c r="Q1012" s="196">
        <v>0</v>
      </c>
      <c r="R1012" s="196">
        <f>Q1012*H1012</f>
        <v>0</v>
      </c>
      <c r="S1012" s="196">
        <v>0</v>
      </c>
      <c r="T1012" s="197">
        <f>S1012*H1012</f>
        <v>0</v>
      </c>
      <c r="AR1012" s="24" t="s">
        <v>141</v>
      </c>
      <c r="AT1012" s="24" t="s">
        <v>136</v>
      </c>
      <c r="AU1012" s="24" t="s">
        <v>86</v>
      </c>
      <c r="AY1012" s="24" t="s">
        <v>134</v>
      </c>
      <c r="BE1012" s="198">
        <f>IF(N1012="základní",J1012,0)</f>
        <v>0</v>
      </c>
      <c r="BF1012" s="198">
        <f>IF(N1012="snížená",J1012,0)</f>
        <v>0</v>
      </c>
      <c r="BG1012" s="198">
        <f>IF(N1012="zákl. přenesená",J1012,0)</f>
        <v>0</v>
      </c>
      <c r="BH1012" s="198">
        <f>IF(N1012="sníž. přenesená",J1012,0)</f>
        <v>0</v>
      </c>
      <c r="BI1012" s="198">
        <f>IF(N1012="nulová",J1012,0)</f>
        <v>0</v>
      </c>
      <c r="BJ1012" s="24" t="s">
        <v>79</v>
      </c>
      <c r="BK1012" s="198">
        <f>ROUND(I1012*H1012,2)</f>
        <v>0</v>
      </c>
      <c r="BL1012" s="24" t="s">
        <v>141</v>
      </c>
      <c r="BM1012" s="24" t="s">
        <v>765</v>
      </c>
    </row>
    <row r="1013" spans="2:65" s="10" customFormat="1" ht="29.85" customHeight="1">
      <c r="B1013" s="171"/>
      <c r="C1013" s="172"/>
      <c r="D1013" s="173" t="s">
        <v>73</v>
      </c>
      <c r="E1013" s="185" t="s">
        <v>766</v>
      </c>
      <c r="F1013" s="185" t="s">
        <v>767</v>
      </c>
      <c r="G1013" s="172"/>
      <c r="H1013" s="172"/>
      <c r="I1013" s="175"/>
      <c r="J1013" s="186">
        <f>BK1013</f>
        <v>0</v>
      </c>
      <c r="K1013" s="172"/>
      <c r="L1013" s="177"/>
      <c r="M1013" s="178"/>
      <c r="N1013" s="179"/>
      <c r="O1013" s="179"/>
      <c r="P1013" s="180">
        <f>P1014</f>
        <v>0</v>
      </c>
      <c r="Q1013" s="179"/>
      <c r="R1013" s="180">
        <f>R1014</f>
        <v>0</v>
      </c>
      <c r="S1013" s="179"/>
      <c r="T1013" s="181">
        <f>T1014</f>
        <v>0</v>
      </c>
      <c r="AR1013" s="182" t="s">
        <v>79</v>
      </c>
      <c r="AT1013" s="183" t="s">
        <v>73</v>
      </c>
      <c r="AU1013" s="183" t="s">
        <v>79</v>
      </c>
      <c r="AY1013" s="182" t="s">
        <v>134</v>
      </c>
      <c r="BK1013" s="184">
        <f>BK1014</f>
        <v>0</v>
      </c>
    </row>
    <row r="1014" spans="2:65" s="1" customFormat="1" ht="38.25" customHeight="1">
      <c r="B1014" s="41"/>
      <c r="C1014" s="187" t="s">
        <v>768</v>
      </c>
      <c r="D1014" s="187" t="s">
        <v>136</v>
      </c>
      <c r="E1014" s="188" t="s">
        <v>769</v>
      </c>
      <c r="F1014" s="189" t="s">
        <v>770</v>
      </c>
      <c r="G1014" s="190" t="s">
        <v>163</v>
      </c>
      <c r="H1014" s="191">
        <v>25.581</v>
      </c>
      <c r="I1014" s="192"/>
      <c r="J1014" s="193">
        <f>ROUND(I1014*H1014,2)</f>
        <v>0</v>
      </c>
      <c r="K1014" s="189" t="s">
        <v>140</v>
      </c>
      <c r="L1014" s="61"/>
      <c r="M1014" s="194" t="s">
        <v>21</v>
      </c>
      <c r="N1014" s="195" t="s">
        <v>45</v>
      </c>
      <c r="O1014" s="42"/>
      <c r="P1014" s="196">
        <f>O1014*H1014</f>
        <v>0</v>
      </c>
      <c r="Q1014" s="196">
        <v>0</v>
      </c>
      <c r="R1014" s="196">
        <f>Q1014*H1014</f>
        <v>0</v>
      </c>
      <c r="S1014" s="196">
        <v>0</v>
      </c>
      <c r="T1014" s="197">
        <f>S1014*H1014</f>
        <v>0</v>
      </c>
      <c r="AR1014" s="24" t="s">
        <v>141</v>
      </c>
      <c r="AT1014" s="24" t="s">
        <v>136</v>
      </c>
      <c r="AU1014" s="24" t="s">
        <v>86</v>
      </c>
      <c r="AY1014" s="24" t="s">
        <v>134</v>
      </c>
      <c r="BE1014" s="198">
        <f>IF(N1014="základní",J1014,0)</f>
        <v>0</v>
      </c>
      <c r="BF1014" s="198">
        <f>IF(N1014="snížená",J1014,0)</f>
        <v>0</v>
      </c>
      <c r="BG1014" s="198">
        <f>IF(N1014="zákl. přenesená",J1014,0)</f>
        <v>0</v>
      </c>
      <c r="BH1014" s="198">
        <f>IF(N1014="sníž. přenesená",J1014,0)</f>
        <v>0</v>
      </c>
      <c r="BI1014" s="198">
        <f>IF(N1014="nulová",J1014,0)</f>
        <v>0</v>
      </c>
      <c r="BJ1014" s="24" t="s">
        <v>79</v>
      </c>
      <c r="BK1014" s="198">
        <f>ROUND(I1014*H1014,2)</f>
        <v>0</v>
      </c>
      <c r="BL1014" s="24" t="s">
        <v>141</v>
      </c>
      <c r="BM1014" s="24" t="s">
        <v>771</v>
      </c>
    </row>
    <row r="1015" spans="2:65" s="10" customFormat="1" ht="37.35" customHeight="1">
      <c r="B1015" s="171"/>
      <c r="C1015" s="172"/>
      <c r="D1015" s="173" t="s">
        <v>73</v>
      </c>
      <c r="E1015" s="174" t="s">
        <v>772</v>
      </c>
      <c r="F1015" s="174" t="s">
        <v>773</v>
      </c>
      <c r="G1015" s="172"/>
      <c r="H1015" s="172"/>
      <c r="I1015" s="175"/>
      <c r="J1015" s="176">
        <f>BK1015</f>
        <v>0</v>
      </c>
      <c r="K1015" s="172"/>
      <c r="L1015" s="177"/>
      <c r="M1015" s="178"/>
      <c r="N1015" s="179"/>
      <c r="O1015" s="179"/>
      <c r="P1015" s="180">
        <f>P1016+P1041+P1052+P1199+P1219+P1279</f>
        <v>0</v>
      </c>
      <c r="Q1015" s="179"/>
      <c r="R1015" s="180">
        <f>R1016+R1041+R1052+R1199+R1219+R1279</f>
        <v>0.53174347570000002</v>
      </c>
      <c r="S1015" s="179"/>
      <c r="T1015" s="181">
        <f>T1016+T1041+T1052+T1199+T1219+T1279</f>
        <v>0.52861210000000003</v>
      </c>
      <c r="AR1015" s="182" t="s">
        <v>86</v>
      </c>
      <c r="AT1015" s="183" t="s">
        <v>73</v>
      </c>
      <c r="AU1015" s="183" t="s">
        <v>74</v>
      </c>
      <c r="AY1015" s="182" t="s">
        <v>134</v>
      </c>
      <c r="BK1015" s="184">
        <f>BK1016+BK1041+BK1052+BK1199+BK1219+BK1279</f>
        <v>0</v>
      </c>
    </row>
    <row r="1016" spans="2:65" s="10" customFormat="1" ht="19.899999999999999" customHeight="1">
      <c r="B1016" s="171"/>
      <c r="C1016" s="172"/>
      <c r="D1016" s="173" t="s">
        <v>73</v>
      </c>
      <c r="E1016" s="185" t="s">
        <v>774</v>
      </c>
      <c r="F1016" s="185" t="s">
        <v>775</v>
      </c>
      <c r="G1016" s="172"/>
      <c r="H1016" s="172"/>
      <c r="I1016" s="175"/>
      <c r="J1016" s="186">
        <f>BK1016</f>
        <v>0</v>
      </c>
      <c r="K1016" s="172"/>
      <c r="L1016" s="177"/>
      <c r="M1016" s="178"/>
      <c r="N1016" s="179"/>
      <c r="O1016" s="179"/>
      <c r="P1016" s="180">
        <f>SUM(P1017:P1040)</f>
        <v>0</v>
      </c>
      <c r="Q1016" s="179"/>
      <c r="R1016" s="180">
        <f>SUM(R1017:R1040)</f>
        <v>8.5668480000000005E-2</v>
      </c>
      <c r="S1016" s="179"/>
      <c r="T1016" s="181">
        <f>SUM(T1017:T1040)</f>
        <v>0</v>
      </c>
      <c r="AR1016" s="182" t="s">
        <v>86</v>
      </c>
      <c r="AT1016" s="183" t="s">
        <v>73</v>
      </c>
      <c r="AU1016" s="183" t="s">
        <v>79</v>
      </c>
      <c r="AY1016" s="182" t="s">
        <v>134</v>
      </c>
      <c r="BK1016" s="184">
        <f>SUM(BK1017:BK1040)</f>
        <v>0</v>
      </c>
    </row>
    <row r="1017" spans="2:65" s="1" customFormat="1" ht="25.5" customHeight="1">
      <c r="B1017" s="41"/>
      <c r="C1017" s="187" t="s">
        <v>776</v>
      </c>
      <c r="D1017" s="187" t="s">
        <v>136</v>
      </c>
      <c r="E1017" s="188" t="s">
        <v>777</v>
      </c>
      <c r="F1017" s="189" t="s">
        <v>778</v>
      </c>
      <c r="G1017" s="190" t="s">
        <v>179</v>
      </c>
      <c r="H1017" s="191">
        <v>0.33</v>
      </c>
      <c r="I1017" s="192"/>
      <c r="J1017" s="193">
        <f>ROUND(I1017*H1017,2)</f>
        <v>0</v>
      </c>
      <c r="K1017" s="189" t="s">
        <v>140</v>
      </c>
      <c r="L1017" s="61"/>
      <c r="M1017" s="194" t="s">
        <v>21</v>
      </c>
      <c r="N1017" s="195" t="s">
        <v>45</v>
      </c>
      <c r="O1017" s="42"/>
      <c r="P1017" s="196">
        <f>O1017*H1017</f>
        <v>0</v>
      </c>
      <c r="Q1017" s="196">
        <v>0</v>
      </c>
      <c r="R1017" s="196">
        <f>Q1017*H1017</f>
        <v>0</v>
      </c>
      <c r="S1017" s="196">
        <v>0</v>
      </c>
      <c r="T1017" s="197">
        <f>S1017*H1017</f>
        <v>0</v>
      </c>
      <c r="AR1017" s="24" t="s">
        <v>214</v>
      </c>
      <c r="AT1017" s="24" t="s">
        <v>136</v>
      </c>
      <c r="AU1017" s="24" t="s">
        <v>86</v>
      </c>
      <c r="AY1017" s="24" t="s">
        <v>134</v>
      </c>
      <c r="BE1017" s="198">
        <f>IF(N1017="základní",J1017,0)</f>
        <v>0</v>
      </c>
      <c r="BF1017" s="198">
        <f>IF(N1017="snížená",J1017,0)</f>
        <v>0</v>
      </c>
      <c r="BG1017" s="198">
        <f>IF(N1017="zákl. přenesená",J1017,0)</f>
        <v>0</v>
      </c>
      <c r="BH1017" s="198">
        <f>IF(N1017="sníž. přenesená",J1017,0)</f>
        <v>0</v>
      </c>
      <c r="BI1017" s="198">
        <f>IF(N1017="nulová",J1017,0)</f>
        <v>0</v>
      </c>
      <c r="BJ1017" s="24" t="s">
        <v>79</v>
      </c>
      <c r="BK1017" s="198">
        <f>ROUND(I1017*H1017,2)</f>
        <v>0</v>
      </c>
      <c r="BL1017" s="24" t="s">
        <v>214</v>
      </c>
      <c r="BM1017" s="24" t="s">
        <v>779</v>
      </c>
    </row>
    <row r="1018" spans="2:65" s="11" customFormat="1" ht="13.5">
      <c r="B1018" s="199"/>
      <c r="C1018" s="200"/>
      <c r="D1018" s="201" t="s">
        <v>143</v>
      </c>
      <c r="E1018" s="202" t="s">
        <v>21</v>
      </c>
      <c r="F1018" s="203" t="s">
        <v>780</v>
      </c>
      <c r="G1018" s="200"/>
      <c r="H1018" s="204">
        <v>0.33</v>
      </c>
      <c r="I1018" s="205"/>
      <c r="J1018" s="200"/>
      <c r="K1018" s="200"/>
      <c r="L1018" s="206"/>
      <c r="M1018" s="207"/>
      <c r="N1018" s="208"/>
      <c r="O1018" s="208"/>
      <c r="P1018" s="208"/>
      <c r="Q1018" s="208"/>
      <c r="R1018" s="208"/>
      <c r="S1018" s="208"/>
      <c r="T1018" s="209"/>
      <c r="AT1018" s="210" t="s">
        <v>143</v>
      </c>
      <c r="AU1018" s="210" t="s">
        <v>86</v>
      </c>
      <c r="AV1018" s="11" t="s">
        <v>86</v>
      </c>
      <c r="AW1018" s="11" t="s">
        <v>38</v>
      </c>
      <c r="AX1018" s="11" t="s">
        <v>74</v>
      </c>
      <c r="AY1018" s="210" t="s">
        <v>134</v>
      </c>
    </row>
    <row r="1019" spans="2:65" s="12" customFormat="1" ht="13.5">
      <c r="B1019" s="211"/>
      <c r="C1019" s="212"/>
      <c r="D1019" s="201" t="s">
        <v>143</v>
      </c>
      <c r="E1019" s="213" t="s">
        <v>21</v>
      </c>
      <c r="F1019" s="214" t="s">
        <v>145</v>
      </c>
      <c r="G1019" s="212"/>
      <c r="H1019" s="215">
        <v>0.33</v>
      </c>
      <c r="I1019" s="216"/>
      <c r="J1019" s="212"/>
      <c r="K1019" s="212"/>
      <c r="L1019" s="217"/>
      <c r="M1019" s="218"/>
      <c r="N1019" s="219"/>
      <c r="O1019" s="219"/>
      <c r="P1019" s="219"/>
      <c r="Q1019" s="219"/>
      <c r="R1019" s="219"/>
      <c r="S1019" s="219"/>
      <c r="T1019" s="220"/>
      <c r="AT1019" s="221" t="s">
        <v>143</v>
      </c>
      <c r="AU1019" s="221" t="s">
        <v>86</v>
      </c>
      <c r="AV1019" s="12" t="s">
        <v>141</v>
      </c>
      <c r="AW1019" s="12" t="s">
        <v>38</v>
      </c>
      <c r="AX1019" s="12" t="s">
        <v>79</v>
      </c>
      <c r="AY1019" s="221" t="s">
        <v>134</v>
      </c>
    </row>
    <row r="1020" spans="2:65" s="1" customFormat="1" ht="16.5" customHeight="1">
      <c r="B1020" s="41"/>
      <c r="C1020" s="232" t="s">
        <v>781</v>
      </c>
      <c r="D1020" s="232" t="s">
        <v>306</v>
      </c>
      <c r="E1020" s="233" t="s">
        <v>782</v>
      </c>
      <c r="F1020" s="234" t="s">
        <v>783</v>
      </c>
      <c r="G1020" s="235" t="s">
        <v>163</v>
      </c>
      <c r="H1020" s="236">
        <v>1E-3</v>
      </c>
      <c r="I1020" s="237"/>
      <c r="J1020" s="238">
        <f>ROUND(I1020*H1020,2)</f>
        <v>0</v>
      </c>
      <c r="K1020" s="234" t="s">
        <v>140</v>
      </c>
      <c r="L1020" s="239"/>
      <c r="M1020" s="240" t="s">
        <v>21</v>
      </c>
      <c r="N1020" s="241" t="s">
        <v>45</v>
      </c>
      <c r="O1020" s="42"/>
      <c r="P1020" s="196">
        <f>O1020*H1020</f>
        <v>0</v>
      </c>
      <c r="Q1020" s="196">
        <v>1</v>
      </c>
      <c r="R1020" s="196">
        <f>Q1020*H1020</f>
        <v>1E-3</v>
      </c>
      <c r="S1020" s="196">
        <v>0</v>
      </c>
      <c r="T1020" s="197">
        <f>S1020*H1020</f>
        <v>0</v>
      </c>
      <c r="AR1020" s="24" t="s">
        <v>343</v>
      </c>
      <c r="AT1020" s="24" t="s">
        <v>306</v>
      </c>
      <c r="AU1020" s="24" t="s">
        <v>86</v>
      </c>
      <c r="AY1020" s="24" t="s">
        <v>134</v>
      </c>
      <c r="BE1020" s="198">
        <f>IF(N1020="základní",J1020,0)</f>
        <v>0</v>
      </c>
      <c r="BF1020" s="198">
        <f>IF(N1020="snížená",J1020,0)</f>
        <v>0</v>
      </c>
      <c r="BG1020" s="198">
        <f>IF(N1020="zákl. přenesená",J1020,0)</f>
        <v>0</v>
      </c>
      <c r="BH1020" s="198">
        <f>IF(N1020="sníž. přenesená",J1020,0)</f>
        <v>0</v>
      </c>
      <c r="BI1020" s="198">
        <f>IF(N1020="nulová",J1020,0)</f>
        <v>0</v>
      </c>
      <c r="BJ1020" s="24" t="s">
        <v>79</v>
      </c>
      <c r="BK1020" s="198">
        <f>ROUND(I1020*H1020,2)</f>
        <v>0</v>
      </c>
      <c r="BL1020" s="24" t="s">
        <v>214</v>
      </c>
      <c r="BM1020" s="24" t="s">
        <v>784</v>
      </c>
    </row>
    <row r="1021" spans="2:65" s="11" customFormat="1" ht="13.5">
      <c r="B1021" s="199"/>
      <c r="C1021" s="200"/>
      <c r="D1021" s="201" t="s">
        <v>143</v>
      </c>
      <c r="E1021" s="202" t="s">
        <v>21</v>
      </c>
      <c r="F1021" s="203" t="s">
        <v>785</v>
      </c>
      <c r="G1021" s="200"/>
      <c r="H1021" s="204">
        <v>1E-3</v>
      </c>
      <c r="I1021" s="205"/>
      <c r="J1021" s="200"/>
      <c r="K1021" s="200"/>
      <c r="L1021" s="206"/>
      <c r="M1021" s="207"/>
      <c r="N1021" s="208"/>
      <c r="O1021" s="208"/>
      <c r="P1021" s="208"/>
      <c r="Q1021" s="208"/>
      <c r="R1021" s="208"/>
      <c r="S1021" s="208"/>
      <c r="T1021" s="209"/>
      <c r="AT1021" s="210" t="s">
        <v>143</v>
      </c>
      <c r="AU1021" s="210" t="s">
        <v>86</v>
      </c>
      <c r="AV1021" s="11" t="s">
        <v>86</v>
      </c>
      <c r="AW1021" s="11" t="s">
        <v>38</v>
      </c>
      <c r="AX1021" s="11" t="s">
        <v>74</v>
      </c>
      <c r="AY1021" s="210" t="s">
        <v>134</v>
      </c>
    </row>
    <row r="1022" spans="2:65" s="12" customFormat="1" ht="13.5">
      <c r="B1022" s="211"/>
      <c r="C1022" s="212"/>
      <c r="D1022" s="201" t="s">
        <v>143</v>
      </c>
      <c r="E1022" s="213" t="s">
        <v>21</v>
      </c>
      <c r="F1022" s="214" t="s">
        <v>145</v>
      </c>
      <c r="G1022" s="212"/>
      <c r="H1022" s="215">
        <v>1E-3</v>
      </c>
      <c r="I1022" s="216"/>
      <c r="J1022" s="212"/>
      <c r="K1022" s="212"/>
      <c r="L1022" s="217"/>
      <c r="M1022" s="218"/>
      <c r="N1022" s="219"/>
      <c r="O1022" s="219"/>
      <c r="P1022" s="219"/>
      <c r="Q1022" s="219"/>
      <c r="R1022" s="219"/>
      <c r="S1022" s="219"/>
      <c r="T1022" s="220"/>
      <c r="AT1022" s="221" t="s">
        <v>143</v>
      </c>
      <c r="AU1022" s="221" t="s">
        <v>86</v>
      </c>
      <c r="AV1022" s="12" t="s">
        <v>141</v>
      </c>
      <c r="AW1022" s="12" t="s">
        <v>38</v>
      </c>
      <c r="AX1022" s="12" t="s">
        <v>79</v>
      </c>
      <c r="AY1022" s="221" t="s">
        <v>134</v>
      </c>
    </row>
    <row r="1023" spans="2:65" s="1" customFormat="1" ht="25.5" customHeight="1">
      <c r="B1023" s="41"/>
      <c r="C1023" s="187" t="s">
        <v>786</v>
      </c>
      <c r="D1023" s="187" t="s">
        <v>136</v>
      </c>
      <c r="E1023" s="188" t="s">
        <v>787</v>
      </c>
      <c r="F1023" s="189" t="s">
        <v>788</v>
      </c>
      <c r="G1023" s="190" t="s">
        <v>179</v>
      </c>
      <c r="H1023" s="191">
        <v>0.33</v>
      </c>
      <c r="I1023" s="192"/>
      <c r="J1023" s="193">
        <f>ROUND(I1023*H1023,2)</f>
        <v>0</v>
      </c>
      <c r="K1023" s="189" t="s">
        <v>140</v>
      </c>
      <c r="L1023" s="61"/>
      <c r="M1023" s="194" t="s">
        <v>21</v>
      </c>
      <c r="N1023" s="195" t="s">
        <v>45</v>
      </c>
      <c r="O1023" s="42"/>
      <c r="P1023" s="196">
        <f>O1023*H1023</f>
        <v>0</v>
      </c>
      <c r="Q1023" s="196">
        <v>4.0000000000000002E-4</v>
      </c>
      <c r="R1023" s="196">
        <f>Q1023*H1023</f>
        <v>1.3200000000000001E-4</v>
      </c>
      <c r="S1023" s="196">
        <v>0</v>
      </c>
      <c r="T1023" s="197">
        <f>S1023*H1023</f>
        <v>0</v>
      </c>
      <c r="AR1023" s="24" t="s">
        <v>214</v>
      </c>
      <c r="AT1023" s="24" t="s">
        <v>136</v>
      </c>
      <c r="AU1023" s="24" t="s">
        <v>86</v>
      </c>
      <c r="AY1023" s="24" t="s">
        <v>134</v>
      </c>
      <c r="BE1023" s="198">
        <f>IF(N1023="základní",J1023,0)</f>
        <v>0</v>
      </c>
      <c r="BF1023" s="198">
        <f>IF(N1023="snížená",J1023,0)</f>
        <v>0</v>
      </c>
      <c r="BG1023" s="198">
        <f>IF(N1023="zákl. přenesená",J1023,0)</f>
        <v>0</v>
      </c>
      <c r="BH1023" s="198">
        <f>IF(N1023="sníž. přenesená",J1023,0)</f>
        <v>0</v>
      </c>
      <c r="BI1023" s="198">
        <f>IF(N1023="nulová",J1023,0)</f>
        <v>0</v>
      </c>
      <c r="BJ1023" s="24" t="s">
        <v>79</v>
      </c>
      <c r="BK1023" s="198">
        <f>ROUND(I1023*H1023,2)</f>
        <v>0</v>
      </c>
      <c r="BL1023" s="24" t="s">
        <v>214</v>
      </c>
      <c r="BM1023" s="24" t="s">
        <v>789</v>
      </c>
    </row>
    <row r="1024" spans="2:65" s="11" customFormat="1" ht="13.5">
      <c r="B1024" s="199"/>
      <c r="C1024" s="200"/>
      <c r="D1024" s="201" t="s">
        <v>143</v>
      </c>
      <c r="E1024" s="202" t="s">
        <v>21</v>
      </c>
      <c r="F1024" s="203" t="s">
        <v>780</v>
      </c>
      <c r="G1024" s="200"/>
      <c r="H1024" s="204">
        <v>0.33</v>
      </c>
      <c r="I1024" s="205"/>
      <c r="J1024" s="200"/>
      <c r="K1024" s="200"/>
      <c r="L1024" s="206"/>
      <c r="M1024" s="207"/>
      <c r="N1024" s="208"/>
      <c r="O1024" s="208"/>
      <c r="P1024" s="208"/>
      <c r="Q1024" s="208"/>
      <c r="R1024" s="208"/>
      <c r="S1024" s="208"/>
      <c r="T1024" s="209"/>
      <c r="AT1024" s="210" t="s">
        <v>143</v>
      </c>
      <c r="AU1024" s="210" t="s">
        <v>86</v>
      </c>
      <c r="AV1024" s="11" t="s">
        <v>86</v>
      </c>
      <c r="AW1024" s="11" t="s">
        <v>38</v>
      </c>
      <c r="AX1024" s="11" t="s">
        <v>74</v>
      </c>
      <c r="AY1024" s="210" t="s">
        <v>134</v>
      </c>
    </row>
    <row r="1025" spans="2:65" s="12" customFormat="1" ht="13.5">
      <c r="B1025" s="211"/>
      <c r="C1025" s="212"/>
      <c r="D1025" s="201" t="s">
        <v>143</v>
      </c>
      <c r="E1025" s="213" t="s">
        <v>21</v>
      </c>
      <c r="F1025" s="214" t="s">
        <v>145</v>
      </c>
      <c r="G1025" s="212"/>
      <c r="H1025" s="215">
        <v>0.33</v>
      </c>
      <c r="I1025" s="216"/>
      <c r="J1025" s="212"/>
      <c r="K1025" s="212"/>
      <c r="L1025" s="217"/>
      <c r="M1025" s="218"/>
      <c r="N1025" s="219"/>
      <c r="O1025" s="219"/>
      <c r="P1025" s="219"/>
      <c r="Q1025" s="219"/>
      <c r="R1025" s="219"/>
      <c r="S1025" s="219"/>
      <c r="T1025" s="220"/>
      <c r="AT1025" s="221" t="s">
        <v>143</v>
      </c>
      <c r="AU1025" s="221" t="s">
        <v>86</v>
      </c>
      <c r="AV1025" s="12" t="s">
        <v>141</v>
      </c>
      <c r="AW1025" s="12" t="s">
        <v>38</v>
      </c>
      <c r="AX1025" s="12" t="s">
        <v>79</v>
      </c>
      <c r="AY1025" s="221" t="s">
        <v>134</v>
      </c>
    </row>
    <row r="1026" spans="2:65" s="1" customFormat="1" ht="16.5" customHeight="1">
      <c r="B1026" s="41"/>
      <c r="C1026" s="232" t="s">
        <v>790</v>
      </c>
      <c r="D1026" s="232" t="s">
        <v>306</v>
      </c>
      <c r="E1026" s="233" t="s">
        <v>791</v>
      </c>
      <c r="F1026" s="234" t="s">
        <v>792</v>
      </c>
      <c r="G1026" s="235" t="s">
        <v>179</v>
      </c>
      <c r="H1026" s="236">
        <v>0.39600000000000002</v>
      </c>
      <c r="I1026" s="237"/>
      <c r="J1026" s="238">
        <f>ROUND(I1026*H1026,2)</f>
        <v>0</v>
      </c>
      <c r="K1026" s="234" t="s">
        <v>140</v>
      </c>
      <c r="L1026" s="239"/>
      <c r="M1026" s="240" t="s">
        <v>21</v>
      </c>
      <c r="N1026" s="241" t="s">
        <v>45</v>
      </c>
      <c r="O1026" s="42"/>
      <c r="P1026" s="196">
        <f>O1026*H1026</f>
        <v>0</v>
      </c>
      <c r="Q1026" s="196">
        <v>3.8800000000000002E-3</v>
      </c>
      <c r="R1026" s="196">
        <f>Q1026*H1026</f>
        <v>1.5364800000000002E-3</v>
      </c>
      <c r="S1026" s="196">
        <v>0</v>
      </c>
      <c r="T1026" s="197">
        <f>S1026*H1026</f>
        <v>0</v>
      </c>
      <c r="AR1026" s="24" t="s">
        <v>343</v>
      </c>
      <c r="AT1026" s="24" t="s">
        <v>306</v>
      </c>
      <c r="AU1026" s="24" t="s">
        <v>86</v>
      </c>
      <c r="AY1026" s="24" t="s">
        <v>134</v>
      </c>
      <c r="BE1026" s="198">
        <f>IF(N1026="základní",J1026,0)</f>
        <v>0</v>
      </c>
      <c r="BF1026" s="198">
        <f>IF(N1026="snížená",J1026,0)</f>
        <v>0</v>
      </c>
      <c r="BG1026" s="198">
        <f>IF(N1026="zákl. přenesená",J1026,0)</f>
        <v>0</v>
      </c>
      <c r="BH1026" s="198">
        <f>IF(N1026="sníž. přenesená",J1026,0)</f>
        <v>0</v>
      </c>
      <c r="BI1026" s="198">
        <f>IF(N1026="nulová",J1026,0)</f>
        <v>0</v>
      </c>
      <c r="BJ1026" s="24" t="s">
        <v>79</v>
      </c>
      <c r="BK1026" s="198">
        <f>ROUND(I1026*H1026,2)</f>
        <v>0</v>
      </c>
      <c r="BL1026" s="24" t="s">
        <v>214</v>
      </c>
      <c r="BM1026" s="24" t="s">
        <v>793</v>
      </c>
    </row>
    <row r="1027" spans="2:65" s="11" customFormat="1" ht="13.5">
      <c r="B1027" s="199"/>
      <c r="C1027" s="200"/>
      <c r="D1027" s="201" t="s">
        <v>143</v>
      </c>
      <c r="E1027" s="202" t="s">
        <v>21</v>
      </c>
      <c r="F1027" s="203" t="s">
        <v>794</v>
      </c>
      <c r="G1027" s="200"/>
      <c r="H1027" s="204">
        <v>0.39600000000000002</v>
      </c>
      <c r="I1027" s="205"/>
      <c r="J1027" s="200"/>
      <c r="K1027" s="200"/>
      <c r="L1027" s="206"/>
      <c r="M1027" s="207"/>
      <c r="N1027" s="208"/>
      <c r="O1027" s="208"/>
      <c r="P1027" s="208"/>
      <c r="Q1027" s="208"/>
      <c r="R1027" s="208"/>
      <c r="S1027" s="208"/>
      <c r="T1027" s="209"/>
      <c r="AT1027" s="210" t="s">
        <v>143</v>
      </c>
      <c r="AU1027" s="210" t="s">
        <v>86</v>
      </c>
      <c r="AV1027" s="11" t="s">
        <v>86</v>
      </c>
      <c r="AW1027" s="11" t="s">
        <v>38</v>
      </c>
      <c r="AX1027" s="11" t="s">
        <v>74</v>
      </c>
      <c r="AY1027" s="210" t="s">
        <v>134</v>
      </c>
    </row>
    <row r="1028" spans="2:65" s="12" customFormat="1" ht="13.5">
      <c r="B1028" s="211"/>
      <c r="C1028" s="212"/>
      <c r="D1028" s="201" t="s">
        <v>143</v>
      </c>
      <c r="E1028" s="213" t="s">
        <v>21</v>
      </c>
      <c r="F1028" s="214" t="s">
        <v>145</v>
      </c>
      <c r="G1028" s="212"/>
      <c r="H1028" s="215">
        <v>0.39600000000000002</v>
      </c>
      <c r="I1028" s="216"/>
      <c r="J1028" s="212"/>
      <c r="K1028" s="212"/>
      <c r="L1028" s="217"/>
      <c r="M1028" s="218"/>
      <c r="N1028" s="219"/>
      <c r="O1028" s="219"/>
      <c r="P1028" s="219"/>
      <c r="Q1028" s="219"/>
      <c r="R1028" s="219"/>
      <c r="S1028" s="219"/>
      <c r="T1028" s="220"/>
      <c r="AT1028" s="221" t="s">
        <v>143</v>
      </c>
      <c r="AU1028" s="221" t="s">
        <v>86</v>
      </c>
      <c r="AV1028" s="12" t="s">
        <v>141</v>
      </c>
      <c r="AW1028" s="12" t="s">
        <v>38</v>
      </c>
      <c r="AX1028" s="12" t="s">
        <v>79</v>
      </c>
      <c r="AY1028" s="221" t="s">
        <v>134</v>
      </c>
    </row>
    <row r="1029" spans="2:65" s="1" customFormat="1" ht="25.5" customHeight="1">
      <c r="B1029" s="41"/>
      <c r="C1029" s="187" t="s">
        <v>795</v>
      </c>
      <c r="D1029" s="187" t="s">
        <v>136</v>
      </c>
      <c r="E1029" s="188" t="s">
        <v>796</v>
      </c>
      <c r="F1029" s="189" t="s">
        <v>797</v>
      </c>
      <c r="G1029" s="190" t="s">
        <v>179</v>
      </c>
      <c r="H1029" s="191">
        <v>50.204999999999998</v>
      </c>
      <c r="I1029" s="192"/>
      <c r="J1029" s="193">
        <f>ROUND(I1029*H1029,2)</f>
        <v>0</v>
      </c>
      <c r="K1029" s="189" t="s">
        <v>140</v>
      </c>
      <c r="L1029" s="61"/>
      <c r="M1029" s="194" t="s">
        <v>21</v>
      </c>
      <c r="N1029" s="195" t="s">
        <v>45</v>
      </c>
      <c r="O1029" s="42"/>
      <c r="P1029" s="196">
        <f>O1029*H1029</f>
        <v>0</v>
      </c>
      <c r="Q1029" s="196">
        <v>0</v>
      </c>
      <c r="R1029" s="196">
        <f>Q1029*H1029</f>
        <v>0</v>
      </c>
      <c r="S1029" s="196">
        <v>0</v>
      </c>
      <c r="T1029" s="197">
        <f>S1029*H1029</f>
        <v>0</v>
      </c>
      <c r="AR1029" s="24" t="s">
        <v>214</v>
      </c>
      <c r="AT1029" s="24" t="s">
        <v>136</v>
      </c>
      <c r="AU1029" s="24" t="s">
        <v>86</v>
      </c>
      <c r="AY1029" s="24" t="s">
        <v>134</v>
      </c>
      <c r="BE1029" s="198">
        <f>IF(N1029="základní",J1029,0)</f>
        <v>0</v>
      </c>
      <c r="BF1029" s="198">
        <f>IF(N1029="snížená",J1029,0)</f>
        <v>0</v>
      </c>
      <c r="BG1029" s="198">
        <f>IF(N1029="zákl. přenesená",J1029,0)</f>
        <v>0</v>
      </c>
      <c r="BH1029" s="198">
        <f>IF(N1029="sníž. přenesená",J1029,0)</f>
        <v>0</v>
      </c>
      <c r="BI1029" s="198">
        <f>IF(N1029="nulová",J1029,0)</f>
        <v>0</v>
      </c>
      <c r="BJ1029" s="24" t="s">
        <v>79</v>
      </c>
      <c r="BK1029" s="198">
        <f>ROUND(I1029*H1029,2)</f>
        <v>0</v>
      </c>
      <c r="BL1029" s="24" t="s">
        <v>214</v>
      </c>
      <c r="BM1029" s="24" t="s">
        <v>798</v>
      </c>
    </row>
    <row r="1030" spans="2:65" s="13" customFormat="1" ht="13.5">
      <c r="B1030" s="222"/>
      <c r="C1030" s="223"/>
      <c r="D1030" s="201" t="s">
        <v>143</v>
      </c>
      <c r="E1030" s="224" t="s">
        <v>21</v>
      </c>
      <c r="F1030" s="225" t="s">
        <v>799</v>
      </c>
      <c r="G1030" s="223"/>
      <c r="H1030" s="224" t="s">
        <v>21</v>
      </c>
      <c r="I1030" s="226"/>
      <c r="J1030" s="223"/>
      <c r="K1030" s="223"/>
      <c r="L1030" s="227"/>
      <c r="M1030" s="228"/>
      <c r="N1030" s="229"/>
      <c r="O1030" s="229"/>
      <c r="P1030" s="229"/>
      <c r="Q1030" s="229"/>
      <c r="R1030" s="229"/>
      <c r="S1030" s="229"/>
      <c r="T1030" s="230"/>
      <c r="AT1030" s="231" t="s">
        <v>143</v>
      </c>
      <c r="AU1030" s="231" t="s">
        <v>86</v>
      </c>
      <c r="AV1030" s="13" t="s">
        <v>79</v>
      </c>
      <c r="AW1030" s="13" t="s">
        <v>38</v>
      </c>
      <c r="AX1030" s="13" t="s">
        <v>74</v>
      </c>
      <c r="AY1030" s="231" t="s">
        <v>134</v>
      </c>
    </row>
    <row r="1031" spans="2:65" s="11" customFormat="1" ht="13.5">
      <c r="B1031" s="199"/>
      <c r="C1031" s="200"/>
      <c r="D1031" s="201" t="s">
        <v>143</v>
      </c>
      <c r="E1031" s="202" t="s">
        <v>21</v>
      </c>
      <c r="F1031" s="203" t="s">
        <v>800</v>
      </c>
      <c r="G1031" s="200"/>
      <c r="H1031" s="204">
        <v>8.3699999999999992</v>
      </c>
      <c r="I1031" s="205"/>
      <c r="J1031" s="200"/>
      <c r="K1031" s="200"/>
      <c r="L1031" s="206"/>
      <c r="M1031" s="207"/>
      <c r="N1031" s="208"/>
      <c r="O1031" s="208"/>
      <c r="P1031" s="208"/>
      <c r="Q1031" s="208"/>
      <c r="R1031" s="208"/>
      <c r="S1031" s="208"/>
      <c r="T1031" s="209"/>
      <c r="AT1031" s="210" t="s">
        <v>143</v>
      </c>
      <c r="AU1031" s="210" t="s">
        <v>86</v>
      </c>
      <c r="AV1031" s="11" t="s">
        <v>86</v>
      </c>
      <c r="AW1031" s="11" t="s">
        <v>38</v>
      </c>
      <c r="AX1031" s="11" t="s">
        <v>74</v>
      </c>
      <c r="AY1031" s="210" t="s">
        <v>134</v>
      </c>
    </row>
    <row r="1032" spans="2:65" s="11" customFormat="1" ht="13.5">
      <c r="B1032" s="199"/>
      <c r="C1032" s="200"/>
      <c r="D1032" s="201" t="s">
        <v>143</v>
      </c>
      <c r="E1032" s="202" t="s">
        <v>21</v>
      </c>
      <c r="F1032" s="203" t="s">
        <v>801</v>
      </c>
      <c r="G1032" s="200"/>
      <c r="H1032" s="204">
        <v>14.694000000000001</v>
      </c>
      <c r="I1032" s="205"/>
      <c r="J1032" s="200"/>
      <c r="K1032" s="200"/>
      <c r="L1032" s="206"/>
      <c r="M1032" s="207"/>
      <c r="N1032" s="208"/>
      <c r="O1032" s="208"/>
      <c r="P1032" s="208"/>
      <c r="Q1032" s="208"/>
      <c r="R1032" s="208"/>
      <c r="S1032" s="208"/>
      <c r="T1032" s="209"/>
      <c r="AT1032" s="210" t="s">
        <v>143</v>
      </c>
      <c r="AU1032" s="210" t="s">
        <v>86</v>
      </c>
      <c r="AV1032" s="11" t="s">
        <v>86</v>
      </c>
      <c r="AW1032" s="11" t="s">
        <v>38</v>
      </c>
      <c r="AX1032" s="11" t="s">
        <v>74</v>
      </c>
      <c r="AY1032" s="210" t="s">
        <v>134</v>
      </c>
    </row>
    <row r="1033" spans="2:65" s="11" customFormat="1" ht="13.5">
      <c r="B1033" s="199"/>
      <c r="C1033" s="200"/>
      <c r="D1033" s="201" t="s">
        <v>143</v>
      </c>
      <c r="E1033" s="202" t="s">
        <v>21</v>
      </c>
      <c r="F1033" s="203" t="s">
        <v>802</v>
      </c>
      <c r="G1033" s="200"/>
      <c r="H1033" s="204">
        <v>17.521000000000001</v>
      </c>
      <c r="I1033" s="205"/>
      <c r="J1033" s="200"/>
      <c r="K1033" s="200"/>
      <c r="L1033" s="206"/>
      <c r="M1033" s="207"/>
      <c r="N1033" s="208"/>
      <c r="O1033" s="208"/>
      <c r="P1033" s="208"/>
      <c r="Q1033" s="208"/>
      <c r="R1033" s="208"/>
      <c r="S1033" s="208"/>
      <c r="T1033" s="209"/>
      <c r="AT1033" s="210" t="s">
        <v>143</v>
      </c>
      <c r="AU1033" s="210" t="s">
        <v>86</v>
      </c>
      <c r="AV1033" s="11" t="s">
        <v>86</v>
      </c>
      <c r="AW1033" s="11" t="s">
        <v>38</v>
      </c>
      <c r="AX1033" s="11" t="s">
        <v>74</v>
      </c>
      <c r="AY1033" s="210" t="s">
        <v>134</v>
      </c>
    </row>
    <row r="1034" spans="2:65" s="11" customFormat="1" ht="13.5">
      <c r="B1034" s="199"/>
      <c r="C1034" s="200"/>
      <c r="D1034" s="201" t="s">
        <v>143</v>
      </c>
      <c r="E1034" s="202" t="s">
        <v>21</v>
      </c>
      <c r="F1034" s="203" t="s">
        <v>803</v>
      </c>
      <c r="G1034" s="200"/>
      <c r="H1034" s="204">
        <v>9.6199999999999992</v>
      </c>
      <c r="I1034" s="205"/>
      <c r="J1034" s="200"/>
      <c r="K1034" s="200"/>
      <c r="L1034" s="206"/>
      <c r="M1034" s="207"/>
      <c r="N1034" s="208"/>
      <c r="O1034" s="208"/>
      <c r="P1034" s="208"/>
      <c r="Q1034" s="208"/>
      <c r="R1034" s="208"/>
      <c r="S1034" s="208"/>
      <c r="T1034" s="209"/>
      <c r="AT1034" s="210" t="s">
        <v>143</v>
      </c>
      <c r="AU1034" s="210" t="s">
        <v>86</v>
      </c>
      <c r="AV1034" s="11" t="s">
        <v>86</v>
      </c>
      <c r="AW1034" s="11" t="s">
        <v>38</v>
      </c>
      <c r="AX1034" s="11" t="s">
        <v>74</v>
      </c>
      <c r="AY1034" s="210" t="s">
        <v>134</v>
      </c>
    </row>
    <row r="1035" spans="2:65" s="12" customFormat="1" ht="13.5">
      <c r="B1035" s="211"/>
      <c r="C1035" s="212"/>
      <c r="D1035" s="201" t="s">
        <v>143</v>
      </c>
      <c r="E1035" s="213" t="s">
        <v>21</v>
      </c>
      <c r="F1035" s="214" t="s">
        <v>145</v>
      </c>
      <c r="G1035" s="212"/>
      <c r="H1035" s="215">
        <v>50.204999999999998</v>
      </c>
      <c r="I1035" s="216"/>
      <c r="J1035" s="212"/>
      <c r="K1035" s="212"/>
      <c r="L1035" s="217"/>
      <c r="M1035" s="218"/>
      <c r="N1035" s="219"/>
      <c r="O1035" s="219"/>
      <c r="P1035" s="219"/>
      <c r="Q1035" s="219"/>
      <c r="R1035" s="219"/>
      <c r="S1035" s="219"/>
      <c r="T1035" s="220"/>
      <c r="AT1035" s="221" t="s">
        <v>143</v>
      </c>
      <c r="AU1035" s="221" t="s">
        <v>86</v>
      </c>
      <c r="AV1035" s="12" t="s">
        <v>141</v>
      </c>
      <c r="AW1035" s="12" t="s">
        <v>38</v>
      </c>
      <c r="AX1035" s="12" t="s">
        <v>79</v>
      </c>
      <c r="AY1035" s="221" t="s">
        <v>134</v>
      </c>
    </row>
    <row r="1036" spans="2:65" s="1" customFormat="1" ht="16.5" customHeight="1">
      <c r="B1036" s="41"/>
      <c r="C1036" s="232" t="s">
        <v>804</v>
      </c>
      <c r="D1036" s="232" t="s">
        <v>306</v>
      </c>
      <c r="E1036" s="233" t="s">
        <v>805</v>
      </c>
      <c r="F1036" s="234" t="s">
        <v>806</v>
      </c>
      <c r="G1036" s="235" t="s">
        <v>163</v>
      </c>
      <c r="H1036" s="236">
        <v>8.3000000000000004E-2</v>
      </c>
      <c r="I1036" s="237"/>
      <c r="J1036" s="238">
        <f>ROUND(I1036*H1036,2)</f>
        <v>0</v>
      </c>
      <c r="K1036" s="234" t="s">
        <v>21</v>
      </c>
      <c r="L1036" s="239"/>
      <c r="M1036" s="240" t="s">
        <v>21</v>
      </c>
      <c r="N1036" s="241" t="s">
        <v>45</v>
      </c>
      <c r="O1036" s="42"/>
      <c r="P1036" s="196">
        <f>O1036*H1036</f>
        <v>0</v>
      </c>
      <c r="Q1036" s="196">
        <v>1</v>
      </c>
      <c r="R1036" s="196">
        <f>Q1036*H1036</f>
        <v>8.3000000000000004E-2</v>
      </c>
      <c r="S1036" s="196">
        <v>0</v>
      </c>
      <c r="T1036" s="197">
        <f>S1036*H1036</f>
        <v>0</v>
      </c>
      <c r="AR1036" s="24" t="s">
        <v>343</v>
      </c>
      <c r="AT1036" s="24" t="s">
        <v>306</v>
      </c>
      <c r="AU1036" s="24" t="s">
        <v>86</v>
      </c>
      <c r="AY1036" s="24" t="s">
        <v>134</v>
      </c>
      <c r="BE1036" s="198">
        <f>IF(N1036="základní",J1036,0)</f>
        <v>0</v>
      </c>
      <c r="BF1036" s="198">
        <f>IF(N1036="snížená",J1036,0)</f>
        <v>0</v>
      </c>
      <c r="BG1036" s="198">
        <f>IF(N1036="zákl. přenesená",J1036,0)</f>
        <v>0</v>
      </c>
      <c r="BH1036" s="198">
        <f>IF(N1036="sníž. přenesená",J1036,0)</f>
        <v>0</v>
      </c>
      <c r="BI1036" s="198">
        <f>IF(N1036="nulová",J1036,0)</f>
        <v>0</v>
      </c>
      <c r="BJ1036" s="24" t="s">
        <v>79</v>
      </c>
      <c r="BK1036" s="198">
        <f>ROUND(I1036*H1036,2)</f>
        <v>0</v>
      </c>
      <c r="BL1036" s="24" t="s">
        <v>214</v>
      </c>
      <c r="BM1036" s="24" t="s">
        <v>807</v>
      </c>
    </row>
    <row r="1037" spans="2:65" s="1" customFormat="1" ht="27">
      <c r="B1037" s="41"/>
      <c r="C1037" s="63"/>
      <c r="D1037" s="201" t="s">
        <v>808</v>
      </c>
      <c r="E1037" s="63"/>
      <c r="F1037" s="253" t="s">
        <v>809</v>
      </c>
      <c r="G1037" s="63"/>
      <c r="H1037" s="63"/>
      <c r="I1037" s="158"/>
      <c r="J1037" s="63"/>
      <c r="K1037" s="63"/>
      <c r="L1037" s="61"/>
      <c r="M1037" s="254"/>
      <c r="N1037" s="42"/>
      <c r="O1037" s="42"/>
      <c r="P1037" s="42"/>
      <c r="Q1037" s="42"/>
      <c r="R1037" s="42"/>
      <c r="S1037" s="42"/>
      <c r="T1037" s="78"/>
      <c r="AT1037" s="24" t="s">
        <v>808</v>
      </c>
      <c r="AU1037" s="24" t="s">
        <v>86</v>
      </c>
    </row>
    <row r="1038" spans="2:65" s="11" customFormat="1" ht="13.5">
      <c r="B1038" s="199"/>
      <c r="C1038" s="200"/>
      <c r="D1038" s="201" t="s">
        <v>143</v>
      </c>
      <c r="E1038" s="202" t="s">
        <v>21</v>
      </c>
      <c r="F1038" s="203" t="s">
        <v>810</v>
      </c>
      <c r="G1038" s="200"/>
      <c r="H1038" s="204">
        <v>8.3000000000000004E-2</v>
      </c>
      <c r="I1038" s="205"/>
      <c r="J1038" s="200"/>
      <c r="K1038" s="200"/>
      <c r="L1038" s="206"/>
      <c r="M1038" s="207"/>
      <c r="N1038" s="208"/>
      <c r="O1038" s="208"/>
      <c r="P1038" s="208"/>
      <c r="Q1038" s="208"/>
      <c r="R1038" s="208"/>
      <c r="S1038" s="208"/>
      <c r="T1038" s="209"/>
      <c r="AT1038" s="210" t="s">
        <v>143</v>
      </c>
      <c r="AU1038" s="210" t="s">
        <v>86</v>
      </c>
      <c r="AV1038" s="11" t="s">
        <v>86</v>
      </c>
      <c r="AW1038" s="11" t="s">
        <v>38</v>
      </c>
      <c r="AX1038" s="11" t="s">
        <v>74</v>
      </c>
      <c r="AY1038" s="210" t="s">
        <v>134</v>
      </c>
    </row>
    <row r="1039" spans="2:65" s="12" customFormat="1" ht="13.5">
      <c r="B1039" s="211"/>
      <c r="C1039" s="212"/>
      <c r="D1039" s="201" t="s">
        <v>143</v>
      </c>
      <c r="E1039" s="213" t="s">
        <v>21</v>
      </c>
      <c r="F1039" s="214" t="s">
        <v>145</v>
      </c>
      <c r="G1039" s="212"/>
      <c r="H1039" s="215">
        <v>8.3000000000000004E-2</v>
      </c>
      <c r="I1039" s="216"/>
      <c r="J1039" s="212"/>
      <c r="K1039" s="212"/>
      <c r="L1039" s="217"/>
      <c r="M1039" s="218"/>
      <c r="N1039" s="219"/>
      <c r="O1039" s="219"/>
      <c r="P1039" s="219"/>
      <c r="Q1039" s="219"/>
      <c r="R1039" s="219"/>
      <c r="S1039" s="219"/>
      <c r="T1039" s="220"/>
      <c r="AT1039" s="221" t="s">
        <v>143</v>
      </c>
      <c r="AU1039" s="221" t="s">
        <v>86</v>
      </c>
      <c r="AV1039" s="12" t="s">
        <v>141</v>
      </c>
      <c r="AW1039" s="12" t="s">
        <v>38</v>
      </c>
      <c r="AX1039" s="12" t="s">
        <v>79</v>
      </c>
      <c r="AY1039" s="221" t="s">
        <v>134</v>
      </c>
    </row>
    <row r="1040" spans="2:65" s="1" customFormat="1" ht="38.25" customHeight="1">
      <c r="B1040" s="41"/>
      <c r="C1040" s="187" t="s">
        <v>811</v>
      </c>
      <c r="D1040" s="187" t="s">
        <v>136</v>
      </c>
      <c r="E1040" s="188" t="s">
        <v>812</v>
      </c>
      <c r="F1040" s="189" t="s">
        <v>813</v>
      </c>
      <c r="G1040" s="190" t="s">
        <v>814</v>
      </c>
      <c r="H1040" s="255"/>
      <c r="I1040" s="192"/>
      <c r="J1040" s="193">
        <f>ROUND(I1040*H1040,2)</f>
        <v>0</v>
      </c>
      <c r="K1040" s="189" t="s">
        <v>140</v>
      </c>
      <c r="L1040" s="61"/>
      <c r="M1040" s="194" t="s">
        <v>21</v>
      </c>
      <c r="N1040" s="195" t="s">
        <v>45</v>
      </c>
      <c r="O1040" s="42"/>
      <c r="P1040" s="196">
        <f>O1040*H1040</f>
        <v>0</v>
      </c>
      <c r="Q1040" s="196">
        <v>0</v>
      </c>
      <c r="R1040" s="196">
        <f>Q1040*H1040</f>
        <v>0</v>
      </c>
      <c r="S1040" s="196">
        <v>0</v>
      </c>
      <c r="T1040" s="197">
        <f>S1040*H1040</f>
        <v>0</v>
      </c>
      <c r="AR1040" s="24" t="s">
        <v>214</v>
      </c>
      <c r="AT1040" s="24" t="s">
        <v>136</v>
      </c>
      <c r="AU1040" s="24" t="s">
        <v>86</v>
      </c>
      <c r="AY1040" s="24" t="s">
        <v>134</v>
      </c>
      <c r="BE1040" s="198">
        <f>IF(N1040="základní",J1040,0)</f>
        <v>0</v>
      </c>
      <c r="BF1040" s="198">
        <f>IF(N1040="snížená",J1040,0)</f>
        <v>0</v>
      </c>
      <c r="BG1040" s="198">
        <f>IF(N1040="zákl. přenesená",J1040,0)</f>
        <v>0</v>
      </c>
      <c r="BH1040" s="198">
        <f>IF(N1040="sníž. přenesená",J1040,0)</f>
        <v>0</v>
      </c>
      <c r="BI1040" s="198">
        <f>IF(N1040="nulová",J1040,0)</f>
        <v>0</v>
      </c>
      <c r="BJ1040" s="24" t="s">
        <v>79</v>
      </c>
      <c r="BK1040" s="198">
        <f>ROUND(I1040*H1040,2)</f>
        <v>0</v>
      </c>
      <c r="BL1040" s="24" t="s">
        <v>214</v>
      </c>
      <c r="BM1040" s="24" t="s">
        <v>815</v>
      </c>
    </row>
    <row r="1041" spans="2:65" s="10" customFormat="1" ht="29.85" customHeight="1">
      <c r="B1041" s="171"/>
      <c r="C1041" s="172"/>
      <c r="D1041" s="173" t="s">
        <v>73</v>
      </c>
      <c r="E1041" s="185" t="s">
        <v>816</v>
      </c>
      <c r="F1041" s="185" t="s">
        <v>817</v>
      </c>
      <c r="G1041" s="172"/>
      <c r="H1041" s="172"/>
      <c r="I1041" s="175"/>
      <c r="J1041" s="186">
        <f>BK1041</f>
        <v>0</v>
      </c>
      <c r="K1041" s="172"/>
      <c r="L1041" s="177"/>
      <c r="M1041" s="178"/>
      <c r="N1041" s="179"/>
      <c r="O1041" s="179"/>
      <c r="P1041" s="180">
        <f>SUM(P1042:P1051)</f>
        <v>0</v>
      </c>
      <c r="Q1041" s="179"/>
      <c r="R1041" s="180">
        <f>SUM(R1042:R1051)</f>
        <v>6.0000000000000001E-3</v>
      </c>
      <c r="S1041" s="179"/>
      <c r="T1041" s="181">
        <f>SUM(T1042:T1051)</f>
        <v>0.10068000000000001</v>
      </c>
      <c r="AR1041" s="182" t="s">
        <v>86</v>
      </c>
      <c r="AT1041" s="183" t="s">
        <v>73</v>
      </c>
      <c r="AU1041" s="183" t="s">
        <v>79</v>
      </c>
      <c r="AY1041" s="182" t="s">
        <v>134</v>
      </c>
      <c r="BK1041" s="184">
        <f>SUM(BK1042:BK1051)</f>
        <v>0</v>
      </c>
    </row>
    <row r="1042" spans="2:65" s="1" customFormat="1" ht="16.5" customHeight="1">
      <c r="B1042" s="41"/>
      <c r="C1042" s="187" t="s">
        <v>818</v>
      </c>
      <c r="D1042" s="187" t="s">
        <v>136</v>
      </c>
      <c r="E1042" s="188" t="s">
        <v>819</v>
      </c>
      <c r="F1042" s="189" t="s">
        <v>820</v>
      </c>
      <c r="G1042" s="190" t="s">
        <v>211</v>
      </c>
      <c r="H1042" s="191">
        <v>2</v>
      </c>
      <c r="I1042" s="192"/>
      <c r="J1042" s="193">
        <f>ROUND(I1042*H1042,2)</f>
        <v>0</v>
      </c>
      <c r="K1042" s="189" t="s">
        <v>140</v>
      </c>
      <c r="L1042" s="61"/>
      <c r="M1042" s="194" t="s">
        <v>21</v>
      </c>
      <c r="N1042" s="195" t="s">
        <v>45</v>
      </c>
      <c r="O1042" s="42"/>
      <c r="P1042" s="196">
        <f>O1042*H1042</f>
        <v>0</v>
      </c>
      <c r="Q1042" s="196">
        <v>1.5E-3</v>
      </c>
      <c r="R1042" s="196">
        <f>Q1042*H1042</f>
        <v>3.0000000000000001E-3</v>
      </c>
      <c r="S1042" s="196">
        <v>0</v>
      </c>
      <c r="T1042" s="197">
        <f>S1042*H1042</f>
        <v>0</v>
      </c>
      <c r="AR1042" s="24" t="s">
        <v>214</v>
      </c>
      <c r="AT1042" s="24" t="s">
        <v>136</v>
      </c>
      <c r="AU1042" s="24" t="s">
        <v>86</v>
      </c>
      <c r="AY1042" s="24" t="s">
        <v>134</v>
      </c>
      <c r="BE1042" s="198">
        <f>IF(N1042="základní",J1042,0)</f>
        <v>0</v>
      </c>
      <c r="BF1042" s="198">
        <f>IF(N1042="snížená",J1042,0)</f>
        <v>0</v>
      </c>
      <c r="BG1042" s="198">
        <f>IF(N1042="zákl. přenesená",J1042,0)</f>
        <v>0</v>
      </c>
      <c r="BH1042" s="198">
        <f>IF(N1042="sníž. přenesená",J1042,0)</f>
        <v>0</v>
      </c>
      <c r="BI1042" s="198">
        <f>IF(N1042="nulová",J1042,0)</f>
        <v>0</v>
      </c>
      <c r="BJ1042" s="24" t="s">
        <v>79</v>
      </c>
      <c r="BK1042" s="198">
        <f>ROUND(I1042*H1042,2)</f>
        <v>0</v>
      </c>
      <c r="BL1042" s="24" t="s">
        <v>214</v>
      </c>
      <c r="BM1042" s="24" t="s">
        <v>821</v>
      </c>
    </row>
    <row r="1043" spans="2:65" s="11" customFormat="1" ht="13.5">
      <c r="B1043" s="199"/>
      <c r="C1043" s="200"/>
      <c r="D1043" s="201" t="s">
        <v>143</v>
      </c>
      <c r="E1043" s="202" t="s">
        <v>21</v>
      </c>
      <c r="F1043" s="203" t="s">
        <v>822</v>
      </c>
      <c r="G1043" s="200"/>
      <c r="H1043" s="204">
        <v>2</v>
      </c>
      <c r="I1043" s="205"/>
      <c r="J1043" s="200"/>
      <c r="K1043" s="200"/>
      <c r="L1043" s="206"/>
      <c r="M1043" s="207"/>
      <c r="N1043" s="208"/>
      <c r="O1043" s="208"/>
      <c r="P1043" s="208"/>
      <c r="Q1043" s="208"/>
      <c r="R1043" s="208"/>
      <c r="S1043" s="208"/>
      <c r="T1043" s="209"/>
      <c r="AT1043" s="210" t="s">
        <v>143</v>
      </c>
      <c r="AU1043" s="210" t="s">
        <v>86</v>
      </c>
      <c r="AV1043" s="11" t="s">
        <v>86</v>
      </c>
      <c r="AW1043" s="11" t="s">
        <v>38</v>
      </c>
      <c r="AX1043" s="11" t="s">
        <v>74</v>
      </c>
      <c r="AY1043" s="210" t="s">
        <v>134</v>
      </c>
    </row>
    <row r="1044" spans="2:65" s="12" customFormat="1" ht="13.5">
      <c r="B1044" s="211"/>
      <c r="C1044" s="212"/>
      <c r="D1044" s="201" t="s">
        <v>143</v>
      </c>
      <c r="E1044" s="213" t="s">
        <v>21</v>
      </c>
      <c r="F1044" s="214" t="s">
        <v>145</v>
      </c>
      <c r="G1044" s="212"/>
      <c r="H1044" s="215">
        <v>2</v>
      </c>
      <c r="I1044" s="216"/>
      <c r="J1044" s="212"/>
      <c r="K1044" s="212"/>
      <c r="L1044" s="217"/>
      <c r="M1044" s="218"/>
      <c r="N1044" s="219"/>
      <c r="O1044" s="219"/>
      <c r="P1044" s="219"/>
      <c r="Q1044" s="219"/>
      <c r="R1044" s="219"/>
      <c r="S1044" s="219"/>
      <c r="T1044" s="220"/>
      <c r="AT1044" s="221" t="s">
        <v>143</v>
      </c>
      <c r="AU1044" s="221" t="s">
        <v>86</v>
      </c>
      <c r="AV1044" s="12" t="s">
        <v>141</v>
      </c>
      <c r="AW1044" s="12" t="s">
        <v>38</v>
      </c>
      <c r="AX1044" s="12" t="s">
        <v>79</v>
      </c>
      <c r="AY1044" s="221" t="s">
        <v>134</v>
      </c>
    </row>
    <row r="1045" spans="2:65" s="1" customFormat="1" ht="16.5" customHeight="1">
      <c r="B1045" s="41"/>
      <c r="C1045" s="187" t="s">
        <v>823</v>
      </c>
      <c r="D1045" s="187" t="s">
        <v>136</v>
      </c>
      <c r="E1045" s="188" t="s">
        <v>824</v>
      </c>
      <c r="F1045" s="189" t="s">
        <v>825</v>
      </c>
      <c r="G1045" s="190" t="s">
        <v>211</v>
      </c>
      <c r="H1045" s="191">
        <v>2</v>
      </c>
      <c r="I1045" s="192"/>
      <c r="J1045" s="193">
        <f>ROUND(I1045*H1045,2)</f>
        <v>0</v>
      </c>
      <c r="K1045" s="189" t="s">
        <v>140</v>
      </c>
      <c r="L1045" s="61"/>
      <c r="M1045" s="194" t="s">
        <v>21</v>
      </c>
      <c r="N1045" s="195" t="s">
        <v>45</v>
      </c>
      <c r="O1045" s="42"/>
      <c r="P1045" s="196">
        <f>O1045*H1045</f>
        <v>0</v>
      </c>
      <c r="Q1045" s="196">
        <v>1.5E-3</v>
      </c>
      <c r="R1045" s="196">
        <f>Q1045*H1045</f>
        <v>3.0000000000000001E-3</v>
      </c>
      <c r="S1045" s="196">
        <v>0</v>
      </c>
      <c r="T1045" s="197">
        <f>S1045*H1045</f>
        <v>0</v>
      </c>
      <c r="AR1045" s="24" t="s">
        <v>214</v>
      </c>
      <c r="AT1045" s="24" t="s">
        <v>136</v>
      </c>
      <c r="AU1045" s="24" t="s">
        <v>86</v>
      </c>
      <c r="AY1045" s="24" t="s">
        <v>134</v>
      </c>
      <c r="BE1045" s="198">
        <f>IF(N1045="základní",J1045,0)</f>
        <v>0</v>
      </c>
      <c r="BF1045" s="198">
        <f>IF(N1045="snížená",J1045,0)</f>
        <v>0</v>
      </c>
      <c r="BG1045" s="198">
        <f>IF(N1045="zákl. přenesená",J1045,0)</f>
        <v>0</v>
      </c>
      <c r="BH1045" s="198">
        <f>IF(N1045="sníž. přenesená",J1045,0)</f>
        <v>0</v>
      </c>
      <c r="BI1045" s="198">
        <f>IF(N1045="nulová",J1045,0)</f>
        <v>0</v>
      </c>
      <c r="BJ1045" s="24" t="s">
        <v>79</v>
      </c>
      <c r="BK1045" s="198">
        <f>ROUND(I1045*H1045,2)</f>
        <v>0</v>
      </c>
      <c r="BL1045" s="24" t="s">
        <v>214</v>
      </c>
      <c r="BM1045" s="24" t="s">
        <v>826</v>
      </c>
    </row>
    <row r="1046" spans="2:65" s="11" customFormat="1" ht="13.5">
      <c r="B1046" s="199"/>
      <c r="C1046" s="200"/>
      <c r="D1046" s="201" t="s">
        <v>143</v>
      </c>
      <c r="E1046" s="202" t="s">
        <v>21</v>
      </c>
      <c r="F1046" s="203" t="s">
        <v>822</v>
      </c>
      <c r="G1046" s="200"/>
      <c r="H1046" s="204">
        <v>2</v>
      </c>
      <c r="I1046" s="205"/>
      <c r="J1046" s="200"/>
      <c r="K1046" s="200"/>
      <c r="L1046" s="206"/>
      <c r="M1046" s="207"/>
      <c r="N1046" s="208"/>
      <c r="O1046" s="208"/>
      <c r="P1046" s="208"/>
      <c r="Q1046" s="208"/>
      <c r="R1046" s="208"/>
      <c r="S1046" s="208"/>
      <c r="T1046" s="209"/>
      <c r="AT1046" s="210" t="s">
        <v>143</v>
      </c>
      <c r="AU1046" s="210" t="s">
        <v>86</v>
      </c>
      <c r="AV1046" s="11" t="s">
        <v>86</v>
      </c>
      <c r="AW1046" s="11" t="s">
        <v>38</v>
      </c>
      <c r="AX1046" s="11" t="s">
        <v>74</v>
      </c>
      <c r="AY1046" s="210" t="s">
        <v>134</v>
      </c>
    </row>
    <row r="1047" spans="2:65" s="12" customFormat="1" ht="13.5">
      <c r="B1047" s="211"/>
      <c r="C1047" s="212"/>
      <c r="D1047" s="201" t="s">
        <v>143</v>
      </c>
      <c r="E1047" s="213" t="s">
        <v>21</v>
      </c>
      <c r="F1047" s="214" t="s">
        <v>145</v>
      </c>
      <c r="G1047" s="212"/>
      <c r="H1047" s="215">
        <v>2</v>
      </c>
      <c r="I1047" s="216"/>
      <c r="J1047" s="212"/>
      <c r="K1047" s="212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143</v>
      </c>
      <c r="AU1047" s="221" t="s">
        <v>86</v>
      </c>
      <c r="AV1047" s="12" t="s">
        <v>141</v>
      </c>
      <c r="AW1047" s="12" t="s">
        <v>38</v>
      </c>
      <c r="AX1047" s="12" t="s">
        <v>79</v>
      </c>
      <c r="AY1047" s="221" t="s">
        <v>134</v>
      </c>
    </row>
    <row r="1048" spans="2:65" s="1" customFormat="1" ht="16.5" customHeight="1">
      <c r="B1048" s="41"/>
      <c r="C1048" s="187" t="s">
        <v>827</v>
      </c>
      <c r="D1048" s="187" t="s">
        <v>136</v>
      </c>
      <c r="E1048" s="188" t="s">
        <v>828</v>
      </c>
      <c r="F1048" s="189" t="s">
        <v>829</v>
      </c>
      <c r="G1048" s="190" t="s">
        <v>211</v>
      </c>
      <c r="H1048" s="191">
        <v>4</v>
      </c>
      <c r="I1048" s="192"/>
      <c r="J1048" s="193">
        <f>ROUND(I1048*H1048,2)</f>
        <v>0</v>
      </c>
      <c r="K1048" s="189" t="s">
        <v>140</v>
      </c>
      <c r="L1048" s="61"/>
      <c r="M1048" s="194" t="s">
        <v>21</v>
      </c>
      <c r="N1048" s="195" t="s">
        <v>45</v>
      </c>
      <c r="O1048" s="42"/>
      <c r="P1048" s="196">
        <f>O1048*H1048</f>
        <v>0</v>
      </c>
      <c r="Q1048" s="196">
        <v>0</v>
      </c>
      <c r="R1048" s="196">
        <f>Q1048*H1048</f>
        <v>0</v>
      </c>
      <c r="S1048" s="196">
        <v>2.5170000000000001E-2</v>
      </c>
      <c r="T1048" s="197">
        <f>S1048*H1048</f>
        <v>0.10068000000000001</v>
      </c>
      <c r="AR1048" s="24" t="s">
        <v>214</v>
      </c>
      <c r="AT1048" s="24" t="s">
        <v>136</v>
      </c>
      <c r="AU1048" s="24" t="s">
        <v>86</v>
      </c>
      <c r="AY1048" s="24" t="s">
        <v>134</v>
      </c>
      <c r="BE1048" s="198">
        <f>IF(N1048="základní",J1048,0)</f>
        <v>0</v>
      </c>
      <c r="BF1048" s="198">
        <f>IF(N1048="snížená",J1048,0)</f>
        <v>0</v>
      </c>
      <c r="BG1048" s="198">
        <f>IF(N1048="zákl. přenesená",J1048,0)</f>
        <v>0</v>
      </c>
      <c r="BH1048" s="198">
        <f>IF(N1048="sníž. přenesená",J1048,0)</f>
        <v>0</v>
      </c>
      <c r="BI1048" s="198">
        <f>IF(N1048="nulová",J1048,0)</f>
        <v>0</v>
      </c>
      <c r="BJ1048" s="24" t="s">
        <v>79</v>
      </c>
      <c r="BK1048" s="198">
        <f>ROUND(I1048*H1048,2)</f>
        <v>0</v>
      </c>
      <c r="BL1048" s="24" t="s">
        <v>214</v>
      </c>
      <c r="BM1048" s="24" t="s">
        <v>830</v>
      </c>
    </row>
    <row r="1049" spans="2:65" s="11" customFormat="1" ht="13.5">
      <c r="B1049" s="199"/>
      <c r="C1049" s="200"/>
      <c r="D1049" s="201" t="s">
        <v>143</v>
      </c>
      <c r="E1049" s="202" t="s">
        <v>21</v>
      </c>
      <c r="F1049" s="203" t="s">
        <v>831</v>
      </c>
      <c r="G1049" s="200"/>
      <c r="H1049" s="204">
        <v>4</v>
      </c>
      <c r="I1049" s="205"/>
      <c r="J1049" s="200"/>
      <c r="K1049" s="200"/>
      <c r="L1049" s="206"/>
      <c r="M1049" s="207"/>
      <c r="N1049" s="208"/>
      <c r="O1049" s="208"/>
      <c r="P1049" s="208"/>
      <c r="Q1049" s="208"/>
      <c r="R1049" s="208"/>
      <c r="S1049" s="208"/>
      <c r="T1049" s="209"/>
      <c r="AT1049" s="210" t="s">
        <v>143</v>
      </c>
      <c r="AU1049" s="210" t="s">
        <v>86</v>
      </c>
      <c r="AV1049" s="11" t="s">
        <v>86</v>
      </c>
      <c r="AW1049" s="11" t="s">
        <v>38</v>
      </c>
      <c r="AX1049" s="11" t="s">
        <v>74</v>
      </c>
      <c r="AY1049" s="210" t="s">
        <v>134</v>
      </c>
    </row>
    <row r="1050" spans="2:65" s="12" customFormat="1" ht="13.5">
      <c r="B1050" s="211"/>
      <c r="C1050" s="212"/>
      <c r="D1050" s="201" t="s">
        <v>143</v>
      </c>
      <c r="E1050" s="213" t="s">
        <v>21</v>
      </c>
      <c r="F1050" s="214" t="s">
        <v>145</v>
      </c>
      <c r="G1050" s="212"/>
      <c r="H1050" s="215">
        <v>4</v>
      </c>
      <c r="I1050" s="216"/>
      <c r="J1050" s="212"/>
      <c r="K1050" s="212"/>
      <c r="L1050" s="217"/>
      <c r="M1050" s="218"/>
      <c r="N1050" s="219"/>
      <c r="O1050" s="219"/>
      <c r="P1050" s="219"/>
      <c r="Q1050" s="219"/>
      <c r="R1050" s="219"/>
      <c r="S1050" s="219"/>
      <c r="T1050" s="220"/>
      <c r="AT1050" s="221" t="s">
        <v>143</v>
      </c>
      <c r="AU1050" s="221" t="s">
        <v>86</v>
      </c>
      <c r="AV1050" s="12" t="s">
        <v>141</v>
      </c>
      <c r="AW1050" s="12" t="s">
        <v>38</v>
      </c>
      <c r="AX1050" s="12" t="s">
        <v>79</v>
      </c>
      <c r="AY1050" s="221" t="s">
        <v>134</v>
      </c>
    </row>
    <row r="1051" spans="2:65" s="1" customFormat="1" ht="38.25" customHeight="1">
      <c r="B1051" s="41"/>
      <c r="C1051" s="187" t="s">
        <v>832</v>
      </c>
      <c r="D1051" s="187" t="s">
        <v>136</v>
      </c>
      <c r="E1051" s="188" t="s">
        <v>833</v>
      </c>
      <c r="F1051" s="189" t="s">
        <v>834</v>
      </c>
      <c r="G1051" s="190" t="s">
        <v>814</v>
      </c>
      <c r="H1051" s="255"/>
      <c r="I1051" s="192"/>
      <c r="J1051" s="193">
        <f>ROUND(I1051*H1051,2)</f>
        <v>0</v>
      </c>
      <c r="K1051" s="189" t="s">
        <v>140</v>
      </c>
      <c r="L1051" s="61"/>
      <c r="M1051" s="194" t="s">
        <v>21</v>
      </c>
      <c r="N1051" s="195" t="s">
        <v>45</v>
      </c>
      <c r="O1051" s="42"/>
      <c r="P1051" s="196">
        <f>O1051*H1051</f>
        <v>0</v>
      </c>
      <c r="Q1051" s="196">
        <v>0</v>
      </c>
      <c r="R1051" s="196">
        <f>Q1051*H1051</f>
        <v>0</v>
      </c>
      <c r="S1051" s="196">
        <v>0</v>
      </c>
      <c r="T1051" s="197">
        <f>S1051*H1051</f>
        <v>0</v>
      </c>
      <c r="AR1051" s="24" t="s">
        <v>214</v>
      </c>
      <c r="AT1051" s="24" t="s">
        <v>136</v>
      </c>
      <c r="AU1051" s="24" t="s">
        <v>86</v>
      </c>
      <c r="AY1051" s="24" t="s">
        <v>134</v>
      </c>
      <c r="BE1051" s="198">
        <f>IF(N1051="základní",J1051,0)</f>
        <v>0</v>
      </c>
      <c r="BF1051" s="198">
        <f>IF(N1051="snížená",J1051,0)</f>
        <v>0</v>
      </c>
      <c r="BG1051" s="198">
        <f>IF(N1051="zákl. přenesená",J1051,0)</f>
        <v>0</v>
      </c>
      <c r="BH1051" s="198">
        <f>IF(N1051="sníž. přenesená",J1051,0)</f>
        <v>0</v>
      </c>
      <c r="BI1051" s="198">
        <f>IF(N1051="nulová",J1051,0)</f>
        <v>0</v>
      </c>
      <c r="BJ1051" s="24" t="s">
        <v>79</v>
      </c>
      <c r="BK1051" s="198">
        <f>ROUND(I1051*H1051,2)</f>
        <v>0</v>
      </c>
      <c r="BL1051" s="24" t="s">
        <v>214</v>
      </c>
      <c r="BM1051" s="24" t="s">
        <v>835</v>
      </c>
    </row>
    <row r="1052" spans="2:65" s="10" customFormat="1" ht="29.85" customHeight="1">
      <c r="B1052" s="171"/>
      <c r="C1052" s="172"/>
      <c r="D1052" s="173" t="s">
        <v>73</v>
      </c>
      <c r="E1052" s="185" t="s">
        <v>836</v>
      </c>
      <c r="F1052" s="185" t="s">
        <v>837</v>
      </c>
      <c r="G1052" s="172"/>
      <c r="H1052" s="172"/>
      <c r="I1052" s="175"/>
      <c r="J1052" s="186">
        <f>BK1052</f>
        <v>0</v>
      </c>
      <c r="K1052" s="172"/>
      <c r="L1052" s="177"/>
      <c r="M1052" s="178"/>
      <c r="N1052" s="179"/>
      <c r="O1052" s="179"/>
      <c r="P1052" s="180">
        <f>SUM(P1053:P1198)</f>
        <v>0</v>
      </c>
      <c r="Q1052" s="179"/>
      <c r="R1052" s="180">
        <f>SUM(R1053:R1198)</f>
        <v>0.39451663570000006</v>
      </c>
      <c r="S1052" s="179"/>
      <c r="T1052" s="181">
        <f>SUM(T1053:T1198)</f>
        <v>0.42793210000000004</v>
      </c>
      <c r="AR1052" s="182" t="s">
        <v>86</v>
      </c>
      <c r="AT1052" s="183" t="s">
        <v>73</v>
      </c>
      <c r="AU1052" s="183" t="s">
        <v>79</v>
      </c>
      <c r="AY1052" s="182" t="s">
        <v>134</v>
      </c>
      <c r="BK1052" s="184">
        <f>SUM(BK1053:BK1198)</f>
        <v>0</v>
      </c>
    </row>
    <row r="1053" spans="2:65" s="1" customFormat="1" ht="25.5" customHeight="1">
      <c r="B1053" s="41"/>
      <c r="C1053" s="187" t="s">
        <v>838</v>
      </c>
      <c r="D1053" s="187" t="s">
        <v>136</v>
      </c>
      <c r="E1053" s="188" t="s">
        <v>839</v>
      </c>
      <c r="F1053" s="189" t="s">
        <v>840</v>
      </c>
      <c r="G1053" s="190" t="s">
        <v>325</v>
      </c>
      <c r="H1053" s="191">
        <v>44.43</v>
      </c>
      <c r="I1053" s="192"/>
      <c r="J1053" s="193">
        <f>ROUND(I1053*H1053,2)</f>
        <v>0</v>
      </c>
      <c r="K1053" s="189" t="s">
        <v>140</v>
      </c>
      <c r="L1053" s="61"/>
      <c r="M1053" s="194" t="s">
        <v>21</v>
      </c>
      <c r="N1053" s="195" t="s">
        <v>45</v>
      </c>
      <c r="O1053" s="42"/>
      <c r="P1053" s="196">
        <f>O1053*H1053</f>
        <v>0</v>
      </c>
      <c r="Q1053" s="196">
        <v>0</v>
      </c>
      <c r="R1053" s="196">
        <f>Q1053*H1053</f>
        <v>0</v>
      </c>
      <c r="S1053" s="196">
        <v>1.67E-3</v>
      </c>
      <c r="T1053" s="197">
        <f>S1053*H1053</f>
        <v>7.4198100000000003E-2</v>
      </c>
      <c r="AR1053" s="24" t="s">
        <v>214</v>
      </c>
      <c r="AT1053" s="24" t="s">
        <v>136</v>
      </c>
      <c r="AU1053" s="24" t="s">
        <v>86</v>
      </c>
      <c r="AY1053" s="24" t="s">
        <v>134</v>
      </c>
      <c r="BE1053" s="198">
        <f>IF(N1053="základní",J1053,0)</f>
        <v>0</v>
      </c>
      <c r="BF1053" s="198">
        <f>IF(N1053="snížená",J1053,0)</f>
        <v>0</v>
      </c>
      <c r="BG1053" s="198">
        <f>IF(N1053="zákl. přenesená",J1053,0)</f>
        <v>0</v>
      </c>
      <c r="BH1053" s="198">
        <f>IF(N1053="sníž. přenesená",J1053,0)</f>
        <v>0</v>
      </c>
      <c r="BI1053" s="198">
        <f>IF(N1053="nulová",J1053,0)</f>
        <v>0</v>
      </c>
      <c r="BJ1053" s="24" t="s">
        <v>79</v>
      </c>
      <c r="BK1053" s="198">
        <f>ROUND(I1053*H1053,2)</f>
        <v>0</v>
      </c>
      <c r="BL1053" s="24" t="s">
        <v>214</v>
      </c>
      <c r="BM1053" s="24" t="s">
        <v>841</v>
      </c>
    </row>
    <row r="1054" spans="2:65" s="13" customFormat="1" ht="13.5">
      <c r="B1054" s="222"/>
      <c r="C1054" s="223"/>
      <c r="D1054" s="201" t="s">
        <v>143</v>
      </c>
      <c r="E1054" s="224" t="s">
        <v>21</v>
      </c>
      <c r="F1054" s="225" t="s">
        <v>842</v>
      </c>
      <c r="G1054" s="223"/>
      <c r="H1054" s="224" t="s">
        <v>21</v>
      </c>
      <c r="I1054" s="226"/>
      <c r="J1054" s="223"/>
      <c r="K1054" s="223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143</v>
      </c>
      <c r="AU1054" s="231" t="s">
        <v>86</v>
      </c>
      <c r="AV1054" s="13" t="s">
        <v>79</v>
      </c>
      <c r="AW1054" s="13" t="s">
        <v>38</v>
      </c>
      <c r="AX1054" s="13" t="s">
        <v>74</v>
      </c>
      <c r="AY1054" s="231" t="s">
        <v>134</v>
      </c>
    </row>
    <row r="1055" spans="2:65" s="13" customFormat="1" ht="13.5">
      <c r="B1055" s="222"/>
      <c r="C1055" s="223"/>
      <c r="D1055" s="201" t="s">
        <v>143</v>
      </c>
      <c r="E1055" s="224" t="s">
        <v>21</v>
      </c>
      <c r="F1055" s="225" t="s">
        <v>636</v>
      </c>
      <c r="G1055" s="223"/>
      <c r="H1055" s="224" t="s">
        <v>21</v>
      </c>
      <c r="I1055" s="226"/>
      <c r="J1055" s="223"/>
      <c r="K1055" s="223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143</v>
      </c>
      <c r="AU1055" s="231" t="s">
        <v>86</v>
      </c>
      <c r="AV1055" s="13" t="s">
        <v>79</v>
      </c>
      <c r="AW1055" s="13" t="s">
        <v>38</v>
      </c>
      <c r="AX1055" s="13" t="s">
        <v>74</v>
      </c>
      <c r="AY1055" s="231" t="s">
        <v>134</v>
      </c>
    </row>
    <row r="1056" spans="2:65" s="13" customFormat="1" ht="13.5">
      <c r="B1056" s="222"/>
      <c r="C1056" s="223"/>
      <c r="D1056" s="201" t="s">
        <v>143</v>
      </c>
      <c r="E1056" s="224" t="s">
        <v>21</v>
      </c>
      <c r="F1056" s="225" t="s">
        <v>843</v>
      </c>
      <c r="G1056" s="223"/>
      <c r="H1056" s="224" t="s">
        <v>21</v>
      </c>
      <c r="I1056" s="226"/>
      <c r="J1056" s="223"/>
      <c r="K1056" s="223"/>
      <c r="L1056" s="227"/>
      <c r="M1056" s="228"/>
      <c r="N1056" s="229"/>
      <c r="O1056" s="229"/>
      <c r="P1056" s="229"/>
      <c r="Q1056" s="229"/>
      <c r="R1056" s="229"/>
      <c r="S1056" s="229"/>
      <c r="T1056" s="230"/>
      <c r="AT1056" s="231" t="s">
        <v>143</v>
      </c>
      <c r="AU1056" s="231" t="s">
        <v>86</v>
      </c>
      <c r="AV1056" s="13" t="s">
        <v>79</v>
      </c>
      <c r="AW1056" s="13" t="s">
        <v>38</v>
      </c>
      <c r="AX1056" s="13" t="s">
        <v>74</v>
      </c>
      <c r="AY1056" s="231" t="s">
        <v>134</v>
      </c>
    </row>
    <row r="1057" spans="2:51" s="11" customFormat="1" ht="13.5">
      <c r="B1057" s="199"/>
      <c r="C1057" s="200"/>
      <c r="D1057" s="201" t="s">
        <v>143</v>
      </c>
      <c r="E1057" s="202" t="s">
        <v>21</v>
      </c>
      <c r="F1057" s="203" t="s">
        <v>638</v>
      </c>
      <c r="G1057" s="200"/>
      <c r="H1057" s="204">
        <v>4.95</v>
      </c>
      <c r="I1057" s="205"/>
      <c r="J1057" s="200"/>
      <c r="K1057" s="200"/>
      <c r="L1057" s="206"/>
      <c r="M1057" s="207"/>
      <c r="N1057" s="208"/>
      <c r="O1057" s="208"/>
      <c r="P1057" s="208"/>
      <c r="Q1057" s="208"/>
      <c r="R1057" s="208"/>
      <c r="S1057" s="208"/>
      <c r="T1057" s="209"/>
      <c r="AT1057" s="210" t="s">
        <v>143</v>
      </c>
      <c r="AU1057" s="210" t="s">
        <v>86</v>
      </c>
      <c r="AV1057" s="11" t="s">
        <v>86</v>
      </c>
      <c r="AW1057" s="11" t="s">
        <v>38</v>
      </c>
      <c r="AX1057" s="11" t="s">
        <v>74</v>
      </c>
      <c r="AY1057" s="210" t="s">
        <v>134</v>
      </c>
    </row>
    <row r="1058" spans="2:51" s="13" customFormat="1" ht="13.5">
      <c r="B1058" s="222"/>
      <c r="C1058" s="223"/>
      <c r="D1058" s="201" t="s">
        <v>143</v>
      </c>
      <c r="E1058" s="224" t="s">
        <v>21</v>
      </c>
      <c r="F1058" s="225" t="s">
        <v>844</v>
      </c>
      <c r="G1058" s="223"/>
      <c r="H1058" s="224" t="s">
        <v>21</v>
      </c>
      <c r="I1058" s="226"/>
      <c r="J1058" s="223"/>
      <c r="K1058" s="223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143</v>
      </c>
      <c r="AU1058" s="231" t="s">
        <v>86</v>
      </c>
      <c r="AV1058" s="13" t="s">
        <v>79</v>
      </c>
      <c r="AW1058" s="13" t="s">
        <v>38</v>
      </c>
      <c r="AX1058" s="13" t="s">
        <v>74</v>
      </c>
      <c r="AY1058" s="231" t="s">
        <v>134</v>
      </c>
    </row>
    <row r="1059" spans="2:51" s="11" customFormat="1" ht="13.5">
      <c r="B1059" s="199"/>
      <c r="C1059" s="200"/>
      <c r="D1059" s="201" t="s">
        <v>143</v>
      </c>
      <c r="E1059" s="202" t="s">
        <v>21</v>
      </c>
      <c r="F1059" s="203" t="s">
        <v>640</v>
      </c>
      <c r="G1059" s="200"/>
      <c r="H1059" s="204">
        <v>2.6</v>
      </c>
      <c r="I1059" s="205"/>
      <c r="J1059" s="200"/>
      <c r="K1059" s="200"/>
      <c r="L1059" s="206"/>
      <c r="M1059" s="207"/>
      <c r="N1059" s="208"/>
      <c r="O1059" s="208"/>
      <c r="P1059" s="208"/>
      <c r="Q1059" s="208"/>
      <c r="R1059" s="208"/>
      <c r="S1059" s="208"/>
      <c r="T1059" s="209"/>
      <c r="AT1059" s="210" t="s">
        <v>143</v>
      </c>
      <c r="AU1059" s="210" t="s">
        <v>86</v>
      </c>
      <c r="AV1059" s="11" t="s">
        <v>86</v>
      </c>
      <c r="AW1059" s="11" t="s">
        <v>38</v>
      </c>
      <c r="AX1059" s="11" t="s">
        <v>74</v>
      </c>
      <c r="AY1059" s="210" t="s">
        <v>134</v>
      </c>
    </row>
    <row r="1060" spans="2:51" s="14" customFormat="1" ht="13.5">
      <c r="B1060" s="242"/>
      <c r="C1060" s="243"/>
      <c r="D1060" s="201" t="s">
        <v>143</v>
      </c>
      <c r="E1060" s="244" t="s">
        <v>21</v>
      </c>
      <c r="F1060" s="245" t="s">
        <v>356</v>
      </c>
      <c r="G1060" s="243"/>
      <c r="H1060" s="246">
        <v>7.55</v>
      </c>
      <c r="I1060" s="247"/>
      <c r="J1060" s="243"/>
      <c r="K1060" s="243"/>
      <c r="L1060" s="248"/>
      <c r="M1060" s="249"/>
      <c r="N1060" s="250"/>
      <c r="O1060" s="250"/>
      <c r="P1060" s="250"/>
      <c r="Q1060" s="250"/>
      <c r="R1060" s="250"/>
      <c r="S1060" s="250"/>
      <c r="T1060" s="251"/>
      <c r="AT1060" s="252" t="s">
        <v>143</v>
      </c>
      <c r="AU1060" s="252" t="s">
        <v>86</v>
      </c>
      <c r="AV1060" s="14" t="s">
        <v>147</v>
      </c>
      <c r="AW1060" s="14" t="s">
        <v>38</v>
      </c>
      <c r="AX1060" s="14" t="s">
        <v>74</v>
      </c>
      <c r="AY1060" s="252" t="s">
        <v>134</v>
      </c>
    </row>
    <row r="1061" spans="2:51" s="13" customFormat="1" ht="13.5">
      <c r="B1061" s="222"/>
      <c r="C1061" s="223"/>
      <c r="D1061" s="201" t="s">
        <v>143</v>
      </c>
      <c r="E1061" s="224" t="s">
        <v>21</v>
      </c>
      <c r="F1061" s="225" t="s">
        <v>641</v>
      </c>
      <c r="G1061" s="223"/>
      <c r="H1061" s="224" t="s">
        <v>21</v>
      </c>
      <c r="I1061" s="226"/>
      <c r="J1061" s="223"/>
      <c r="K1061" s="223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143</v>
      </c>
      <c r="AU1061" s="231" t="s">
        <v>86</v>
      </c>
      <c r="AV1061" s="13" t="s">
        <v>79</v>
      </c>
      <c r="AW1061" s="13" t="s">
        <v>38</v>
      </c>
      <c r="AX1061" s="13" t="s">
        <v>74</v>
      </c>
      <c r="AY1061" s="231" t="s">
        <v>134</v>
      </c>
    </row>
    <row r="1062" spans="2:51" s="13" customFormat="1" ht="13.5">
      <c r="B1062" s="222"/>
      <c r="C1062" s="223"/>
      <c r="D1062" s="201" t="s">
        <v>143</v>
      </c>
      <c r="E1062" s="224" t="s">
        <v>21</v>
      </c>
      <c r="F1062" s="225" t="s">
        <v>843</v>
      </c>
      <c r="G1062" s="223"/>
      <c r="H1062" s="224" t="s">
        <v>21</v>
      </c>
      <c r="I1062" s="226"/>
      <c r="J1062" s="223"/>
      <c r="K1062" s="223"/>
      <c r="L1062" s="227"/>
      <c r="M1062" s="228"/>
      <c r="N1062" s="229"/>
      <c r="O1062" s="229"/>
      <c r="P1062" s="229"/>
      <c r="Q1062" s="229"/>
      <c r="R1062" s="229"/>
      <c r="S1062" s="229"/>
      <c r="T1062" s="230"/>
      <c r="AT1062" s="231" t="s">
        <v>143</v>
      </c>
      <c r="AU1062" s="231" t="s">
        <v>86</v>
      </c>
      <c r="AV1062" s="13" t="s">
        <v>79</v>
      </c>
      <c r="AW1062" s="13" t="s">
        <v>38</v>
      </c>
      <c r="AX1062" s="13" t="s">
        <v>74</v>
      </c>
      <c r="AY1062" s="231" t="s">
        <v>134</v>
      </c>
    </row>
    <row r="1063" spans="2:51" s="11" customFormat="1" ht="13.5">
      <c r="B1063" s="199"/>
      <c r="C1063" s="200"/>
      <c r="D1063" s="201" t="s">
        <v>143</v>
      </c>
      <c r="E1063" s="202" t="s">
        <v>21</v>
      </c>
      <c r="F1063" s="203" t="s">
        <v>642</v>
      </c>
      <c r="G1063" s="200"/>
      <c r="H1063" s="204">
        <v>11.55</v>
      </c>
      <c r="I1063" s="205"/>
      <c r="J1063" s="200"/>
      <c r="K1063" s="200"/>
      <c r="L1063" s="206"/>
      <c r="M1063" s="207"/>
      <c r="N1063" s="208"/>
      <c r="O1063" s="208"/>
      <c r="P1063" s="208"/>
      <c r="Q1063" s="208"/>
      <c r="R1063" s="208"/>
      <c r="S1063" s="208"/>
      <c r="T1063" s="209"/>
      <c r="AT1063" s="210" t="s">
        <v>143</v>
      </c>
      <c r="AU1063" s="210" t="s">
        <v>86</v>
      </c>
      <c r="AV1063" s="11" t="s">
        <v>86</v>
      </c>
      <c r="AW1063" s="11" t="s">
        <v>38</v>
      </c>
      <c r="AX1063" s="11" t="s">
        <v>74</v>
      </c>
      <c r="AY1063" s="210" t="s">
        <v>134</v>
      </c>
    </row>
    <row r="1064" spans="2:51" s="11" customFormat="1" ht="13.5">
      <c r="B1064" s="199"/>
      <c r="C1064" s="200"/>
      <c r="D1064" s="201" t="s">
        <v>143</v>
      </c>
      <c r="E1064" s="202" t="s">
        <v>21</v>
      </c>
      <c r="F1064" s="203" t="s">
        <v>643</v>
      </c>
      <c r="G1064" s="200"/>
      <c r="H1064" s="204">
        <v>1.23</v>
      </c>
      <c r="I1064" s="205"/>
      <c r="J1064" s="200"/>
      <c r="K1064" s="200"/>
      <c r="L1064" s="206"/>
      <c r="M1064" s="207"/>
      <c r="N1064" s="208"/>
      <c r="O1064" s="208"/>
      <c r="P1064" s="208"/>
      <c r="Q1064" s="208"/>
      <c r="R1064" s="208"/>
      <c r="S1064" s="208"/>
      <c r="T1064" s="209"/>
      <c r="AT1064" s="210" t="s">
        <v>143</v>
      </c>
      <c r="AU1064" s="210" t="s">
        <v>86</v>
      </c>
      <c r="AV1064" s="11" t="s">
        <v>86</v>
      </c>
      <c r="AW1064" s="11" t="s">
        <v>38</v>
      </c>
      <c r="AX1064" s="11" t="s">
        <v>74</v>
      </c>
      <c r="AY1064" s="210" t="s">
        <v>134</v>
      </c>
    </row>
    <row r="1065" spans="2:51" s="11" customFormat="1" ht="13.5">
      <c r="B1065" s="199"/>
      <c r="C1065" s="200"/>
      <c r="D1065" s="201" t="s">
        <v>143</v>
      </c>
      <c r="E1065" s="202" t="s">
        <v>21</v>
      </c>
      <c r="F1065" s="203" t="s">
        <v>644</v>
      </c>
      <c r="G1065" s="200"/>
      <c r="H1065" s="204">
        <v>1.5</v>
      </c>
      <c r="I1065" s="205"/>
      <c r="J1065" s="200"/>
      <c r="K1065" s="200"/>
      <c r="L1065" s="206"/>
      <c r="M1065" s="207"/>
      <c r="N1065" s="208"/>
      <c r="O1065" s="208"/>
      <c r="P1065" s="208"/>
      <c r="Q1065" s="208"/>
      <c r="R1065" s="208"/>
      <c r="S1065" s="208"/>
      <c r="T1065" s="209"/>
      <c r="AT1065" s="210" t="s">
        <v>143</v>
      </c>
      <c r="AU1065" s="210" t="s">
        <v>86</v>
      </c>
      <c r="AV1065" s="11" t="s">
        <v>86</v>
      </c>
      <c r="AW1065" s="11" t="s">
        <v>38</v>
      </c>
      <c r="AX1065" s="11" t="s">
        <v>74</v>
      </c>
      <c r="AY1065" s="210" t="s">
        <v>134</v>
      </c>
    </row>
    <row r="1066" spans="2:51" s="11" customFormat="1" ht="13.5">
      <c r="B1066" s="199"/>
      <c r="C1066" s="200"/>
      <c r="D1066" s="201" t="s">
        <v>143</v>
      </c>
      <c r="E1066" s="202" t="s">
        <v>21</v>
      </c>
      <c r="F1066" s="203" t="s">
        <v>645</v>
      </c>
      <c r="G1066" s="200"/>
      <c r="H1066" s="204">
        <v>0.9</v>
      </c>
      <c r="I1066" s="205"/>
      <c r="J1066" s="200"/>
      <c r="K1066" s="200"/>
      <c r="L1066" s="206"/>
      <c r="M1066" s="207"/>
      <c r="N1066" s="208"/>
      <c r="O1066" s="208"/>
      <c r="P1066" s="208"/>
      <c r="Q1066" s="208"/>
      <c r="R1066" s="208"/>
      <c r="S1066" s="208"/>
      <c r="T1066" s="209"/>
      <c r="AT1066" s="210" t="s">
        <v>143</v>
      </c>
      <c r="AU1066" s="210" t="s">
        <v>86</v>
      </c>
      <c r="AV1066" s="11" t="s">
        <v>86</v>
      </c>
      <c r="AW1066" s="11" t="s">
        <v>38</v>
      </c>
      <c r="AX1066" s="11" t="s">
        <v>74</v>
      </c>
      <c r="AY1066" s="210" t="s">
        <v>134</v>
      </c>
    </row>
    <row r="1067" spans="2:51" s="11" customFormat="1" ht="13.5">
      <c r="B1067" s="199"/>
      <c r="C1067" s="200"/>
      <c r="D1067" s="201" t="s">
        <v>143</v>
      </c>
      <c r="E1067" s="202" t="s">
        <v>21</v>
      </c>
      <c r="F1067" s="203" t="s">
        <v>646</v>
      </c>
      <c r="G1067" s="200"/>
      <c r="H1067" s="204">
        <v>1.02</v>
      </c>
      <c r="I1067" s="205"/>
      <c r="J1067" s="200"/>
      <c r="K1067" s="200"/>
      <c r="L1067" s="206"/>
      <c r="M1067" s="207"/>
      <c r="N1067" s="208"/>
      <c r="O1067" s="208"/>
      <c r="P1067" s="208"/>
      <c r="Q1067" s="208"/>
      <c r="R1067" s="208"/>
      <c r="S1067" s="208"/>
      <c r="T1067" s="209"/>
      <c r="AT1067" s="210" t="s">
        <v>143</v>
      </c>
      <c r="AU1067" s="210" t="s">
        <v>86</v>
      </c>
      <c r="AV1067" s="11" t="s">
        <v>86</v>
      </c>
      <c r="AW1067" s="11" t="s">
        <v>38</v>
      </c>
      <c r="AX1067" s="11" t="s">
        <v>74</v>
      </c>
      <c r="AY1067" s="210" t="s">
        <v>134</v>
      </c>
    </row>
    <row r="1068" spans="2:51" s="11" customFormat="1" ht="13.5">
      <c r="B1068" s="199"/>
      <c r="C1068" s="200"/>
      <c r="D1068" s="201" t="s">
        <v>143</v>
      </c>
      <c r="E1068" s="202" t="s">
        <v>21</v>
      </c>
      <c r="F1068" s="203" t="s">
        <v>647</v>
      </c>
      <c r="G1068" s="200"/>
      <c r="H1068" s="204">
        <v>2.5499999999999998</v>
      </c>
      <c r="I1068" s="205"/>
      <c r="J1068" s="200"/>
      <c r="K1068" s="200"/>
      <c r="L1068" s="206"/>
      <c r="M1068" s="207"/>
      <c r="N1068" s="208"/>
      <c r="O1068" s="208"/>
      <c r="P1068" s="208"/>
      <c r="Q1068" s="208"/>
      <c r="R1068" s="208"/>
      <c r="S1068" s="208"/>
      <c r="T1068" s="209"/>
      <c r="AT1068" s="210" t="s">
        <v>143</v>
      </c>
      <c r="AU1068" s="210" t="s">
        <v>86</v>
      </c>
      <c r="AV1068" s="11" t="s">
        <v>86</v>
      </c>
      <c r="AW1068" s="11" t="s">
        <v>38</v>
      </c>
      <c r="AX1068" s="11" t="s">
        <v>74</v>
      </c>
      <c r="AY1068" s="210" t="s">
        <v>134</v>
      </c>
    </row>
    <row r="1069" spans="2:51" s="11" customFormat="1" ht="13.5">
      <c r="B1069" s="199"/>
      <c r="C1069" s="200"/>
      <c r="D1069" s="201" t="s">
        <v>143</v>
      </c>
      <c r="E1069" s="202" t="s">
        <v>21</v>
      </c>
      <c r="F1069" s="203" t="s">
        <v>648</v>
      </c>
      <c r="G1069" s="200"/>
      <c r="H1069" s="204">
        <v>3.26</v>
      </c>
      <c r="I1069" s="205"/>
      <c r="J1069" s="200"/>
      <c r="K1069" s="200"/>
      <c r="L1069" s="206"/>
      <c r="M1069" s="207"/>
      <c r="N1069" s="208"/>
      <c r="O1069" s="208"/>
      <c r="P1069" s="208"/>
      <c r="Q1069" s="208"/>
      <c r="R1069" s="208"/>
      <c r="S1069" s="208"/>
      <c r="T1069" s="209"/>
      <c r="AT1069" s="210" t="s">
        <v>143</v>
      </c>
      <c r="AU1069" s="210" t="s">
        <v>86</v>
      </c>
      <c r="AV1069" s="11" t="s">
        <v>86</v>
      </c>
      <c r="AW1069" s="11" t="s">
        <v>38</v>
      </c>
      <c r="AX1069" s="11" t="s">
        <v>74</v>
      </c>
      <c r="AY1069" s="210" t="s">
        <v>134</v>
      </c>
    </row>
    <row r="1070" spans="2:51" s="14" customFormat="1" ht="13.5">
      <c r="B1070" s="242"/>
      <c r="C1070" s="243"/>
      <c r="D1070" s="201" t="s">
        <v>143</v>
      </c>
      <c r="E1070" s="244" t="s">
        <v>21</v>
      </c>
      <c r="F1070" s="245" t="s">
        <v>356</v>
      </c>
      <c r="G1070" s="243"/>
      <c r="H1070" s="246">
        <v>22.01</v>
      </c>
      <c r="I1070" s="247"/>
      <c r="J1070" s="243"/>
      <c r="K1070" s="243"/>
      <c r="L1070" s="248"/>
      <c r="M1070" s="249"/>
      <c r="N1070" s="250"/>
      <c r="O1070" s="250"/>
      <c r="P1070" s="250"/>
      <c r="Q1070" s="250"/>
      <c r="R1070" s="250"/>
      <c r="S1070" s="250"/>
      <c r="T1070" s="251"/>
      <c r="AT1070" s="252" t="s">
        <v>143</v>
      </c>
      <c r="AU1070" s="252" t="s">
        <v>86</v>
      </c>
      <c r="AV1070" s="14" t="s">
        <v>147</v>
      </c>
      <c r="AW1070" s="14" t="s">
        <v>38</v>
      </c>
      <c r="AX1070" s="14" t="s">
        <v>74</v>
      </c>
      <c r="AY1070" s="252" t="s">
        <v>134</v>
      </c>
    </row>
    <row r="1071" spans="2:51" s="13" customFormat="1" ht="13.5">
      <c r="B1071" s="222"/>
      <c r="C1071" s="223"/>
      <c r="D1071" s="201" t="s">
        <v>143</v>
      </c>
      <c r="E1071" s="224" t="s">
        <v>21</v>
      </c>
      <c r="F1071" s="225" t="s">
        <v>649</v>
      </c>
      <c r="G1071" s="223"/>
      <c r="H1071" s="224" t="s">
        <v>21</v>
      </c>
      <c r="I1071" s="226"/>
      <c r="J1071" s="223"/>
      <c r="K1071" s="223"/>
      <c r="L1071" s="227"/>
      <c r="M1071" s="228"/>
      <c r="N1071" s="229"/>
      <c r="O1071" s="229"/>
      <c r="P1071" s="229"/>
      <c r="Q1071" s="229"/>
      <c r="R1071" s="229"/>
      <c r="S1071" s="229"/>
      <c r="T1071" s="230"/>
      <c r="AT1071" s="231" t="s">
        <v>143</v>
      </c>
      <c r="AU1071" s="231" t="s">
        <v>86</v>
      </c>
      <c r="AV1071" s="13" t="s">
        <v>79</v>
      </c>
      <c r="AW1071" s="13" t="s">
        <v>38</v>
      </c>
      <c r="AX1071" s="13" t="s">
        <v>74</v>
      </c>
      <c r="AY1071" s="231" t="s">
        <v>134</v>
      </c>
    </row>
    <row r="1072" spans="2:51" s="13" customFormat="1" ht="13.5">
      <c r="B1072" s="222"/>
      <c r="C1072" s="223"/>
      <c r="D1072" s="201" t="s">
        <v>143</v>
      </c>
      <c r="E1072" s="224" t="s">
        <v>21</v>
      </c>
      <c r="F1072" s="225" t="s">
        <v>843</v>
      </c>
      <c r="G1072" s="223"/>
      <c r="H1072" s="224" t="s">
        <v>21</v>
      </c>
      <c r="I1072" s="226"/>
      <c r="J1072" s="223"/>
      <c r="K1072" s="223"/>
      <c r="L1072" s="227"/>
      <c r="M1072" s="228"/>
      <c r="N1072" s="229"/>
      <c r="O1072" s="229"/>
      <c r="P1072" s="229"/>
      <c r="Q1072" s="229"/>
      <c r="R1072" s="229"/>
      <c r="S1072" s="229"/>
      <c r="T1072" s="230"/>
      <c r="AT1072" s="231" t="s">
        <v>143</v>
      </c>
      <c r="AU1072" s="231" t="s">
        <v>86</v>
      </c>
      <c r="AV1072" s="13" t="s">
        <v>79</v>
      </c>
      <c r="AW1072" s="13" t="s">
        <v>38</v>
      </c>
      <c r="AX1072" s="13" t="s">
        <v>74</v>
      </c>
      <c r="AY1072" s="231" t="s">
        <v>134</v>
      </c>
    </row>
    <row r="1073" spans="2:65" s="11" customFormat="1" ht="13.5">
      <c r="B1073" s="199"/>
      <c r="C1073" s="200"/>
      <c r="D1073" s="201" t="s">
        <v>143</v>
      </c>
      <c r="E1073" s="202" t="s">
        <v>21</v>
      </c>
      <c r="F1073" s="203" t="s">
        <v>650</v>
      </c>
      <c r="G1073" s="200"/>
      <c r="H1073" s="204">
        <v>9.9</v>
      </c>
      <c r="I1073" s="205"/>
      <c r="J1073" s="200"/>
      <c r="K1073" s="200"/>
      <c r="L1073" s="206"/>
      <c r="M1073" s="207"/>
      <c r="N1073" s="208"/>
      <c r="O1073" s="208"/>
      <c r="P1073" s="208"/>
      <c r="Q1073" s="208"/>
      <c r="R1073" s="208"/>
      <c r="S1073" s="208"/>
      <c r="T1073" s="209"/>
      <c r="AT1073" s="210" t="s">
        <v>143</v>
      </c>
      <c r="AU1073" s="210" t="s">
        <v>86</v>
      </c>
      <c r="AV1073" s="11" t="s">
        <v>86</v>
      </c>
      <c r="AW1073" s="11" t="s">
        <v>38</v>
      </c>
      <c r="AX1073" s="11" t="s">
        <v>74</v>
      </c>
      <c r="AY1073" s="210" t="s">
        <v>134</v>
      </c>
    </row>
    <row r="1074" spans="2:65" s="11" customFormat="1" ht="13.5">
      <c r="B1074" s="199"/>
      <c r="C1074" s="200"/>
      <c r="D1074" s="201" t="s">
        <v>143</v>
      </c>
      <c r="E1074" s="202" t="s">
        <v>21</v>
      </c>
      <c r="F1074" s="203" t="s">
        <v>643</v>
      </c>
      <c r="G1074" s="200"/>
      <c r="H1074" s="204">
        <v>1.23</v>
      </c>
      <c r="I1074" s="205"/>
      <c r="J1074" s="200"/>
      <c r="K1074" s="200"/>
      <c r="L1074" s="206"/>
      <c r="M1074" s="207"/>
      <c r="N1074" s="208"/>
      <c r="O1074" s="208"/>
      <c r="P1074" s="208"/>
      <c r="Q1074" s="208"/>
      <c r="R1074" s="208"/>
      <c r="S1074" s="208"/>
      <c r="T1074" s="209"/>
      <c r="AT1074" s="210" t="s">
        <v>143</v>
      </c>
      <c r="AU1074" s="210" t="s">
        <v>86</v>
      </c>
      <c r="AV1074" s="11" t="s">
        <v>86</v>
      </c>
      <c r="AW1074" s="11" t="s">
        <v>38</v>
      </c>
      <c r="AX1074" s="11" t="s">
        <v>74</v>
      </c>
      <c r="AY1074" s="210" t="s">
        <v>134</v>
      </c>
    </row>
    <row r="1075" spans="2:65" s="11" customFormat="1" ht="13.5">
      <c r="B1075" s="199"/>
      <c r="C1075" s="200"/>
      <c r="D1075" s="201" t="s">
        <v>143</v>
      </c>
      <c r="E1075" s="202" t="s">
        <v>21</v>
      </c>
      <c r="F1075" s="203" t="s">
        <v>651</v>
      </c>
      <c r="G1075" s="200"/>
      <c r="H1075" s="204">
        <v>0.75</v>
      </c>
      <c r="I1075" s="205"/>
      <c r="J1075" s="200"/>
      <c r="K1075" s="200"/>
      <c r="L1075" s="206"/>
      <c r="M1075" s="207"/>
      <c r="N1075" s="208"/>
      <c r="O1075" s="208"/>
      <c r="P1075" s="208"/>
      <c r="Q1075" s="208"/>
      <c r="R1075" s="208"/>
      <c r="S1075" s="208"/>
      <c r="T1075" s="209"/>
      <c r="AT1075" s="210" t="s">
        <v>143</v>
      </c>
      <c r="AU1075" s="210" t="s">
        <v>86</v>
      </c>
      <c r="AV1075" s="11" t="s">
        <v>86</v>
      </c>
      <c r="AW1075" s="11" t="s">
        <v>38</v>
      </c>
      <c r="AX1075" s="11" t="s">
        <v>74</v>
      </c>
      <c r="AY1075" s="210" t="s">
        <v>134</v>
      </c>
    </row>
    <row r="1076" spans="2:65" s="11" customFormat="1" ht="13.5">
      <c r="B1076" s="199"/>
      <c r="C1076" s="200"/>
      <c r="D1076" s="201" t="s">
        <v>143</v>
      </c>
      <c r="E1076" s="202" t="s">
        <v>21</v>
      </c>
      <c r="F1076" s="203" t="s">
        <v>645</v>
      </c>
      <c r="G1076" s="200"/>
      <c r="H1076" s="204">
        <v>0.9</v>
      </c>
      <c r="I1076" s="205"/>
      <c r="J1076" s="200"/>
      <c r="K1076" s="200"/>
      <c r="L1076" s="206"/>
      <c r="M1076" s="207"/>
      <c r="N1076" s="208"/>
      <c r="O1076" s="208"/>
      <c r="P1076" s="208"/>
      <c r="Q1076" s="208"/>
      <c r="R1076" s="208"/>
      <c r="S1076" s="208"/>
      <c r="T1076" s="209"/>
      <c r="AT1076" s="210" t="s">
        <v>143</v>
      </c>
      <c r="AU1076" s="210" t="s">
        <v>86</v>
      </c>
      <c r="AV1076" s="11" t="s">
        <v>86</v>
      </c>
      <c r="AW1076" s="11" t="s">
        <v>38</v>
      </c>
      <c r="AX1076" s="11" t="s">
        <v>74</v>
      </c>
      <c r="AY1076" s="210" t="s">
        <v>134</v>
      </c>
    </row>
    <row r="1077" spans="2:65" s="11" customFormat="1" ht="13.5">
      <c r="B1077" s="199"/>
      <c r="C1077" s="200"/>
      <c r="D1077" s="201" t="s">
        <v>143</v>
      </c>
      <c r="E1077" s="202" t="s">
        <v>21</v>
      </c>
      <c r="F1077" s="203" t="s">
        <v>646</v>
      </c>
      <c r="G1077" s="200"/>
      <c r="H1077" s="204">
        <v>1.02</v>
      </c>
      <c r="I1077" s="205"/>
      <c r="J1077" s="200"/>
      <c r="K1077" s="200"/>
      <c r="L1077" s="206"/>
      <c r="M1077" s="207"/>
      <c r="N1077" s="208"/>
      <c r="O1077" s="208"/>
      <c r="P1077" s="208"/>
      <c r="Q1077" s="208"/>
      <c r="R1077" s="208"/>
      <c r="S1077" s="208"/>
      <c r="T1077" s="209"/>
      <c r="AT1077" s="210" t="s">
        <v>143</v>
      </c>
      <c r="AU1077" s="210" t="s">
        <v>86</v>
      </c>
      <c r="AV1077" s="11" t="s">
        <v>86</v>
      </c>
      <c r="AW1077" s="11" t="s">
        <v>38</v>
      </c>
      <c r="AX1077" s="11" t="s">
        <v>74</v>
      </c>
      <c r="AY1077" s="210" t="s">
        <v>134</v>
      </c>
    </row>
    <row r="1078" spans="2:65" s="11" customFormat="1" ht="13.5">
      <c r="B1078" s="199"/>
      <c r="C1078" s="200"/>
      <c r="D1078" s="201" t="s">
        <v>143</v>
      </c>
      <c r="E1078" s="202" t="s">
        <v>21</v>
      </c>
      <c r="F1078" s="203" t="s">
        <v>652</v>
      </c>
      <c r="G1078" s="200"/>
      <c r="H1078" s="204">
        <v>1.07</v>
      </c>
      <c r="I1078" s="205"/>
      <c r="J1078" s="200"/>
      <c r="K1078" s="200"/>
      <c r="L1078" s="206"/>
      <c r="M1078" s="207"/>
      <c r="N1078" s="208"/>
      <c r="O1078" s="208"/>
      <c r="P1078" s="208"/>
      <c r="Q1078" s="208"/>
      <c r="R1078" s="208"/>
      <c r="S1078" s="208"/>
      <c r="T1078" s="209"/>
      <c r="AT1078" s="210" t="s">
        <v>143</v>
      </c>
      <c r="AU1078" s="210" t="s">
        <v>86</v>
      </c>
      <c r="AV1078" s="11" t="s">
        <v>86</v>
      </c>
      <c r="AW1078" s="11" t="s">
        <v>38</v>
      </c>
      <c r="AX1078" s="11" t="s">
        <v>74</v>
      </c>
      <c r="AY1078" s="210" t="s">
        <v>134</v>
      </c>
    </row>
    <row r="1079" spans="2:65" s="14" customFormat="1" ht="13.5">
      <c r="B1079" s="242"/>
      <c r="C1079" s="243"/>
      <c r="D1079" s="201" t="s">
        <v>143</v>
      </c>
      <c r="E1079" s="244" t="s">
        <v>21</v>
      </c>
      <c r="F1079" s="245" t="s">
        <v>356</v>
      </c>
      <c r="G1079" s="243"/>
      <c r="H1079" s="246">
        <v>14.87</v>
      </c>
      <c r="I1079" s="247"/>
      <c r="J1079" s="243"/>
      <c r="K1079" s="243"/>
      <c r="L1079" s="248"/>
      <c r="M1079" s="249"/>
      <c r="N1079" s="250"/>
      <c r="O1079" s="250"/>
      <c r="P1079" s="250"/>
      <c r="Q1079" s="250"/>
      <c r="R1079" s="250"/>
      <c r="S1079" s="250"/>
      <c r="T1079" s="251"/>
      <c r="AT1079" s="252" t="s">
        <v>143</v>
      </c>
      <c r="AU1079" s="252" t="s">
        <v>86</v>
      </c>
      <c r="AV1079" s="14" t="s">
        <v>147</v>
      </c>
      <c r="AW1079" s="14" t="s">
        <v>38</v>
      </c>
      <c r="AX1079" s="14" t="s">
        <v>74</v>
      </c>
      <c r="AY1079" s="252" t="s">
        <v>134</v>
      </c>
    </row>
    <row r="1080" spans="2:65" s="12" customFormat="1" ht="13.5">
      <c r="B1080" s="211"/>
      <c r="C1080" s="212"/>
      <c r="D1080" s="201" t="s">
        <v>143</v>
      </c>
      <c r="E1080" s="213" t="s">
        <v>21</v>
      </c>
      <c r="F1080" s="214" t="s">
        <v>145</v>
      </c>
      <c r="G1080" s="212"/>
      <c r="H1080" s="215">
        <v>44.43</v>
      </c>
      <c r="I1080" s="216"/>
      <c r="J1080" s="212"/>
      <c r="K1080" s="212"/>
      <c r="L1080" s="217"/>
      <c r="M1080" s="218"/>
      <c r="N1080" s="219"/>
      <c r="O1080" s="219"/>
      <c r="P1080" s="219"/>
      <c r="Q1080" s="219"/>
      <c r="R1080" s="219"/>
      <c r="S1080" s="219"/>
      <c r="T1080" s="220"/>
      <c r="AT1080" s="221" t="s">
        <v>143</v>
      </c>
      <c r="AU1080" s="221" t="s">
        <v>86</v>
      </c>
      <c r="AV1080" s="12" t="s">
        <v>141</v>
      </c>
      <c r="AW1080" s="12" t="s">
        <v>38</v>
      </c>
      <c r="AX1080" s="12" t="s">
        <v>79</v>
      </c>
      <c r="AY1080" s="221" t="s">
        <v>134</v>
      </c>
    </row>
    <row r="1081" spans="2:65" s="1" customFormat="1" ht="16.5" customHeight="1">
      <c r="B1081" s="41"/>
      <c r="C1081" s="187" t="s">
        <v>845</v>
      </c>
      <c r="D1081" s="187" t="s">
        <v>136</v>
      </c>
      <c r="E1081" s="188" t="s">
        <v>846</v>
      </c>
      <c r="F1081" s="189" t="s">
        <v>847</v>
      </c>
      <c r="G1081" s="190" t="s">
        <v>325</v>
      </c>
      <c r="H1081" s="191">
        <v>86.65</v>
      </c>
      <c r="I1081" s="192"/>
      <c r="J1081" s="193">
        <f>ROUND(I1081*H1081,2)</f>
        <v>0</v>
      </c>
      <c r="K1081" s="189" t="s">
        <v>140</v>
      </c>
      <c r="L1081" s="61"/>
      <c r="M1081" s="194" t="s">
        <v>21</v>
      </c>
      <c r="N1081" s="195" t="s">
        <v>45</v>
      </c>
      <c r="O1081" s="42"/>
      <c r="P1081" s="196">
        <f>O1081*H1081</f>
        <v>0</v>
      </c>
      <c r="Q1081" s="196">
        <v>0</v>
      </c>
      <c r="R1081" s="196">
        <f>Q1081*H1081</f>
        <v>0</v>
      </c>
      <c r="S1081" s="196">
        <v>2.5999999999999999E-3</v>
      </c>
      <c r="T1081" s="197">
        <f>S1081*H1081</f>
        <v>0.22529000000000002</v>
      </c>
      <c r="AR1081" s="24" t="s">
        <v>214</v>
      </c>
      <c r="AT1081" s="24" t="s">
        <v>136</v>
      </c>
      <c r="AU1081" s="24" t="s">
        <v>86</v>
      </c>
      <c r="AY1081" s="24" t="s">
        <v>134</v>
      </c>
      <c r="BE1081" s="198">
        <f>IF(N1081="základní",J1081,0)</f>
        <v>0</v>
      </c>
      <c r="BF1081" s="198">
        <f>IF(N1081="snížená",J1081,0)</f>
        <v>0</v>
      </c>
      <c r="BG1081" s="198">
        <f>IF(N1081="zákl. přenesená",J1081,0)</f>
        <v>0</v>
      </c>
      <c r="BH1081" s="198">
        <f>IF(N1081="sníž. přenesená",J1081,0)</f>
        <v>0</v>
      </c>
      <c r="BI1081" s="198">
        <f>IF(N1081="nulová",J1081,0)</f>
        <v>0</v>
      </c>
      <c r="BJ1081" s="24" t="s">
        <v>79</v>
      </c>
      <c r="BK1081" s="198">
        <f>ROUND(I1081*H1081,2)</f>
        <v>0</v>
      </c>
      <c r="BL1081" s="24" t="s">
        <v>214</v>
      </c>
      <c r="BM1081" s="24" t="s">
        <v>848</v>
      </c>
    </row>
    <row r="1082" spans="2:65" s="13" customFormat="1" ht="13.5">
      <c r="B1082" s="222"/>
      <c r="C1082" s="223"/>
      <c r="D1082" s="201" t="s">
        <v>143</v>
      </c>
      <c r="E1082" s="224" t="s">
        <v>21</v>
      </c>
      <c r="F1082" s="225" t="s">
        <v>849</v>
      </c>
      <c r="G1082" s="223"/>
      <c r="H1082" s="224" t="s">
        <v>21</v>
      </c>
      <c r="I1082" s="226"/>
      <c r="J1082" s="223"/>
      <c r="K1082" s="223"/>
      <c r="L1082" s="227"/>
      <c r="M1082" s="228"/>
      <c r="N1082" s="229"/>
      <c r="O1082" s="229"/>
      <c r="P1082" s="229"/>
      <c r="Q1082" s="229"/>
      <c r="R1082" s="229"/>
      <c r="S1082" s="229"/>
      <c r="T1082" s="230"/>
      <c r="AT1082" s="231" t="s">
        <v>143</v>
      </c>
      <c r="AU1082" s="231" t="s">
        <v>86</v>
      </c>
      <c r="AV1082" s="13" t="s">
        <v>79</v>
      </c>
      <c r="AW1082" s="13" t="s">
        <v>38</v>
      </c>
      <c r="AX1082" s="13" t="s">
        <v>74</v>
      </c>
      <c r="AY1082" s="231" t="s">
        <v>134</v>
      </c>
    </row>
    <row r="1083" spans="2:65" s="11" customFormat="1" ht="13.5">
      <c r="B1083" s="199"/>
      <c r="C1083" s="200"/>
      <c r="D1083" s="201" t="s">
        <v>143</v>
      </c>
      <c r="E1083" s="202" t="s">
        <v>21</v>
      </c>
      <c r="F1083" s="203" t="s">
        <v>850</v>
      </c>
      <c r="G1083" s="200"/>
      <c r="H1083" s="204">
        <v>7.75</v>
      </c>
      <c r="I1083" s="205"/>
      <c r="J1083" s="200"/>
      <c r="K1083" s="200"/>
      <c r="L1083" s="206"/>
      <c r="M1083" s="207"/>
      <c r="N1083" s="208"/>
      <c r="O1083" s="208"/>
      <c r="P1083" s="208"/>
      <c r="Q1083" s="208"/>
      <c r="R1083" s="208"/>
      <c r="S1083" s="208"/>
      <c r="T1083" s="209"/>
      <c r="AT1083" s="210" t="s">
        <v>143</v>
      </c>
      <c r="AU1083" s="210" t="s">
        <v>86</v>
      </c>
      <c r="AV1083" s="11" t="s">
        <v>86</v>
      </c>
      <c r="AW1083" s="11" t="s">
        <v>38</v>
      </c>
      <c r="AX1083" s="11" t="s">
        <v>74</v>
      </c>
      <c r="AY1083" s="210" t="s">
        <v>134</v>
      </c>
    </row>
    <row r="1084" spans="2:65" s="13" customFormat="1" ht="13.5">
      <c r="B1084" s="222"/>
      <c r="C1084" s="223"/>
      <c r="D1084" s="201" t="s">
        <v>143</v>
      </c>
      <c r="E1084" s="224" t="s">
        <v>21</v>
      </c>
      <c r="F1084" s="225" t="s">
        <v>851</v>
      </c>
      <c r="G1084" s="223"/>
      <c r="H1084" s="224" t="s">
        <v>21</v>
      </c>
      <c r="I1084" s="226"/>
      <c r="J1084" s="223"/>
      <c r="K1084" s="223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143</v>
      </c>
      <c r="AU1084" s="231" t="s">
        <v>86</v>
      </c>
      <c r="AV1084" s="13" t="s">
        <v>79</v>
      </c>
      <c r="AW1084" s="13" t="s">
        <v>38</v>
      </c>
      <c r="AX1084" s="13" t="s">
        <v>74</v>
      </c>
      <c r="AY1084" s="231" t="s">
        <v>134</v>
      </c>
    </row>
    <row r="1085" spans="2:65" s="11" customFormat="1" ht="13.5">
      <c r="B1085" s="199"/>
      <c r="C1085" s="200"/>
      <c r="D1085" s="201" t="s">
        <v>143</v>
      </c>
      <c r="E1085" s="202" t="s">
        <v>21</v>
      </c>
      <c r="F1085" s="203" t="s">
        <v>852</v>
      </c>
      <c r="G1085" s="200"/>
      <c r="H1085" s="204">
        <v>7.28</v>
      </c>
      <c r="I1085" s="205"/>
      <c r="J1085" s="200"/>
      <c r="K1085" s="200"/>
      <c r="L1085" s="206"/>
      <c r="M1085" s="207"/>
      <c r="N1085" s="208"/>
      <c r="O1085" s="208"/>
      <c r="P1085" s="208"/>
      <c r="Q1085" s="208"/>
      <c r="R1085" s="208"/>
      <c r="S1085" s="208"/>
      <c r="T1085" s="209"/>
      <c r="AT1085" s="210" t="s">
        <v>143</v>
      </c>
      <c r="AU1085" s="210" t="s">
        <v>86</v>
      </c>
      <c r="AV1085" s="11" t="s">
        <v>86</v>
      </c>
      <c r="AW1085" s="11" t="s">
        <v>38</v>
      </c>
      <c r="AX1085" s="11" t="s">
        <v>74</v>
      </c>
      <c r="AY1085" s="210" t="s">
        <v>134</v>
      </c>
    </row>
    <row r="1086" spans="2:65" s="13" customFormat="1" ht="13.5">
      <c r="B1086" s="222"/>
      <c r="C1086" s="223"/>
      <c r="D1086" s="201" t="s">
        <v>143</v>
      </c>
      <c r="E1086" s="224" t="s">
        <v>21</v>
      </c>
      <c r="F1086" s="225" t="s">
        <v>853</v>
      </c>
      <c r="G1086" s="223"/>
      <c r="H1086" s="224" t="s">
        <v>21</v>
      </c>
      <c r="I1086" s="226"/>
      <c r="J1086" s="223"/>
      <c r="K1086" s="223"/>
      <c r="L1086" s="227"/>
      <c r="M1086" s="228"/>
      <c r="N1086" s="229"/>
      <c r="O1086" s="229"/>
      <c r="P1086" s="229"/>
      <c r="Q1086" s="229"/>
      <c r="R1086" s="229"/>
      <c r="S1086" s="229"/>
      <c r="T1086" s="230"/>
      <c r="AT1086" s="231" t="s">
        <v>143</v>
      </c>
      <c r="AU1086" s="231" t="s">
        <v>86</v>
      </c>
      <c r="AV1086" s="13" t="s">
        <v>79</v>
      </c>
      <c r="AW1086" s="13" t="s">
        <v>38</v>
      </c>
      <c r="AX1086" s="13" t="s">
        <v>74</v>
      </c>
      <c r="AY1086" s="231" t="s">
        <v>134</v>
      </c>
    </row>
    <row r="1087" spans="2:65" s="11" customFormat="1" ht="13.5">
      <c r="B1087" s="199"/>
      <c r="C1087" s="200"/>
      <c r="D1087" s="201" t="s">
        <v>143</v>
      </c>
      <c r="E1087" s="202" t="s">
        <v>21</v>
      </c>
      <c r="F1087" s="203" t="s">
        <v>854</v>
      </c>
      <c r="G1087" s="200"/>
      <c r="H1087" s="204">
        <v>7.9</v>
      </c>
      <c r="I1087" s="205"/>
      <c r="J1087" s="200"/>
      <c r="K1087" s="200"/>
      <c r="L1087" s="206"/>
      <c r="M1087" s="207"/>
      <c r="N1087" s="208"/>
      <c r="O1087" s="208"/>
      <c r="P1087" s="208"/>
      <c r="Q1087" s="208"/>
      <c r="R1087" s="208"/>
      <c r="S1087" s="208"/>
      <c r="T1087" s="209"/>
      <c r="AT1087" s="210" t="s">
        <v>143</v>
      </c>
      <c r="AU1087" s="210" t="s">
        <v>86</v>
      </c>
      <c r="AV1087" s="11" t="s">
        <v>86</v>
      </c>
      <c r="AW1087" s="11" t="s">
        <v>38</v>
      </c>
      <c r="AX1087" s="11" t="s">
        <v>74</v>
      </c>
      <c r="AY1087" s="210" t="s">
        <v>134</v>
      </c>
    </row>
    <row r="1088" spans="2:65" s="13" customFormat="1" ht="13.5">
      <c r="B1088" s="222"/>
      <c r="C1088" s="223"/>
      <c r="D1088" s="201" t="s">
        <v>143</v>
      </c>
      <c r="E1088" s="224" t="s">
        <v>21</v>
      </c>
      <c r="F1088" s="225" t="s">
        <v>855</v>
      </c>
      <c r="G1088" s="223"/>
      <c r="H1088" s="224" t="s">
        <v>21</v>
      </c>
      <c r="I1088" s="226"/>
      <c r="J1088" s="223"/>
      <c r="K1088" s="223"/>
      <c r="L1088" s="227"/>
      <c r="M1088" s="228"/>
      <c r="N1088" s="229"/>
      <c r="O1088" s="229"/>
      <c r="P1088" s="229"/>
      <c r="Q1088" s="229"/>
      <c r="R1088" s="229"/>
      <c r="S1088" s="229"/>
      <c r="T1088" s="230"/>
      <c r="AT1088" s="231" t="s">
        <v>143</v>
      </c>
      <c r="AU1088" s="231" t="s">
        <v>86</v>
      </c>
      <c r="AV1088" s="13" t="s">
        <v>79</v>
      </c>
      <c r="AW1088" s="13" t="s">
        <v>38</v>
      </c>
      <c r="AX1088" s="13" t="s">
        <v>74</v>
      </c>
      <c r="AY1088" s="231" t="s">
        <v>134</v>
      </c>
    </row>
    <row r="1089" spans="2:65" s="11" customFormat="1" ht="13.5">
      <c r="B1089" s="199"/>
      <c r="C1089" s="200"/>
      <c r="D1089" s="201" t="s">
        <v>143</v>
      </c>
      <c r="E1089" s="202" t="s">
        <v>21</v>
      </c>
      <c r="F1089" s="203" t="s">
        <v>856</v>
      </c>
      <c r="G1089" s="200"/>
      <c r="H1089" s="204">
        <v>9.25</v>
      </c>
      <c r="I1089" s="205"/>
      <c r="J1089" s="200"/>
      <c r="K1089" s="200"/>
      <c r="L1089" s="206"/>
      <c r="M1089" s="207"/>
      <c r="N1089" s="208"/>
      <c r="O1089" s="208"/>
      <c r="P1089" s="208"/>
      <c r="Q1089" s="208"/>
      <c r="R1089" s="208"/>
      <c r="S1089" s="208"/>
      <c r="T1089" s="209"/>
      <c r="AT1089" s="210" t="s">
        <v>143</v>
      </c>
      <c r="AU1089" s="210" t="s">
        <v>86</v>
      </c>
      <c r="AV1089" s="11" t="s">
        <v>86</v>
      </c>
      <c r="AW1089" s="11" t="s">
        <v>38</v>
      </c>
      <c r="AX1089" s="11" t="s">
        <v>74</v>
      </c>
      <c r="AY1089" s="210" t="s">
        <v>134</v>
      </c>
    </row>
    <row r="1090" spans="2:65" s="13" customFormat="1" ht="13.5">
      <c r="B1090" s="222"/>
      <c r="C1090" s="223"/>
      <c r="D1090" s="201" t="s">
        <v>143</v>
      </c>
      <c r="E1090" s="224" t="s">
        <v>21</v>
      </c>
      <c r="F1090" s="225" t="s">
        <v>857</v>
      </c>
      <c r="G1090" s="223"/>
      <c r="H1090" s="224" t="s">
        <v>21</v>
      </c>
      <c r="I1090" s="226"/>
      <c r="J1090" s="223"/>
      <c r="K1090" s="223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143</v>
      </c>
      <c r="AU1090" s="231" t="s">
        <v>86</v>
      </c>
      <c r="AV1090" s="13" t="s">
        <v>79</v>
      </c>
      <c r="AW1090" s="13" t="s">
        <v>38</v>
      </c>
      <c r="AX1090" s="13" t="s">
        <v>74</v>
      </c>
      <c r="AY1090" s="231" t="s">
        <v>134</v>
      </c>
    </row>
    <row r="1091" spans="2:65" s="11" customFormat="1" ht="13.5">
      <c r="B1091" s="199"/>
      <c r="C1091" s="200"/>
      <c r="D1091" s="201" t="s">
        <v>143</v>
      </c>
      <c r="E1091" s="202" t="s">
        <v>21</v>
      </c>
      <c r="F1091" s="203" t="s">
        <v>858</v>
      </c>
      <c r="G1091" s="200"/>
      <c r="H1091" s="204">
        <v>8</v>
      </c>
      <c r="I1091" s="205"/>
      <c r="J1091" s="200"/>
      <c r="K1091" s="200"/>
      <c r="L1091" s="206"/>
      <c r="M1091" s="207"/>
      <c r="N1091" s="208"/>
      <c r="O1091" s="208"/>
      <c r="P1091" s="208"/>
      <c r="Q1091" s="208"/>
      <c r="R1091" s="208"/>
      <c r="S1091" s="208"/>
      <c r="T1091" s="209"/>
      <c r="AT1091" s="210" t="s">
        <v>143</v>
      </c>
      <c r="AU1091" s="210" t="s">
        <v>86</v>
      </c>
      <c r="AV1091" s="11" t="s">
        <v>86</v>
      </c>
      <c r="AW1091" s="11" t="s">
        <v>38</v>
      </c>
      <c r="AX1091" s="11" t="s">
        <v>74</v>
      </c>
      <c r="AY1091" s="210" t="s">
        <v>134</v>
      </c>
    </row>
    <row r="1092" spans="2:65" s="13" customFormat="1" ht="13.5">
      <c r="B1092" s="222"/>
      <c r="C1092" s="223"/>
      <c r="D1092" s="201" t="s">
        <v>143</v>
      </c>
      <c r="E1092" s="224" t="s">
        <v>21</v>
      </c>
      <c r="F1092" s="225" t="s">
        <v>859</v>
      </c>
      <c r="G1092" s="223"/>
      <c r="H1092" s="224" t="s">
        <v>21</v>
      </c>
      <c r="I1092" s="226"/>
      <c r="J1092" s="223"/>
      <c r="K1092" s="223"/>
      <c r="L1092" s="227"/>
      <c r="M1092" s="228"/>
      <c r="N1092" s="229"/>
      <c r="O1092" s="229"/>
      <c r="P1092" s="229"/>
      <c r="Q1092" s="229"/>
      <c r="R1092" s="229"/>
      <c r="S1092" s="229"/>
      <c r="T1092" s="230"/>
      <c r="AT1092" s="231" t="s">
        <v>143</v>
      </c>
      <c r="AU1092" s="231" t="s">
        <v>86</v>
      </c>
      <c r="AV1092" s="13" t="s">
        <v>79</v>
      </c>
      <c r="AW1092" s="13" t="s">
        <v>38</v>
      </c>
      <c r="AX1092" s="13" t="s">
        <v>74</v>
      </c>
      <c r="AY1092" s="231" t="s">
        <v>134</v>
      </c>
    </row>
    <row r="1093" spans="2:65" s="11" customFormat="1" ht="13.5">
      <c r="B1093" s="199"/>
      <c r="C1093" s="200"/>
      <c r="D1093" s="201" t="s">
        <v>143</v>
      </c>
      <c r="E1093" s="202" t="s">
        <v>21</v>
      </c>
      <c r="F1093" s="203" t="s">
        <v>860</v>
      </c>
      <c r="G1093" s="200"/>
      <c r="H1093" s="204">
        <v>44.17</v>
      </c>
      <c r="I1093" s="205"/>
      <c r="J1093" s="200"/>
      <c r="K1093" s="200"/>
      <c r="L1093" s="206"/>
      <c r="M1093" s="207"/>
      <c r="N1093" s="208"/>
      <c r="O1093" s="208"/>
      <c r="P1093" s="208"/>
      <c r="Q1093" s="208"/>
      <c r="R1093" s="208"/>
      <c r="S1093" s="208"/>
      <c r="T1093" s="209"/>
      <c r="AT1093" s="210" t="s">
        <v>143</v>
      </c>
      <c r="AU1093" s="210" t="s">
        <v>86</v>
      </c>
      <c r="AV1093" s="11" t="s">
        <v>86</v>
      </c>
      <c r="AW1093" s="11" t="s">
        <v>38</v>
      </c>
      <c r="AX1093" s="11" t="s">
        <v>74</v>
      </c>
      <c r="AY1093" s="210" t="s">
        <v>134</v>
      </c>
    </row>
    <row r="1094" spans="2:65" s="13" customFormat="1" ht="13.5">
      <c r="B1094" s="222"/>
      <c r="C1094" s="223"/>
      <c r="D1094" s="201" t="s">
        <v>143</v>
      </c>
      <c r="E1094" s="224" t="s">
        <v>21</v>
      </c>
      <c r="F1094" s="225" t="s">
        <v>641</v>
      </c>
      <c r="G1094" s="223"/>
      <c r="H1094" s="224" t="s">
        <v>21</v>
      </c>
      <c r="I1094" s="226"/>
      <c r="J1094" s="223"/>
      <c r="K1094" s="223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143</v>
      </c>
      <c r="AU1094" s="231" t="s">
        <v>86</v>
      </c>
      <c r="AV1094" s="13" t="s">
        <v>79</v>
      </c>
      <c r="AW1094" s="13" t="s">
        <v>38</v>
      </c>
      <c r="AX1094" s="13" t="s">
        <v>74</v>
      </c>
      <c r="AY1094" s="231" t="s">
        <v>134</v>
      </c>
    </row>
    <row r="1095" spans="2:65" s="13" customFormat="1" ht="13.5">
      <c r="B1095" s="222"/>
      <c r="C1095" s="223"/>
      <c r="D1095" s="201" t="s">
        <v>143</v>
      </c>
      <c r="E1095" s="224" t="s">
        <v>21</v>
      </c>
      <c r="F1095" s="225" t="s">
        <v>861</v>
      </c>
      <c r="G1095" s="223"/>
      <c r="H1095" s="224" t="s">
        <v>21</v>
      </c>
      <c r="I1095" s="226"/>
      <c r="J1095" s="223"/>
      <c r="K1095" s="223"/>
      <c r="L1095" s="227"/>
      <c r="M1095" s="228"/>
      <c r="N1095" s="229"/>
      <c r="O1095" s="229"/>
      <c r="P1095" s="229"/>
      <c r="Q1095" s="229"/>
      <c r="R1095" s="229"/>
      <c r="S1095" s="229"/>
      <c r="T1095" s="230"/>
      <c r="AT1095" s="231" t="s">
        <v>143</v>
      </c>
      <c r="AU1095" s="231" t="s">
        <v>86</v>
      </c>
      <c r="AV1095" s="13" t="s">
        <v>79</v>
      </c>
      <c r="AW1095" s="13" t="s">
        <v>38</v>
      </c>
      <c r="AX1095" s="13" t="s">
        <v>74</v>
      </c>
      <c r="AY1095" s="231" t="s">
        <v>134</v>
      </c>
    </row>
    <row r="1096" spans="2:65" s="11" customFormat="1" ht="13.5">
      <c r="B1096" s="199"/>
      <c r="C1096" s="200"/>
      <c r="D1096" s="201" t="s">
        <v>143</v>
      </c>
      <c r="E1096" s="202" t="s">
        <v>21</v>
      </c>
      <c r="F1096" s="203" t="s">
        <v>862</v>
      </c>
      <c r="G1096" s="200"/>
      <c r="H1096" s="204">
        <v>2.2999999999999998</v>
      </c>
      <c r="I1096" s="205"/>
      <c r="J1096" s="200"/>
      <c r="K1096" s="200"/>
      <c r="L1096" s="206"/>
      <c r="M1096" s="207"/>
      <c r="N1096" s="208"/>
      <c r="O1096" s="208"/>
      <c r="P1096" s="208"/>
      <c r="Q1096" s="208"/>
      <c r="R1096" s="208"/>
      <c r="S1096" s="208"/>
      <c r="T1096" s="209"/>
      <c r="AT1096" s="210" t="s">
        <v>143</v>
      </c>
      <c r="AU1096" s="210" t="s">
        <v>86</v>
      </c>
      <c r="AV1096" s="11" t="s">
        <v>86</v>
      </c>
      <c r="AW1096" s="11" t="s">
        <v>38</v>
      </c>
      <c r="AX1096" s="11" t="s">
        <v>74</v>
      </c>
      <c r="AY1096" s="210" t="s">
        <v>134</v>
      </c>
    </row>
    <row r="1097" spans="2:65" s="12" customFormat="1" ht="13.5">
      <c r="B1097" s="211"/>
      <c r="C1097" s="212"/>
      <c r="D1097" s="201" t="s">
        <v>143</v>
      </c>
      <c r="E1097" s="213" t="s">
        <v>21</v>
      </c>
      <c r="F1097" s="214" t="s">
        <v>145</v>
      </c>
      <c r="G1097" s="212"/>
      <c r="H1097" s="215">
        <v>86.65</v>
      </c>
      <c r="I1097" s="216"/>
      <c r="J1097" s="212"/>
      <c r="K1097" s="212"/>
      <c r="L1097" s="217"/>
      <c r="M1097" s="218"/>
      <c r="N1097" s="219"/>
      <c r="O1097" s="219"/>
      <c r="P1097" s="219"/>
      <c r="Q1097" s="219"/>
      <c r="R1097" s="219"/>
      <c r="S1097" s="219"/>
      <c r="T1097" s="220"/>
      <c r="AT1097" s="221" t="s">
        <v>143</v>
      </c>
      <c r="AU1097" s="221" t="s">
        <v>86</v>
      </c>
      <c r="AV1097" s="12" t="s">
        <v>141</v>
      </c>
      <c r="AW1097" s="12" t="s">
        <v>38</v>
      </c>
      <c r="AX1097" s="12" t="s">
        <v>79</v>
      </c>
      <c r="AY1097" s="221" t="s">
        <v>134</v>
      </c>
    </row>
    <row r="1098" spans="2:65" s="1" customFormat="1" ht="16.5" customHeight="1">
      <c r="B1098" s="41"/>
      <c r="C1098" s="187" t="s">
        <v>863</v>
      </c>
      <c r="D1098" s="187" t="s">
        <v>136</v>
      </c>
      <c r="E1098" s="188" t="s">
        <v>864</v>
      </c>
      <c r="F1098" s="189" t="s">
        <v>865</v>
      </c>
      <c r="G1098" s="190" t="s">
        <v>325</v>
      </c>
      <c r="H1098" s="191">
        <v>10.5</v>
      </c>
      <c r="I1098" s="192"/>
      <c r="J1098" s="193">
        <f>ROUND(I1098*H1098,2)</f>
        <v>0</v>
      </c>
      <c r="K1098" s="189" t="s">
        <v>140</v>
      </c>
      <c r="L1098" s="61"/>
      <c r="M1098" s="194" t="s">
        <v>21</v>
      </c>
      <c r="N1098" s="195" t="s">
        <v>45</v>
      </c>
      <c r="O1098" s="42"/>
      <c r="P1098" s="196">
        <f>O1098*H1098</f>
        <v>0</v>
      </c>
      <c r="Q1098" s="196">
        <v>0</v>
      </c>
      <c r="R1098" s="196">
        <f>Q1098*H1098</f>
        <v>0</v>
      </c>
      <c r="S1098" s="196">
        <v>3.9399999999999999E-3</v>
      </c>
      <c r="T1098" s="197">
        <f>S1098*H1098</f>
        <v>4.1369999999999997E-2</v>
      </c>
      <c r="AR1098" s="24" t="s">
        <v>214</v>
      </c>
      <c r="AT1098" s="24" t="s">
        <v>136</v>
      </c>
      <c r="AU1098" s="24" t="s">
        <v>86</v>
      </c>
      <c r="AY1098" s="24" t="s">
        <v>134</v>
      </c>
      <c r="BE1098" s="198">
        <f>IF(N1098="základní",J1098,0)</f>
        <v>0</v>
      </c>
      <c r="BF1098" s="198">
        <f>IF(N1098="snížená",J1098,0)</f>
        <v>0</v>
      </c>
      <c r="BG1098" s="198">
        <f>IF(N1098="zákl. přenesená",J1098,0)</f>
        <v>0</v>
      </c>
      <c r="BH1098" s="198">
        <f>IF(N1098="sníž. přenesená",J1098,0)</f>
        <v>0</v>
      </c>
      <c r="BI1098" s="198">
        <f>IF(N1098="nulová",J1098,0)</f>
        <v>0</v>
      </c>
      <c r="BJ1098" s="24" t="s">
        <v>79</v>
      </c>
      <c r="BK1098" s="198">
        <f>ROUND(I1098*H1098,2)</f>
        <v>0</v>
      </c>
      <c r="BL1098" s="24" t="s">
        <v>214</v>
      </c>
      <c r="BM1098" s="24" t="s">
        <v>866</v>
      </c>
    </row>
    <row r="1099" spans="2:65" s="13" customFormat="1" ht="13.5">
      <c r="B1099" s="222"/>
      <c r="C1099" s="223"/>
      <c r="D1099" s="201" t="s">
        <v>143</v>
      </c>
      <c r="E1099" s="224" t="s">
        <v>21</v>
      </c>
      <c r="F1099" s="225" t="s">
        <v>867</v>
      </c>
      <c r="G1099" s="223"/>
      <c r="H1099" s="224" t="s">
        <v>21</v>
      </c>
      <c r="I1099" s="226"/>
      <c r="J1099" s="223"/>
      <c r="K1099" s="223"/>
      <c r="L1099" s="227"/>
      <c r="M1099" s="228"/>
      <c r="N1099" s="229"/>
      <c r="O1099" s="229"/>
      <c r="P1099" s="229"/>
      <c r="Q1099" s="229"/>
      <c r="R1099" s="229"/>
      <c r="S1099" s="229"/>
      <c r="T1099" s="230"/>
      <c r="AT1099" s="231" t="s">
        <v>143</v>
      </c>
      <c r="AU1099" s="231" t="s">
        <v>86</v>
      </c>
      <c r="AV1099" s="13" t="s">
        <v>79</v>
      </c>
      <c r="AW1099" s="13" t="s">
        <v>38</v>
      </c>
      <c r="AX1099" s="13" t="s">
        <v>74</v>
      </c>
      <c r="AY1099" s="231" t="s">
        <v>134</v>
      </c>
    </row>
    <row r="1100" spans="2:65" s="11" customFormat="1" ht="13.5">
      <c r="B1100" s="199"/>
      <c r="C1100" s="200"/>
      <c r="D1100" s="201" t="s">
        <v>143</v>
      </c>
      <c r="E1100" s="202" t="s">
        <v>21</v>
      </c>
      <c r="F1100" s="203" t="s">
        <v>868</v>
      </c>
      <c r="G1100" s="200"/>
      <c r="H1100" s="204">
        <v>6.3</v>
      </c>
      <c r="I1100" s="205"/>
      <c r="J1100" s="200"/>
      <c r="K1100" s="200"/>
      <c r="L1100" s="206"/>
      <c r="M1100" s="207"/>
      <c r="N1100" s="208"/>
      <c r="O1100" s="208"/>
      <c r="P1100" s="208"/>
      <c r="Q1100" s="208"/>
      <c r="R1100" s="208"/>
      <c r="S1100" s="208"/>
      <c r="T1100" s="209"/>
      <c r="AT1100" s="210" t="s">
        <v>143</v>
      </c>
      <c r="AU1100" s="210" t="s">
        <v>86</v>
      </c>
      <c r="AV1100" s="11" t="s">
        <v>86</v>
      </c>
      <c r="AW1100" s="11" t="s">
        <v>38</v>
      </c>
      <c r="AX1100" s="11" t="s">
        <v>74</v>
      </c>
      <c r="AY1100" s="210" t="s">
        <v>134</v>
      </c>
    </row>
    <row r="1101" spans="2:65" s="13" customFormat="1" ht="13.5">
      <c r="B1101" s="222"/>
      <c r="C1101" s="223"/>
      <c r="D1101" s="201" t="s">
        <v>143</v>
      </c>
      <c r="E1101" s="224" t="s">
        <v>21</v>
      </c>
      <c r="F1101" s="225" t="s">
        <v>869</v>
      </c>
      <c r="G1101" s="223"/>
      <c r="H1101" s="224" t="s">
        <v>21</v>
      </c>
      <c r="I1101" s="226"/>
      <c r="J1101" s="223"/>
      <c r="K1101" s="223"/>
      <c r="L1101" s="227"/>
      <c r="M1101" s="228"/>
      <c r="N1101" s="229"/>
      <c r="O1101" s="229"/>
      <c r="P1101" s="229"/>
      <c r="Q1101" s="229"/>
      <c r="R1101" s="229"/>
      <c r="S1101" s="229"/>
      <c r="T1101" s="230"/>
      <c r="AT1101" s="231" t="s">
        <v>143</v>
      </c>
      <c r="AU1101" s="231" t="s">
        <v>86</v>
      </c>
      <c r="AV1101" s="13" t="s">
        <v>79</v>
      </c>
      <c r="AW1101" s="13" t="s">
        <v>38</v>
      </c>
      <c r="AX1101" s="13" t="s">
        <v>74</v>
      </c>
      <c r="AY1101" s="231" t="s">
        <v>134</v>
      </c>
    </row>
    <row r="1102" spans="2:65" s="11" customFormat="1" ht="13.5">
      <c r="B1102" s="199"/>
      <c r="C1102" s="200"/>
      <c r="D1102" s="201" t="s">
        <v>143</v>
      </c>
      <c r="E1102" s="202" t="s">
        <v>21</v>
      </c>
      <c r="F1102" s="203" t="s">
        <v>870</v>
      </c>
      <c r="G1102" s="200"/>
      <c r="H1102" s="204">
        <v>4.2</v>
      </c>
      <c r="I1102" s="205"/>
      <c r="J1102" s="200"/>
      <c r="K1102" s="200"/>
      <c r="L1102" s="206"/>
      <c r="M1102" s="207"/>
      <c r="N1102" s="208"/>
      <c r="O1102" s="208"/>
      <c r="P1102" s="208"/>
      <c r="Q1102" s="208"/>
      <c r="R1102" s="208"/>
      <c r="S1102" s="208"/>
      <c r="T1102" s="209"/>
      <c r="AT1102" s="210" t="s">
        <v>143</v>
      </c>
      <c r="AU1102" s="210" t="s">
        <v>86</v>
      </c>
      <c r="AV1102" s="11" t="s">
        <v>86</v>
      </c>
      <c r="AW1102" s="11" t="s">
        <v>38</v>
      </c>
      <c r="AX1102" s="11" t="s">
        <v>74</v>
      </c>
      <c r="AY1102" s="210" t="s">
        <v>134</v>
      </c>
    </row>
    <row r="1103" spans="2:65" s="12" customFormat="1" ht="13.5">
      <c r="B1103" s="211"/>
      <c r="C1103" s="212"/>
      <c r="D1103" s="201" t="s">
        <v>143</v>
      </c>
      <c r="E1103" s="213" t="s">
        <v>21</v>
      </c>
      <c r="F1103" s="214" t="s">
        <v>145</v>
      </c>
      <c r="G1103" s="212"/>
      <c r="H1103" s="215">
        <v>10.5</v>
      </c>
      <c r="I1103" s="216"/>
      <c r="J1103" s="212"/>
      <c r="K1103" s="212"/>
      <c r="L1103" s="217"/>
      <c r="M1103" s="218"/>
      <c r="N1103" s="219"/>
      <c r="O1103" s="219"/>
      <c r="P1103" s="219"/>
      <c r="Q1103" s="219"/>
      <c r="R1103" s="219"/>
      <c r="S1103" s="219"/>
      <c r="T1103" s="220"/>
      <c r="AT1103" s="221" t="s">
        <v>143</v>
      </c>
      <c r="AU1103" s="221" t="s">
        <v>86</v>
      </c>
      <c r="AV1103" s="12" t="s">
        <v>141</v>
      </c>
      <c r="AW1103" s="12" t="s">
        <v>38</v>
      </c>
      <c r="AX1103" s="12" t="s">
        <v>79</v>
      </c>
      <c r="AY1103" s="221" t="s">
        <v>134</v>
      </c>
    </row>
    <row r="1104" spans="2:65" s="1" customFormat="1" ht="16.5" customHeight="1">
      <c r="B1104" s="41"/>
      <c r="C1104" s="187" t="s">
        <v>871</v>
      </c>
      <c r="D1104" s="187" t="s">
        <v>136</v>
      </c>
      <c r="E1104" s="188" t="s">
        <v>872</v>
      </c>
      <c r="F1104" s="189" t="s">
        <v>873</v>
      </c>
      <c r="G1104" s="190" t="s">
        <v>325</v>
      </c>
      <c r="H1104" s="191">
        <v>22.1</v>
      </c>
      <c r="I1104" s="192"/>
      <c r="J1104" s="193">
        <f>ROUND(I1104*H1104,2)</f>
        <v>0</v>
      </c>
      <c r="K1104" s="189" t="s">
        <v>140</v>
      </c>
      <c r="L1104" s="61"/>
      <c r="M1104" s="194" t="s">
        <v>21</v>
      </c>
      <c r="N1104" s="195" t="s">
        <v>45</v>
      </c>
      <c r="O1104" s="42"/>
      <c r="P1104" s="196">
        <f>O1104*H1104</f>
        <v>0</v>
      </c>
      <c r="Q1104" s="196">
        <v>0</v>
      </c>
      <c r="R1104" s="196">
        <f>Q1104*H1104</f>
        <v>0</v>
      </c>
      <c r="S1104" s="196">
        <v>3.9399999999999999E-3</v>
      </c>
      <c r="T1104" s="197">
        <f>S1104*H1104</f>
        <v>8.7073999999999999E-2</v>
      </c>
      <c r="AR1104" s="24" t="s">
        <v>214</v>
      </c>
      <c r="AT1104" s="24" t="s">
        <v>136</v>
      </c>
      <c r="AU1104" s="24" t="s">
        <v>86</v>
      </c>
      <c r="AY1104" s="24" t="s">
        <v>134</v>
      </c>
      <c r="BE1104" s="198">
        <f>IF(N1104="základní",J1104,0)</f>
        <v>0</v>
      </c>
      <c r="BF1104" s="198">
        <f>IF(N1104="snížená",J1104,0)</f>
        <v>0</v>
      </c>
      <c r="BG1104" s="198">
        <f>IF(N1104="zákl. přenesená",J1104,0)</f>
        <v>0</v>
      </c>
      <c r="BH1104" s="198">
        <f>IF(N1104="sníž. přenesená",J1104,0)</f>
        <v>0</v>
      </c>
      <c r="BI1104" s="198">
        <f>IF(N1104="nulová",J1104,0)</f>
        <v>0</v>
      </c>
      <c r="BJ1104" s="24" t="s">
        <v>79</v>
      </c>
      <c r="BK1104" s="198">
        <f>ROUND(I1104*H1104,2)</f>
        <v>0</v>
      </c>
      <c r="BL1104" s="24" t="s">
        <v>214</v>
      </c>
      <c r="BM1104" s="24" t="s">
        <v>874</v>
      </c>
    </row>
    <row r="1105" spans="2:65" s="13" customFormat="1" ht="13.5">
      <c r="B1105" s="222"/>
      <c r="C1105" s="223"/>
      <c r="D1105" s="201" t="s">
        <v>143</v>
      </c>
      <c r="E1105" s="224" t="s">
        <v>21</v>
      </c>
      <c r="F1105" s="225" t="s">
        <v>875</v>
      </c>
      <c r="G1105" s="223"/>
      <c r="H1105" s="224" t="s">
        <v>21</v>
      </c>
      <c r="I1105" s="226"/>
      <c r="J1105" s="223"/>
      <c r="K1105" s="223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143</v>
      </c>
      <c r="AU1105" s="231" t="s">
        <v>86</v>
      </c>
      <c r="AV1105" s="13" t="s">
        <v>79</v>
      </c>
      <c r="AW1105" s="13" t="s">
        <v>38</v>
      </c>
      <c r="AX1105" s="13" t="s">
        <v>74</v>
      </c>
      <c r="AY1105" s="231" t="s">
        <v>134</v>
      </c>
    </row>
    <row r="1106" spans="2:65" s="11" customFormat="1" ht="13.5">
      <c r="B1106" s="199"/>
      <c r="C1106" s="200"/>
      <c r="D1106" s="201" t="s">
        <v>143</v>
      </c>
      <c r="E1106" s="202" t="s">
        <v>21</v>
      </c>
      <c r="F1106" s="203" t="s">
        <v>876</v>
      </c>
      <c r="G1106" s="200"/>
      <c r="H1106" s="204">
        <v>7.5</v>
      </c>
      <c r="I1106" s="205"/>
      <c r="J1106" s="200"/>
      <c r="K1106" s="200"/>
      <c r="L1106" s="206"/>
      <c r="M1106" s="207"/>
      <c r="N1106" s="208"/>
      <c r="O1106" s="208"/>
      <c r="P1106" s="208"/>
      <c r="Q1106" s="208"/>
      <c r="R1106" s="208"/>
      <c r="S1106" s="208"/>
      <c r="T1106" s="209"/>
      <c r="AT1106" s="210" t="s">
        <v>143</v>
      </c>
      <c r="AU1106" s="210" t="s">
        <v>86</v>
      </c>
      <c r="AV1106" s="11" t="s">
        <v>86</v>
      </c>
      <c r="AW1106" s="11" t="s">
        <v>38</v>
      </c>
      <c r="AX1106" s="11" t="s">
        <v>74</v>
      </c>
      <c r="AY1106" s="210" t="s">
        <v>134</v>
      </c>
    </row>
    <row r="1107" spans="2:65" s="13" customFormat="1" ht="13.5">
      <c r="B1107" s="222"/>
      <c r="C1107" s="223"/>
      <c r="D1107" s="201" t="s">
        <v>143</v>
      </c>
      <c r="E1107" s="224" t="s">
        <v>21</v>
      </c>
      <c r="F1107" s="225" t="s">
        <v>877</v>
      </c>
      <c r="G1107" s="223"/>
      <c r="H1107" s="224" t="s">
        <v>21</v>
      </c>
      <c r="I1107" s="226"/>
      <c r="J1107" s="223"/>
      <c r="K1107" s="223"/>
      <c r="L1107" s="227"/>
      <c r="M1107" s="228"/>
      <c r="N1107" s="229"/>
      <c r="O1107" s="229"/>
      <c r="P1107" s="229"/>
      <c r="Q1107" s="229"/>
      <c r="R1107" s="229"/>
      <c r="S1107" s="229"/>
      <c r="T1107" s="230"/>
      <c r="AT1107" s="231" t="s">
        <v>143</v>
      </c>
      <c r="AU1107" s="231" t="s">
        <v>86</v>
      </c>
      <c r="AV1107" s="13" t="s">
        <v>79</v>
      </c>
      <c r="AW1107" s="13" t="s">
        <v>38</v>
      </c>
      <c r="AX1107" s="13" t="s">
        <v>74</v>
      </c>
      <c r="AY1107" s="231" t="s">
        <v>134</v>
      </c>
    </row>
    <row r="1108" spans="2:65" s="11" customFormat="1" ht="13.5">
      <c r="B1108" s="199"/>
      <c r="C1108" s="200"/>
      <c r="D1108" s="201" t="s">
        <v>143</v>
      </c>
      <c r="E1108" s="202" t="s">
        <v>21</v>
      </c>
      <c r="F1108" s="203" t="s">
        <v>878</v>
      </c>
      <c r="G1108" s="200"/>
      <c r="H1108" s="204">
        <v>7.3</v>
      </c>
      <c r="I1108" s="205"/>
      <c r="J1108" s="200"/>
      <c r="K1108" s="200"/>
      <c r="L1108" s="206"/>
      <c r="M1108" s="207"/>
      <c r="N1108" s="208"/>
      <c r="O1108" s="208"/>
      <c r="P1108" s="208"/>
      <c r="Q1108" s="208"/>
      <c r="R1108" s="208"/>
      <c r="S1108" s="208"/>
      <c r="T1108" s="209"/>
      <c r="AT1108" s="210" t="s">
        <v>143</v>
      </c>
      <c r="AU1108" s="210" t="s">
        <v>86</v>
      </c>
      <c r="AV1108" s="11" t="s">
        <v>86</v>
      </c>
      <c r="AW1108" s="11" t="s">
        <v>38</v>
      </c>
      <c r="AX1108" s="11" t="s">
        <v>74</v>
      </c>
      <c r="AY1108" s="210" t="s">
        <v>134</v>
      </c>
    </row>
    <row r="1109" spans="2:65" s="13" customFormat="1" ht="13.5">
      <c r="B1109" s="222"/>
      <c r="C1109" s="223"/>
      <c r="D1109" s="201" t="s">
        <v>143</v>
      </c>
      <c r="E1109" s="224" t="s">
        <v>21</v>
      </c>
      <c r="F1109" s="225" t="s">
        <v>879</v>
      </c>
      <c r="G1109" s="223"/>
      <c r="H1109" s="224" t="s">
        <v>21</v>
      </c>
      <c r="I1109" s="226"/>
      <c r="J1109" s="223"/>
      <c r="K1109" s="223"/>
      <c r="L1109" s="227"/>
      <c r="M1109" s="228"/>
      <c r="N1109" s="229"/>
      <c r="O1109" s="229"/>
      <c r="P1109" s="229"/>
      <c r="Q1109" s="229"/>
      <c r="R1109" s="229"/>
      <c r="S1109" s="229"/>
      <c r="T1109" s="230"/>
      <c r="AT1109" s="231" t="s">
        <v>143</v>
      </c>
      <c r="AU1109" s="231" t="s">
        <v>86</v>
      </c>
      <c r="AV1109" s="13" t="s">
        <v>79</v>
      </c>
      <c r="AW1109" s="13" t="s">
        <v>38</v>
      </c>
      <c r="AX1109" s="13" t="s">
        <v>74</v>
      </c>
      <c r="AY1109" s="231" t="s">
        <v>134</v>
      </c>
    </row>
    <row r="1110" spans="2:65" s="11" customFormat="1" ht="13.5">
      <c r="B1110" s="199"/>
      <c r="C1110" s="200"/>
      <c r="D1110" s="201" t="s">
        <v>143</v>
      </c>
      <c r="E1110" s="202" t="s">
        <v>21</v>
      </c>
      <c r="F1110" s="203" t="s">
        <v>878</v>
      </c>
      <c r="G1110" s="200"/>
      <c r="H1110" s="204">
        <v>7.3</v>
      </c>
      <c r="I1110" s="205"/>
      <c r="J1110" s="200"/>
      <c r="K1110" s="200"/>
      <c r="L1110" s="206"/>
      <c r="M1110" s="207"/>
      <c r="N1110" s="208"/>
      <c r="O1110" s="208"/>
      <c r="P1110" s="208"/>
      <c r="Q1110" s="208"/>
      <c r="R1110" s="208"/>
      <c r="S1110" s="208"/>
      <c r="T1110" s="209"/>
      <c r="AT1110" s="210" t="s">
        <v>143</v>
      </c>
      <c r="AU1110" s="210" t="s">
        <v>86</v>
      </c>
      <c r="AV1110" s="11" t="s">
        <v>86</v>
      </c>
      <c r="AW1110" s="11" t="s">
        <v>38</v>
      </c>
      <c r="AX1110" s="11" t="s">
        <v>74</v>
      </c>
      <c r="AY1110" s="210" t="s">
        <v>134</v>
      </c>
    </row>
    <row r="1111" spans="2:65" s="12" customFormat="1" ht="13.5">
      <c r="B1111" s="211"/>
      <c r="C1111" s="212"/>
      <c r="D1111" s="201" t="s">
        <v>143</v>
      </c>
      <c r="E1111" s="213" t="s">
        <v>21</v>
      </c>
      <c r="F1111" s="214" t="s">
        <v>145</v>
      </c>
      <c r="G1111" s="212"/>
      <c r="H1111" s="215">
        <v>22.1</v>
      </c>
      <c r="I1111" s="216"/>
      <c r="J1111" s="212"/>
      <c r="K1111" s="212"/>
      <c r="L1111" s="217"/>
      <c r="M1111" s="218"/>
      <c r="N1111" s="219"/>
      <c r="O1111" s="219"/>
      <c r="P1111" s="219"/>
      <c r="Q1111" s="219"/>
      <c r="R1111" s="219"/>
      <c r="S1111" s="219"/>
      <c r="T1111" s="220"/>
      <c r="AT1111" s="221" t="s">
        <v>143</v>
      </c>
      <c r="AU1111" s="221" t="s">
        <v>86</v>
      </c>
      <c r="AV1111" s="12" t="s">
        <v>141</v>
      </c>
      <c r="AW1111" s="12" t="s">
        <v>38</v>
      </c>
      <c r="AX1111" s="12" t="s">
        <v>79</v>
      </c>
      <c r="AY1111" s="221" t="s">
        <v>134</v>
      </c>
    </row>
    <row r="1112" spans="2:65" s="1" customFormat="1" ht="25.5" customHeight="1">
      <c r="B1112" s="41"/>
      <c r="C1112" s="187" t="s">
        <v>880</v>
      </c>
      <c r="D1112" s="187" t="s">
        <v>136</v>
      </c>
      <c r="E1112" s="188" t="s">
        <v>881</v>
      </c>
      <c r="F1112" s="189" t="s">
        <v>882</v>
      </c>
      <c r="G1112" s="190" t="s">
        <v>325</v>
      </c>
      <c r="H1112" s="191">
        <v>44.43</v>
      </c>
      <c r="I1112" s="192"/>
      <c r="J1112" s="193">
        <f>ROUND(I1112*H1112,2)</f>
        <v>0</v>
      </c>
      <c r="K1112" s="189" t="s">
        <v>140</v>
      </c>
      <c r="L1112" s="61"/>
      <c r="M1112" s="194" t="s">
        <v>21</v>
      </c>
      <c r="N1112" s="195" t="s">
        <v>45</v>
      </c>
      <c r="O1112" s="42"/>
      <c r="P1112" s="196">
        <f>O1112*H1112</f>
        <v>0</v>
      </c>
      <c r="Q1112" s="196">
        <v>1.4599999999999999E-3</v>
      </c>
      <c r="R1112" s="196">
        <f>Q1112*H1112</f>
        <v>6.4867800000000003E-2</v>
      </c>
      <c r="S1112" s="196">
        <v>0</v>
      </c>
      <c r="T1112" s="197">
        <f>S1112*H1112</f>
        <v>0</v>
      </c>
      <c r="AR1112" s="24" t="s">
        <v>214</v>
      </c>
      <c r="AT1112" s="24" t="s">
        <v>136</v>
      </c>
      <c r="AU1112" s="24" t="s">
        <v>86</v>
      </c>
      <c r="AY1112" s="24" t="s">
        <v>134</v>
      </c>
      <c r="BE1112" s="198">
        <f>IF(N1112="základní",J1112,0)</f>
        <v>0</v>
      </c>
      <c r="BF1112" s="198">
        <f>IF(N1112="snížená",J1112,0)</f>
        <v>0</v>
      </c>
      <c r="BG1112" s="198">
        <f>IF(N1112="zákl. přenesená",J1112,0)</f>
        <v>0</v>
      </c>
      <c r="BH1112" s="198">
        <f>IF(N1112="sníž. přenesená",J1112,0)</f>
        <v>0</v>
      </c>
      <c r="BI1112" s="198">
        <f>IF(N1112="nulová",J1112,0)</f>
        <v>0</v>
      </c>
      <c r="BJ1112" s="24" t="s">
        <v>79</v>
      </c>
      <c r="BK1112" s="198">
        <f>ROUND(I1112*H1112,2)</f>
        <v>0</v>
      </c>
      <c r="BL1112" s="24" t="s">
        <v>214</v>
      </c>
      <c r="BM1112" s="24" t="s">
        <v>883</v>
      </c>
    </row>
    <row r="1113" spans="2:65" s="13" customFormat="1" ht="13.5">
      <c r="B1113" s="222"/>
      <c r="C1113" s="223"/>
      <c r="D1113" s="201" t="s">
        <v>143</v>
      </c>
      <c r="E1113" s="224" t="s">
        <v>21</v>
      </c>
      <c r="F1113" s="225" t="s">
        <v>636</v>
      </c>
      <c r="G1113" s="223"/>
      <c r="H1113" s="224" t="s">
        <v>21</v>
      </c>
      <c r="I1113" s="226"/>
      <c r="J1113" s="223"/>
      <c r="K1113" s="223"/>
      <c r="L1113" s="227"/>
      <c r="M1113" s="228"/>
      <c r="N1113" s="229"/>
      <c r="O1113" s="229"/>
      <c r="P1113" s="229"/>
      <c r="Q1113" s="229"/>
      <c r="R1113" s="229"/>
      <c r="S1113" s="229"/>
      <c r="T1113" s="230"/>
      <c r="AT1113" s="231" t="s">
        <v>143</v>
      </c>
      <c r="AU1113" s="231" t="s">
        <v>86</v>
      </c>
      <c r="AV1113" s="13" t="s">
        <v>79</v>
      </c>
      <c r="AW1113" s="13" t="s">
        <v>38</v>
      </c>
      <c r="AX1113" s="13" t="s">
        <v>74</v>
      </c>
      <c r="AY1113" s="231" t="s">
        <v>134</v>
      </c>
    </row>
    <row r="1114" spans="2:65" s="13" customFormat="1" ht="13.5">
      <c r="B1114" s="222"/>
      <c r="C1114" s="223"/>
      <c r="D1114" s="201" t="s">
        <v>143</v>
      </c>
      <c r="E1114" s="224" t="s">
        <v>21</v>
      </c>
      <c r="F1114" s="225" t="s">
        <v>637</v>
      </c>
      <c r="G1114" s="223"/>
      <c r="H1114" s="224" t="s">
        <v>21</v>
      </c>
      <c r="I1114" s="226"/>
      <c r="J1114" s="223"/>
      <c r="K1114" s="223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143</v>
      </c>
      <c r="AU1114" s="231" t="s">
        <v>86</v>
      </c>
      <c r="AV1114" s="13" t="s">
        <v>79</v>
      </c>
      <c r="AW1114" s="13" t="s">
        <v>38</v>
      </c>
      <c r="AX1114" s="13" t="s">
        <v>74</v>
      </c>
      <c r="AY1114" s="231" t="s">
        <v>134</v>
      </c>
    </row>
    <row r="1115" spans="2:65" s="11" customFormat="1" ht="13.5">
      <c r="B1115" s="199"/>
      <c r="C1115" s="200"/>
      <c r="D1115" s="201" t="s">
        <v>143</v>
      </c>
      <c r="E1115" s="202" t="s">
        <v>21</v>
      </c>
      <c r="F1115" s="203" t="s">
        <v>638</v>
      </c>
      <c r="G1115" s="200"/>
      <c r="H1115" s="204">
        <v>4.95</v>
      </c>
      <c r="I1115" s="205"/>
      <c r="J1115" s="200"/>
      <c r="K1115" s="200"/>
      <c r="L1115" s="206"/>
      <c r="M1115" s="207"/>
      <c r="N1115" s="208"/>
      <c r="O1115" s="208"/>
      <c r="P1115" s="208"/>
      <c r="Q1115" s="208"/>
      <c r="R1115" s="208"/>
      <c r="S1115" s="208"/>
      <c r="T1115" s="209"/>
      <c r="AT1115" s="210" t="s">
        <v>143</v>
      </c>
      <c r="AU1115" s="210" t="s">
        <v>86</v>
      </c>
      <c r="AV1115" s="11" t="s">
        <v>86</v>
      </c>
      <c r="AW1115" s="11" t="s">
        <v>38</v>
      </c>
      <c r="AX1115" s="11" t="s">
        <v>74</v>
      </c>
      <c r="AY1115" s="210" t="s">
        <v>134</v>
      </c>
    </row>
    <row r="1116" spans="2:65" s="13" customFormat="1" ht="13.5">
      <c r="B1116" s="222"/>
      <c r="C1116" s="223"/>
      <c r="D1116" s="201" t="s">
        <v>143</v>
      </c>
      <c r="E1116" s="224" t="s">
        <v>21</v>
      </c>
      <c r="F1116" s="225" t="s">
        <v>639</v>
      </c>
      <c r="G1116" s="223"/>
      <c r="H1116" s="224" t="s">
        <v>21</v>
      </c>
      <c r="I1116" s="226"/>
      <c r="J1116" s="223"/>
      <c r="K1116" s="223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143</v>
      </c>
      <c r="AU1116" s="231" t="s">
        <v>86</v>
      </c>
      <c r="AV1116" s="13" t="s">
        <v>79</v>
      </c>
      <c r="AW1116" s="13" t="s">
        <v>38</v>
      </c>
      <c r="AX1116" s="13" t="s">
        <v>74</v>
      </c>
      <c r="AY1116" s="231" t="s">
        <v>134</v>
      </c>
    </row>
    <row r="1117" spans="2:65" s="11" customFormat="1" ht="13.5">
      <c r="B1117" s="199"/>
      <c r="C1117" s="200"/>
      <c r="D1117" s="201" t="s">
        <v>143</v>
      </c>
      <c r="E1117" s="202" t="s">
        <v>21</v>
      </c>
      <c r="F1117" s="203" t="s">
        <v>640</v>
      </c>
      <c r="G1117" s="200"/>
      <c r="H1117" s="204">
        <v>2.6</v>
      </c>
      <c r="I1117" s="205"/>
      <c r="J1117" s="200"/>
      <c r="K1117" s="200"/>
      <c r="L1117" s="206"/>
      <c r="M1117" s="207"/>
      <c r="N1117" s="208"/>
      <c r="O1117" s="208"/>
      <c r="P1117" s="208"/>
      <c r="Q1117" s="208"/>
      <c r="R1117" s="208"/>
      <c r="S1117" s="208"/>
      <c r="T1117" s="209"/>
      <c r="AT1117" s="210" t="s">
        <v>143</v>
      </c>
      <c r="AU1117" s="210" t="s">
        <v>86</v>
      </c>
      <c r="AV1117" s="11" t="s">
        <v>86</v>
      </c>
      <c r="AW1117" s="11" t="s">
        <v>38</v>
      </c>
      <c r="AX1117" s="11" t="s">
        <v>74</v>
      </c>
      <c r="AY1117" s="210" t="s">
        <v>134</v>
      </c>
    </row>
    <row r="1118" spans="2:65" s="14" customFormat="1" ht="13.5">
      <c r="B1118" s="242"/>
      <c r="C1118" s="243"/>
      <c r="D1118" s="201" t="s">
        <v>143</v>
      </c>
      <c r="E1118" s="244" t="s">
        <v>21</v>
      </c>
      <c r="F1118" s="245" t="s">
        <v>356</v>
      </c>
      <c r="G1118" s="243"/>
      <c r="H1118" s="246">
        <v>7.55</v>
      </c>
      <c r="I1118" s="247"/>
      <c r="J1118" s="243"/>
      <c r="K1118" s="243"/>
      <c r="L1118" s="248"/>
      <c r="M1118" s="249"/>
      <c r="N1118" s="250"/>
      <c r="O1118" s="250"/>
      <c r="P1118" s="250"/>
      <c r="Q1118" s="250"/>
      <c r="R1118" s="250"/>
      <c r="S1118" s="250"/>
      <c r="T1118" s="251"/>
      <c r="AT1118" s="252" t="s">
        <v>143</v>
      </c>
      <c r="AU1118" s="252" t="s">
        <v>86</v>
      </c>
      <c r="AV1118" s="14" t="s">
        <v>147</v>
      </c>
      <c r="AW1118" s="14" t="s">
        <v>38</v>
      </c>
      <c r="AX1118" s="14" t="s">
        <v>74</v>
      </c>
      <c r="AY1118" s="252" t="s">
        <v>134</v>
      </c>
    </row>
    <row r="1119" spans="2:65" s="13" customFormat="1" ht="13.5">
      <c r="B1119" s="222"/>
      <c r="C1119" s="223"/>
      <c r="D1119" s="201" t="s">
        <v>143</v>
      </c>
      <c r="E1119" s="224" t="s">
        <v>21</v>
      </c>
      <c r="F1119" s="225" t="s">
        <v>641</v>
      </c>
      <c r="G1119" s="223"/>
      <c r="H1119" s="224" t="s">
        <v>21</v>
      </c>
      <c r="I1119" s="226"/>
      <c r="J1119" s="223"/>
      <c r="K1119" s="223"/>
      <c r="L1119" s="227"/>
      <c r="M1119" s="228"/>
      <c r="N1119" s="229"/>
      <c r="O1119" s="229"/>
      <c r="P1119" s="229"/>
      <c r="Q1119" s="229"/>
      <c r="R1119" s="229"/>
      <c r="S1119" s="229"/>
      <c r="T1119" s="230"/>
      <c r="AT1119" s="231" t="s">
        <v>143</v>
      </c>
      <c r="AU1119" s="231" t="s">
        <v>86</v>
      </c>
      <c r="AV1119" s="13" t="s">
        <v>79</v>
      </c>
      <c r="AW1119" s="13" t="s">
        <v>38</v>
      </c>
      <c r="AX1119" s="13" t="s">
        <v>74</v>
      </c>
      <c r="AY1119" s="231" t="s">
        <v>134</v>
      </c>
    </row>
    <row r="1120" spans="2:65" s="13" customFormat="1" ht="13.5">
      <c r="B1120" s="222"/>
      <c r="C1120" s="223"/>
      <c r="D1120" s="201" t="s">
        <v>143</v>
      </c>
      <c r="E1120" s="224" t="s">
        <v>21</v>
      </c>
      <c r="F1120" s="225" t="s">
        <v>637</v>
      </c>
      <c r="G1120" s="223"/>
      <c r="H1120" s="224" t="s">
        <v>21</v>
      </c>
      <c r="I1120" s="226"/>
      <c r="J1120" s="223"/>
      <c r="K1120" s="223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143</v>
      </c>
      <c r="AU1120" s="231" t="s">
        <v>86</v>
      </c>
      <c r="AV1120" s="13" t="s">
        <v>79</v>
      </c>
      <c r="AW1120" s="13" t="s">
        <v>38</v>
      </c>
      <c r="AX1120" s="13" t="s">
        <v>74</v>
      </c>
      <c r="AY1120" s="231" t="s">
        <v>134</v>
      </c>
    </row>
    <row r="1121" spans="2:51" s="11" customFormat="1" ht="13.5">
      <c r="B1121" s="199"/>
      <c r="C1121" s="200"/>
      <c r="D1121" s="201" t="s">
        <v>143</v>
      </c>
      <c r="E1121" s="202" t="s">
        <v>21</v>
      </c>
      <c r="F1121" s="203" t="s">
        <v>642</v>
      </c>
      <c r="G1121" s="200"/>
      <c r="H1121" s="204">
        <v>11.55</v>
      </c>
      <c r="I1121" s="205"/>
      <c r="J1121" s="200"/>
      <c r="K1121" s="200"/>
      <c r="L1121" s="206"/>
      <c r="M1121" s="207"/>
      <c r="N1121" s="208"/>
      <c r="O1121" s="208"/>
      <c r="P1121" s="208"/>
      <c r="Q1121" s="208"/>
      <c r="R1121" s="208"/>
      <c r="S1121" s="208"/>
      <c r="T1121" s="209"/>
      <c r="AT1121" s="210" t="s">
        <v>143</v>
      </c>
      <c r="AU1121" s="210" t="s">
        <v>86</v>
      </c>
      <c r="AV1121" s="11" t="s">
        <v>86</v>
      </c>
      <c r="AW1121" s="11" t="s">
        <v>38</v>
      </c>
      <c r="AX1121" s="11" t="s">
        <v>74</v>
      </c>
      <c r="AY1121" s="210" t="s">
        <v>134</v>
      </c>
    </row>
    <row r="1122" spans="2:51" s="11" customFormat="1" ht="13.5">
      <c r="B1122" s="199"/>
      <c r="C1122" s="200"/>
      <c r="D1122" s="201" t="s">
        <v>143</v>
      </c>
      <c r="E1122" s="202" t="s">
        <v>21</v>
      </c>
      <c r="F1122" s="203" t="s">
        <v>643</v>
      </c>
      <c r="G1122" s="200"/>
      <c r="H1122" s="204">
        <v>1.23</v>
      </c>
      <c r="I1122" s="205"/>
      <c r="J1122" s="200"/>
      <c r="K1122" s="200"/>
      <c r="L1122" s="206"/>
      <c r="M1122" s="207"/>
      <c r="N1122" s="208"/>
      <c r="O1122" s="208"/>
      <c r="P1122" s="208"/>
      <c r="Q1122" s="208"/>
      <c r="R1122" s="208"/>
      <c r="S1122" s="208"/>
      <c r="T1122" s="209"/>
      <c r="AT1122" s="210" t="s">
        <v>143</v>
      </c>
      <c r="AU1122" s="210" t="s">
        <v>86</v>
      </c>
      <c r="AV1122" s="11" t="s">
        <v>86</v>
      </c>
      <c r="AW1122" s="11" t="s">
        <v>38</v>
      </c>
      <c r="AX1122" s="11" t="s">
        <v>74</v>
      </c>
      <c r="AY1122" s="210" t="s">
        <v>134</v>
      </c>
    </row>
    <row r="1123" spans="2:51" s="11" customFormat="1" ht="13.5">
      <c r="B1123" s="199"/>
      <c r="C1123" s="200"/>
      <c r="D1123" s="201" t="s">
        <v>143</v>
      </c>
      <c r="E1123" s="202" t="s">
        <v>21</v>
      </c>
      <c r="F1123" s="203" t="s">
        <v>644</v>
      </c>
      <c r="G1123" s="200"/>
      <c r="H1123" s="204">
        <v>1.5</v>
      </c>
      <c r="I1123" s="205"/>
      <c r="J1123" s="200"/>
      <c r="K1123" s="200"/>
      <c r="L1123" s="206"/>
      <c r="M1123" s="207"/>
      <c r="N1123" s="208"/>
      <c r="O1123" s="208"/>
      <c r="P1123" s="208"/>
      <c r="Q1123" s="208"/>
      <c r="R1123" s="208"/>
      <c r="S1123" s="208"/>
      <c r="T1123" s="209"/>
      <c r="AT1123" s="210" t="s">
        <v>143</v>
      </c>
      <c r="AU1123" s="210" t="s">
        <v>86</v>
      </c>
      <c r="AV1123" s="11" t="s">
        <v>86</v>
      </c>
      <c r="AW1123" s="11" t="s">
        <v>38</v>
      </c>
      <c r="AX1123" s="11" t="s">
        <v>74</v>
      </c>
      <c r="AY1123" s="210" t="s">
        <v>134</v>
      </c>
    </row>
    <row r="1124" spans="2:51" s="11" customFormat="1" ht="13.5">
      <c r="B1124" s="199"/>
      <c r="C1124" s="200"/>
      <c r="D1124" s="201" t="s">
        <v>143</v>
      </c>
      <c r="E1124" s="202" t="s">
        <v>21</v>
      </c>
      <c r="F1124" s="203" t="s">
        <v>645</v>
      </c>
      <c r="G1124" s="200"/>
      <c r="H1124" s="204">
        <v>0.9</v>
      </c>
      <c r="I1124" s="205"/>
      <c r="J1124" s="200"/>
      <c r="K1124" s="200"/>
      <c r="L1124" s="206"/>
      <c r="M1124" s="207"/>
      <c r="N1124" s="208"/>
      <c r="O1124" s="208"/>
      <c r="P1124" s="208"/>
      <c r="Q1124" s="208"/>
      <c r="R1124" s="208"/>
      <c r="S1124" s="208"/>
      <c r="T1124" s="209"/>
      <c r="AT1124" s="210" t="s">
        <v>143</v>
      </c>
      <c r="AU1124" s="210" t="s">
        <v>86</v>
      </c>
      <c r="AV1124" s="11" t="s">
        <v>86</v>
      </c>
      <c r="AW1124" s="11" t="s">
        <v>38</v>
      </c>
      <c r="AX1124" s="11" t="s">
        <v>74</v>
      </c>
      <c r="AY1124" s="210" t="s">
        <v>134</v>
      </c>
    </row>
    <row r="1125" spans="2:51" s="11" customFormat="1" ht="13.5">
      <c r="B1125" s="199"/>
      <c r="C1125" s="200"/>
      <c r="D1125" s="201" t="s">
        <v>143</v>
      </c>
      <c r="E1125" s="202" t="s">
        <v>21</v>
      </c>
      <c r="F1125" s="203" t="s">
        <v>646</v>
      </c>
      <c r="G1125" s="200"/>
      <c r="H1125" s="204">
        <v>1.02</v>
      </c>
      <c r="I1125" s="205"/>
      <c r="J1125" s="200"/>
      <c r="K1125" s="200"/>
      <c r="L1125" s="206"/>
      <c r="M1125" s="207"/>
      <c r="N1125" s="208"/>
      <c r="O1125" s="208"/>
      <c r="P1125" s="208"/>
      <c r="Q1125" s="208"/>
      <c r="R1125" s="208"/>
      <c r="S1125" s="208"/>
      <c r="T1125" s="209"/>
      <c r="AT1125" s="210" t="s">
        <v>143</v>
      </c>
      <c r="AU1125" s="210" t="s">
        <v>86</v>
      </c>
      <c r="AV1125" s="11" t="s">
        <v>86</v>
      </c>
      <c r="AW1125" s="11" t="s">
        <v>38</v>
      </c>
      <c r="AX1125" s="11" t="s">
        <v>74</v>
      </c>
      <c r="AY1125" s="210" t="s">
        <v>134</v>
      </c>
    </row>
    <row r="1126" spans="2:51" s="11" customFormat="1" ht="13.5">
      <c r="B1126" s="199"/>
      <c r="C1126" s="200"/>
      <c r="D1126" s="201" t="s">
        <v>143</v>
      </c>
      <c r="E1126" s="202" t="s">
        <v>21</v>
      </c>
      <c r="F1126" s="203" t="s">
        <v>647</v>
      </c>
      <c r="G1126" s="200"/>
      <c r="H1126" s="204">
        <v>2.5499999999999998</v>
      </c>
      <c r="I1126" s="205"/>
      <c r="J1126" s="200"/>
      <c r="K1126" s="200"/>
      <c r="L1126" s="206"/>
      <c r="M1126" s="207"/>
      <c r="N1126" s="208"/>
      <c r="O1126" s="208"/>
      <c r="P1126" s="208"/>
      <c r="Q1126" s="208"/>
      <c r="R1126" s="208"/>
      <c r="S1126" s="208"/>
      <c r="T1126" s="209"/>
      <c r="AT1126" s="210" t="s">
        <v>143</v>
      </c>
      <c r="AU1126" s="210" t="s">
        <v>86</v>
      </c>
      <c r="AV1126" s="11" t="s">
        <v>86</v>
      </c>
      <c r="AW1126" s="11" t="s">
        <v>38</v>
      </c>
      <c r="AX1126" s="11" t="s">
        <v>74</v>
      </c>
      <c r="AY1126" s="210" t="s">
        <v>134</v>
      </c>
    </row>
    <row r="1127" spans="2:51" s="11" customFormat="1" ht="13.5">
      <c r="B1127" s="199"/>
      <c r="C1127" s="200"/>
      <c r="D1127" s="201" t="s">
        <v>143</v>
      </c>
      <c r="E1127" s="202" t="s">
        <v>21</v>
      </c>
      <c r="F1127" s="203" t="s">
        <v>648</v>
      </c>
      <c r="G1127" s="200"/>
      <c r="H1127" s="204">
        <v>3.26</v>
      </c>
      <c r="I1127" s="205"/>
      <c r="J1127" s="200"/>
      <c r="K1127" s="200"/>
      <c r="L1127" s="206"/>
      <c r="M1127" s="207"/>
      <c r="N1127" s="208"/>
      <c r="O1127" s="208"/>
      <c r="P1127" s="208"/>
      <c r="Q1127" s="208"/>
      <c r="R1127" s="208"/>
      <c r="S1127" s="208"/>
      <c r="T1127" s="209"/>
      <c r="AT1127" s="210" t="s">
        <v>143</v>
      </c>
      <c r="AU1127" s="210" t="s">
        <v>86</v>
      </c>
      <c r="AV1127" s="11" t="s">
        <v>86</v>
      </c>
      <c r="AW1127" s="11" t="s">
        <v>38</v>
      </c>
      <c r="AX1127" s="11" t="s">
        <v>74</v>
      </c>
      <c r="AY1127" s="210" t="s">
        <v>134</v>
      </c>
    </row>
    <row r="1128" spans="2:51" s="14" customFormat="1" ht="13.5">
      <c r="B1128" s="242"/>
      <c r="C1128" s="243"/>
      <c r="D1128" s="201" t="s">
        <v>143</v>
      </c>
      <c r="E1128" s="244" t="s">
        <v>21</v>
      </c>
      <c r="F1128" s="245" t="s">
        <v>356</v>
      </c>
      <c r="G1128" s="243"/>
      <c r="H1128" s="246">
        <v>22.01</v>
      </c>
      <c r="I1128" s="247"/>
      <c r="J1128" s="243"/>
      <c r="K1128" s="243"/>
      <c r="L1128" s="248"/>
      <c r="M1128" s="249"/>
      <c r="N1128" s="250"/>
      <c r="O1128" s="250"/>
      <c r="P1128" s="250"/>
      <c r="Q1128" s="250"/>
      <c r="R1128" s="250"/>
      <c r="S1128" s="250"/>
      <c r="T1128" s="251"/>
      <c r="AT1128" s="252" t="s">
        <v>143</v>
      </c>
      <c r="AU1128" s="252" t="s">
        <v>86</v>
      </c>
      <c r="AV1128" s="14" t="s">
        <v>147</v>
      </c>
      <c r="AW1128" s="14" t="s">
        <v>38</v>
      </c>
      <c r="AX1128" s="14" t="s">
        <v>74</v>
      </c>
      <c r="AY1128" s="252" t="s">
        <v>134</v>
      </c>
    </row>
    <row r="1129" spans="2:51" s="13" customFormat="1" ht="13.5">
      <c r="B1129" s="222"/>
      <c r="C1129" s="223"/>
      <c r="D1129" s="201" t="s">
        <v>143</v>
      </c>
      <c r="E1129" s="224" t="s">
        <v>21</v>
      </c>
      <c r="F1129" s="225" t="s">
        <v>649</v>
      </c>
      <c r="G1129" s="223"/>
      <c r="H1129" s="224" t="s">
        <v>21</v>
      </c>
      <c r="I1129" s="226"/>
      <c r="J1129" s="223"/>
      <c r="K1129" s="223"/>
      <c r="L1129" s="227"/>
      <c r="M1129" s="228"/>
      <c r="N1129" s="229"/>
      <c r="O1129" s="229"/>
      <c r="P1129" s="229"/>
      <c r="Q1129" s="229"/>
      <c r="R1129" s="229"/>
      <c r="S1129" s="229"/>
      <c r="T1129" s="230"/>
      <c r="AT1129" s="231" t="s">
        <v>143</v>
      </c>
      <c r="AU1129" s="231" t="s">
        <v>86</v>
      </c>
      <c r="AV1129" s="13" t="s">
        <v>79</v>
      </c>
      <c r="AW1129" s="13" t="s">
        <v>38</v>
      </c>
      <c r="AX1129" s="13" t="s">
        <v>74</v>
      </c>
      <c r="AY1129" s="231" t="s">
        <v>134</v>
      </c>
    </row>
    <row r="1130" spans="2:51" s="13" customFormat="1" ht="13.5">
      <c r="B1130" s="222"/>
      <c r="C1130" s="223"/>
      <c r="D1130" s="201" t="s">
        <v>143</v>
      </c>
      <c r="E1130" s="224" t="s">
        <v>21</v>
      </c>
      <c r="F1130" s="225" t="s">
        <v>637</v>
      </c>
      <c r="G1130" s="223"/>
      <c r="H1130" s="224" t="s">
        <v>21</v>
      </c>
      <c r="I1130" s="226"/>
      <c r="J1130" s="223"/>
      <c r="K1130" s="223"/>
      <c r="L1130" s="227"/>
      <c r="M1130" s="228"/>
      <c r="N1130" s="229"/>
      <c r="O1130" s="229"/>
      <c r="P1130" s="229"/>
      <c r="Q1130" s="229"/>
      <c r="R1130" s="229"/>
      <c r="S1130" s="229"/>
      <c r="T1130" s="230"/>
      <c r="AT1130" s="231" t="s">
        <v>143</v>
      </c>
      <c r="AU1130" s="231" t="s">
        <v>86</v>
      </c>
      <c r="AV1130" s="13" t="s">
        <v>79</v>
      </c>
      <c r="AW1130" s="13" t="s">
        <v>38</v>
      </c>
      <c r="AX1130" s="13" t="s">
        <v>74</v>
      </c>
      <c r="AY1130" s="231" t="s">
        <v>134</v>
      </c>
    </row>
    <row r="1131" spans="2:51" s="11" customFormat="1" ht="13.5">
      <c r="B1131" s="199"/>
      <c r="C1131" s="200"/>
      <c r="D1131" s="201" t="s">
        <v>143</v>
      </c>
      <c r="E1131" s="202" t="s">
        <v>21</v>
      </c>
      <c r="F1131" s="203" t="s">
        <v>650</v>
      </c>
      <c r="G1131" s="200"/>
      <c r="H1131" s="204">
        <v>9.9</v>
      </c>
      <c r="I1131" s="205"/>
      <c r="J1131" s="200"/>
      <c r="K1131" s="200"/>
      <c r="L1131" s="206"/>
      <c r="M1131" s="207"/>
      <c r="N1131" s="208"/>
      <c r="O1131" s="208"/>
      <c r="P1131" s="208"/>
      <c r="Q1131" s="208"/>
      <c r="R1131" s="208"/>
      <c r="S1131" s="208"/>
      <c r="T1131" s="209"/>
      <c r="AT1131" s="210" t="s">
        <v>143</v>
      </c>
      <c r="AU1131" s="210" t="s">
        <v>86</v>
      </c>
      <c r="AV1131" s="11" t="s">
        <v>86</v>
      </c>
      <c r="AW1131" s="11" t="s">
        <v>38</v>
      </c>
      <c r="AX1131" s="11" t="s">
        <v>74</v>
      </c>
      <c r="AY1131" s="210" t="s">
        <v>134</v>
      </c>
    </row>
    <row r="1132" spans="2:51" s="11" customFormat="1" ht="13.5">
      <c r="B1132" s="199"/>
      <c r="C1132" s="200"/>
      <c r="D1132" s="201" t="s">
        <v>143</v>
      </c>
      <c r="E1132" s="202" t="s">
        <v>21</v>
      </c>
      <c r="F1132" s="203" t="s">
        <v>643</v>
      </c>
      <c r="G1132" s="200"/>
      <c r="H1132" s="204">
        <v>1.23</v>
      </c>
      <c r="I1132" s="205"/>
      <c r="J1132" s="200"/>
      <c r="K1132" s="200"/>
      <c r="L1132" s="206"/>
      <c r="M1132" s="207"/>
      <c r="N1132" s="208"/>
      <c r="O1132" s="208"/>
      <c r="P1132" s="208"/>
      <c r="Q1132" s="208"/>
      <c r="R1132" s="208"/>
      <c r="S1132" s="208"/>
      <c r="T1132" s="209"/>
      <c r="AT1132" s="210" t="s">
        <v>143</v>
      </c>
      <c r="AU1132" s="210" t="s">
        <v>86</v>
      </c>
      <c r="AV1132" s="11" t="s">
        <v>86</v>
      </c>
      <c r="AW1132" s="11" t="s">
        <v>38</v>
      </c>
      <c r="AX1132" s="11" t="s">
        <v>74</v>
      </c>
      <c r="AY1132" s="210" t="s">
        <v>134</v>
      </c>
    </row>
    <row r="1133" spans="2:51" s="11" customFormat="1" ht="13.5">
      <c r="B1133" s="199"/>
      <c r="C1133" s="200"/>
      <c r="D1133" s="201" t="s">
        <v>143</v>
      </c>
      <c r="E1133" s="202" t="s">
        <v>21</v>
      </c>
      <c r="F1133" s="203" t="s">
        <v>651</v>
      </c>
      <c r="G1133" s="200"/>
      <c r="H1133" s="204">
        <v>0.75</v>
      </c>
      <c r="I1133" s="205"/>
      <c r="J1133" s="200"/>
      <c r="K1133" s="200"/>
      <c r="L1133" s="206"/>
      <c r="M1133" s="207"/>
      <c r="N1133" s="208"/>
      <c r="O1133" s="208"/>
      <c r="P1133" s="208"/>
      <c r="Q1133" s="208"/>
      <c r="R1133" s="208"/>
      <c r="S1133" s="208"/>
      <c r="T1133" s="209"/>
      <c r="AT1133" s="210" t="s">
        <v>143</v>
      </c>
      <c r="AU1133" s="210" t="s">
        <v>86</v>
      </c>
      <c r="AV1133" s="11" t="s">
        <v>86</v>
      </c>
      <c r="AW1133" s="11" t="s">
        <v>38</v>
      </c>
      <c r="AX1133" s="11" t="s">
        <v>74</v>
      </c>
      <c r="AY1133" s="210" t="s">
        <v>134</v>
      </c>
    </row>
    <row r="1134" spans="2:51" s="11" customFormat="1" ht="13.5">
      <c r="B1134" s="199"/>
      <c r="C1134" s="200"/>
      <c r="D1134" s="201" t="s">
        <v>143</v>
      </c>
      <c r="E1134" s="202" t="s">
        <v>21</v>
      </c>
      <c r="F1134" s="203" t="s">
        <v>645</v>
      </c>
      <c r="G1134" s="200"/>
      <c r="H1134" s="204">
        <v>0.9</v>
      </c>
      <c r="I1134" s="205"/>
      <c r="J1134" s="200"/>
      <c r="K1134" s="200"/>
      <c r="L1134" s="206"/>
      <c r="M1134" s="207"/>
      <c r="N1134" s="208"/>
      <c r="O1134" s="208"/>
      <c r="P1134" s="208"/>
      <c r="Q1134" s="208"/>
      <c r="R1134" s="208"/>
      <c r="S1134" s="208"/>
      <c r="T1134" s="209"/>
      <c r="AT1134" s="210" t="s">
        <v>143</v>
      </c>
      <c r="AU1134" s="210" t="s">
        <v>86</v>
      </c>
      <c r="AV1134" s="11" t="s">
        <v>86</v>
      </c>
      <c r="AW1134" s="11" t="s">
        <v>38</v>
      </c>
      <c r="AX1134" s="11" t="s">
        <v>74</v>
      </c>
      <c r="AY1134" s="210" t="s">
        <v>134</v>
      </c>
    </row>
    <row r="1135" spans="2:51" s="11" customFormat="1" ht="13.5">
      <c r="B1135" s="199"/>
      <c r="C1135" s="200"/>
      <c r="D1135" s="201" t="s">
        <v>143</v>
      </c>
      <c r="E1135" s="202" t="s">
        <v>21</v>
      </c>
      <c r="F1135" s="203" t="s">
        <v>646</v>
      </c>
      <c r="G1135" s="200"/>
      <c r="H1135" s="204">
        <v>1.02</v>
      </c>
      <c r="I1135" s="205"/>
      <c r="J1135" s="200"/>
      <c r="K1135" s="200"/>
      <c r="L1135" s="206"/>
      <c r="M1135" s="207"/>
      <c r="N1135" s="208"/>
      <c r="O1135" s="208"/>
      <c r="P1135" s="208"/>
      <c r="Q1135" s="208"/>
      <c r="R1135" s="208"/>
      <c r="S1135" s="208"/>
      <c r="T1135" s="209"/>
      <c r="AT1135" s="210" t="s">
        <v>143</v>
      </c>
      <c r="AU1135" s="210" t="s">
        <v>86</v>
      </c>
      <c r="AV1135" s="11" t="s">
        <v>86</v>
      </c>
      <c r="AW1135" s="11" t="s">
        <v>38</v>
      </c>
      <c r="AX1135" s="11" t="s">
        <v>74</v>
      </c>
      <c r="AY1135" s="210" t="s">
        <v>134</v>
      </c>
    </row>
    <row r="1136" spans="2:51" s="11" customFormat="1" ht="13.5">
      <c r="B1136" s="199"/>
      <c r="C1136" s="200"/>
      <c r="D1136" s="201" t="s">
        <v>143</v>
      </c>
      <c r="E1136" s="202" t="s">
        <v>21</v>
      </c>
      <c r="F1136" s="203" t="s">
        <v>652</v>
      </c>
      <c r="G1136" s="200"/>
      <c r="H1136" s="204">
        <v>1.07</v>
      </c>
      <c r="I1136" s="205"/>
      <c r="J1136" s="200"/>
      <c r="K1136" s="200"/>
      <c r="L1136" s="206"/>
      <c r="M1136" s="207"/>
      <c r="N1136" s="208"/>
      <c r="O1136" s="208"/>
      <c r="P1136" s="208"/>
      <c r="Q1136" s="208"/>
      <c r="R1136" s="208"/>
      <c r="S1136" s="208"/>
      <c r="T1136" s="209"/>
      <c r="AT1136" s="210" t="s">
        <v>143</v>
      </c>
      <c r="AU1136" s="210" t="s">
        <v>86</v>
      </c>
      <c r="AV1136" s="11" t="s">
        <v>86</v>
      </c>
      <c r="AW1136" s="11" t="s">
        <v>38</v>
      </c>
      <c r="AX1136" s="11" t="s">
        <v>74</v>
      </c>
      <c r="AY1136" s="210" t="s">
        <v>134</v>
      </c>
    </row>
    <row r="1137" spans="2:65" s="14" customFormat="1" ht="13.5">
      <c r="B1137" s="242"/>
      <c r="C1137" s="243"/>
      <c r="D1137" s="201" t="s">
        <v>143</v>
      </c>
      <c r="E1137" s="244" t="s">
        <v>21</v>
      </c>
      <c r="F1137" s="245" t="s">
        <v>356</v>
      </c>
      <c r="G1137" s="243"/>
      <c r="H1137" s="246">
        <v>14.87</v>
      </c>
      <c r="I1137" s="247"/>
      <c r="J1137" s="243"/>
      <c r="K1137" s="243"/>
      <c r="L1137" s="248"/>
      <c r="M1137" s="249"/>
      <c r="N1137" s="250"/>
      <c r="O1137" s="250"/>
      <c r="P1137" s="250"/>
      <c r="Q1137" s="250"/>
      <c r="R1137" s="250"/>
      <c r="S1137" s="250"/>
      <c r="T1137" s="251"/>
      <c r="AT1137" s="252" t="s">
        <v>143</v>
      </c>
      <c r="AU1137" s="252" t="s">
        <v>86</v>
      </c>
      <c r="AV1137" s="14" t="s">
        <v>147</v>
      </c>
      <c r="AW1137" s="14" t="s">
        <v>38</v>
      </c>
      <c r="AX1137" s="14" t="s">
        <v>74</v>
      </c>
      <c r="AY1137" s="252" t="s">
        <v>134</v>
      </c>
    </row>
    <row r="1138" spans="2:65" s="12" customFormat="1" ht="13.5">
      <c r="B1138" s="211"/>
      <c r="C1138" s="212"/>
      <c r="D1138" s="201" t="s">
        <v>143</v>
      </c>
      <c r="E1138" s="213" t="s">
        <v>21</v>
      </c>
      <c r="F1138" s="214" t="s">
        <v>145</v>
      </c>
      <c r="G1138" s="212"/>
      <c r="H1138" s="215">
        <v>44.43</v>
      </c>
      <c r="I1138" s="216"/>
      <c r="J1138" s="212"/>
      <c r="K1138" s="212"/>
      <c r="L1138" s="217"/>
      <c r="M1138" s="218"/>
      <c r="N1138" s="219"/>
      <c r="O1138" s="219"/>
      <c r="P1138" s="219"/>
      <c r="Q1138" s="219"/>
      <c r="R1138" s="219"/>
      <c r="S1138" s="219"/>
      <c r="T1138" s="220"/>
      <c r="AT1138" s="221" t="s">
        <v>143</v>
      </c>
      <c r="AU1138" s="221" t="s">
        <v>86</v>
      </c>
      <c r="AV1138" s="12" t="s">
        <v>141</v>
      </c>
      <c r="AW1138" s="12" t="s">
        <v>38</v>
      </c>
      <c r="AX1138" s="12" t="s">
        <v>79</v>
      </c>
      <c r="AY1138" s="221" t="s">
        <v>134</v>
      </c>
    </row>
    <row r="1139" spans="2:65" s="1" customFormat="1" ht="25.5" customHeight="1">
      <c r="B1139" s="41"/>
      <c r="C1139" s="187" t="s">
        <v>884</v>
      </c>
      <c r="D1139" s="187" t="s">
        <v>136</v>
      </c>
      <c r="E1139" s="188" t="s">
        <v>885</v>
      </c>
      <c r="F1139" s="189" t="s">
        <v>886</v>
      </c>
      <c r="G1139" s="190" t="s">
        <v>325</v>
      </c>
      <c r="H1139" s="191">
        <v>34.950000000000003</v>
      </c>
      <c r="I1139" s="192"/>
      <c r="J1139" s="193">
        <f>ROUND(I1139*H1139,2)</f>
        <v>0</v>
      </c>
      <c r="K1139" s="189" t="s">
        <v>140</v>
      </c>
      <c r="L1139" s="61"/>
      <c r="M1139" s="194" t="s">
        <v>21</v>
      </c>
      <c r="N1139" s="195" t="s">
        <v>45</v>
      </c>
      <c r="O1139" s="42"/>
      <c r="P1139" s="196">
        <f>O1139*H1139</f>
        <v>0</v>
      </c>
      <c r="Q1139" s="196">
        <v>2.2000000000000001E-3</v>
      </c>
      <c r="R1139" s="196">
        <f>Q1139*H1139</f>
        <v>7.6890000000000014E-2</v>
      </c>
      <c r="S1139" s="196">
        <v>0</v>
      </c>
      <c r="T1139" s="197">
        <f>S1139*H1139</f>
        <v>0</v>
      </c>
      <c r="AR1139" s="24" t="s">
        <v>214</v>
      </c>
      <c r="AT1139" s="24" t="s">
        <v>136</v>
      </c>
      <c r="AU1139" s="24" t="s">
        <v>86</v>
      </c>
      <c r="AY1139" s="24" t="s">
        <v>134</v>
      </c>
      <c r="BE1139" s="198">
        <f>IF(N1139="základní",J1139,0)</f>
        <v>0</v>
      </c>
      <c r="BF1139" s="198">
        <f>IF(N1139="snížená",J1139,0)</f>
        <v>0</v>
      </c>
      <c r="BG1139" s="198">
        <f>IF(N1139="zákl. přenesená",J1139,0)</f>
        <v>0</v>
      </c>
      <c r="BH1139" s="198">
        <f>IF(N1139="sníž. přenesená",J1139,0)</f>
        <v>0</v>
      </c>
      <c r="BI1139" s="198">
        <f>IF(N1139="nulová",J1139,0)</f>
        <v>0</v>
      </c>
      <c r="BJ1139" s="24" t="s">
        <v>79</v>
      </c>
      <c r="BK1139" s="198">
        <f>ROUND(I1139*H1139,2)</f>
        <v>0</v>
      </c>
      <c r="BL1139" s="24" t="s">
        <v>214</v>
      </c>
      <c r="BM1139" s="24" t="s">
        <v>887</v>
      </c>
    </row>
    <row r="1140" spans="2:65" s="13" customFormat="1" ht="13.5">
      <c r="B1140" s="222"/>
      <c r="C1140" s="223"/>
      <c r="D1140" s="201" t="s">
        <v>143</v>
      </c>
      <c r="E1140" s="224" t="s">
        <v>21</v>
      </c>
      <c r="F1140" s="225" t="s">
        <v>888</v>
      </c>
      <c r="G1140" s="223"/>
      <c r="H1140" s="224" t="s">
        <v>21</v>
      </c>
      <c r="I1140" s="226"/>
      <c r="J1140" s="223"/>
      <c r="K1140" s="223"/>
      <c r="L1140" s="227"/>
      <c r="M1140" s="228"/>
      <c r="N1140" s="229"/>
      <c r="O1140" s="229"/>
      <c r="P1140" s="229"/>
      <c r="Q1140" s="229"/>
      <c r="R1140" s="229"/>
      <c r="S1140" s="229"/>
      <c r="T1140" s="230"/>
      <c r="AT1140" s="231" t="s">
        <v>143</v>
      </c>
      <c r="AU1140" s="231" t="s">
        <v>86</v>
      </c>
      <c r="AV1140" s="13" t="s">
        <v>79</v>
      </c>
      <c r="AW1140" s="13" t="s">
        <v>38</v>
      </c>
      <c r="AX1140" s="13" t="s">
        <v>74</v>
      </c>
      <c r="AY1140" s="231" t="s">
        <v>134</v>
      </c>
    </row>
    <row r="1141" spans="2:65" s="13" customFormat="1" ht="13.5">
      <c r="B1141" s="222"/>
      <c r="C1141" s="223"/>
      <c r="D1141" s="201" t="s">
        <v>143</v>
      </c>
      <c r="E1141" s="224" t="s">
        <v>21</v>
      </c>
      <c r="F1141" s="225" t="s">
        <v>889</v>
      </c>
      <c r="G1141" s="223"/>
      <c r="H1141" s="224" t="s">
        <v>21</v>
      </c>
      <c r="I1141" s="226"/>
      <c r="J1141" s="223"/>
      <c r="K1141" s="223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143</v>
      </c>
      <c r="AU1141" s="231" t="s">
        <v>86</v>
      </c>
      <c r="AV1141" s="13" t="s">
        <v>79</v>
      </c>
      <c r="AW1141" s="13" t="s">
        <v>38</v>
      </c>
      <c r="AX1141" s="13" t="s">
        <v>74</v>
      </c>
      <c r="AY1141" s="231" t="s">
        <v>134</v>
      </c>
    </row>
    <row r="1142" spans="2:65" s="11" customFormat="1" ht="13.5">
      <c r="B1142" s="199"/>
      <c r="C1142" s="200"/>
      <c r="D1142" s="201" t="s">
        <v>143</v>
      </c>
      <c r="E1142" s="202" t="s">
        <v>21</v>
      </c>
      <c r="F1142" s="203" t="s">
        <v>890</v>
      </c>
      <c r="G1142" s="200"/>
      <c r="H1142" s="204">
        <v>7.1</v>
      </c>
      <c r="I1142" s="205"/>
      <c r="J1142" s="200"/>
      <c r="K1142" s="200"/>
      <c r="L1142" s="206"/>
      <c r="M1142" s="207"/>
      <c r="N1142" s="208"/>
      <c r="O1142" s="208"/>
      <c r="P1142" s="208"/>
      <c r="Q1142" s="208"/>
      <c r="R1142" s="208"/>
      <c r="S1142" s="208"/>
      <c r="T1142" s="209"/>
      <c r="AT1142" s="210" t="s">
        <v>143</v>
      </c>
      <c r="AU1142" s="210" t="s">
        <v>86</v>
      </c>
      <c r="AV1142" s="11" t="s">
        <v>86</v>
      </c>
      <c r="AW1142" s="11" t="s">
        <v>38</v>
      </c>
      <c r="AX1142" s="11" t="s">
        <v>74</v>
      </c>
      <c r="AY1142" s="210" t="s">
        <v>134</v>
      </c>
    </row>
    <row r="1143" spans="2:65" s="13" customFormat="1" ht="13.5">
      <c r="B1143" s="222"/>
      <c r="C1143" s="223"/>
      <c r="D1143" s="201" t="s">
        <v>143</v>
      </c>
      <c r="E1143" s="224" t="s">
        <v>21</v>
      </c>
      <c r="F1143" s="225" t="s">
        <v>891</v>
      </c>
      <c r="G1143" s="223"/>
      <c r="H1143" s="224" t="s">
        <v>21</v>
      </c>
      <c r="I1143" s="226"/>
      <c r="J1143" s="223"/>
      <c r="K1143" s="223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143</v>
      </c>
      <c r="AU1143" s="231" t="s">
        <v>86</v>
      </c>
      <c r="AV1143" s="13" t="s">
        <v>79</v>
      </c>
      <c r="AW1143" s="13" t="s">
        <v>38</v>
      </c>
      <c r="AX1143" s="13" t="s">
        <v>74</v>
      </c>
      <c r="AY1143" s="231" t="s">
        <v>134</v>
      </c>
    </row>
    <row r="1144" spans="2:65" s="11" customFormat="1" ht="13.5">
      <c r="B1144" s="199"/>
      <c r="C1144" s="200"/>
      <c r="D1144" s="201" t="s">
        <v>143</v>
      </c>
      <c r="E1144" s="202" t="s">
        <v>21</v>
      </c>
      <c r="F1144" s="203" t="s">
        <v>892</v>
      </c>
      <c r="G1144" s="200"/>
      <c r="H1144" s="204">
        <v>4.63</v>
      </c>
      <c r="I1144" s="205"/>
      <c r="J1144" s="200"/>
      <c r="K1144" s="200"/>
      <c r="L1144" s="206"/>
      <c r="M1144" s="207"/>
      <c r="N1144" s="208"/>
      <c r="O1144" s="208"/>
      <c r="P1144" s="208"/>
      <c r="Q1144" s="208"/>
      <c r="R1144" s="208"/>
      <c r="S1144" s="208"/>
      <c r="T1144" s="209"/>
      <c r="AT1144" s="210" t="s">
        <v>143</v>
      </c>
      <c r="AU1144" s="210" t="s">
        <v>86</v>
      </c>
      <c r="AV1144" s="11" t="s">
        <v>86</v>
      </c>
      <c r="AW1144" s="11" t="s">
        <v>38</v>
      </c>
      <c r="AX1144" s="11" t="s">
        <v>74</v>
      </c>
      <c r="AY1144" s="210" t="s">
        <v>134</v>
      </c>
    </row>
    <row r="1145" spans="2:65" s="13" customFormat="1" ht="13.5">
      <c r="B1145" s="222"/>
      <c r="C1145" s="223"/>
      <c r="D1145" s="201" t="s">
        <v>143</v>
      </c>
      <c r="E1145" s="224" t="s">
        <v>21</v>
      </c>
      <c r="F1145" s="225" t="s">
        <v>893</v>
      </c>
      <c r="G1145" s="223"/>
      <c r="H1145" s="224" t="s">
        <v>21</v>
      </c>
      <c r="I1145" s="226"/>
      <c r="J1145" s="223"/>
      <c r="K1145" s="223"/>
      <c r="L1145" s="227"/>
      <c r="M1145" s="228"/>
      <c r="N1145" s="229"/>
      <c r="O1145" s="229"/>
      <c r="P1145" s="229"/>
      <c r="Q1145" s="229"/>
      <c r="R1145" s="229"/>
      <c r="S1145" s="229"/>
      <c r="T1145" s="230"/>
      <c r="AT1145" s="231" t="s">
        <v>143</v>
      </c>
      <c r="AU1145" s="231" t="s">
        <v>86</v>
      </c>
      <c r="AV1145" s="13" t="s">
        <v>79</v>
      </c>
      <c r="AW1145" s="13" t="s">
        <v>38</v>
      </c>
      <c r="AX1145" s="13" t="s">
        <v>74</v>
      </c>
      <c r="AY1145" s="231" t="s">
        <v>134</v>
      </c>
    </row>
    <row r="1146" spans="2:65" s="11" customFormat="1" ht="13.5">
      <c r="B1146" s="199"/>
      <c r="C1146" s="200"/>
      <c r="D1146" s="201" t="s">
        <v>143</v>
      </c>
      <c r="E1146" s="202" t="s">
        <v>21</v>
      </c>
      <c r="F1146" s="203" t="s">
        <v>894</v>
      </c>
      <c r="G1146" s="200"/>
      <c r="H1146" s="204">
        <v>6.46</v>
      </c>
      <c r="I1146" s="205"/>
      <c r="J1146" s="200"/>
      <c r="K1146" s="200"/>
      <c r="L1146" s="206"/>
      <c r="M1146" s="207"/>
      <c r="N1146" s="208"/>
      <c r="O1146" s="208"/>
      <c r="P1146" s="208"/>
      <c r="Q1146" s="208"/>
      <c r="R1146" s="208"/>
      <c r="S1146" s="208"/>
      <c r="T1146" s="209"/>
      <c r="AT1146" s="210" t="s">
        <v>143</v>
      </c>
      <c r="AU1146" s="210" t="s">
        <v>86</v>
      </c>
      <c r="AV1146" s="11" t="s">
        <v>86</v>
      </c>
      <c r="AW1146" s="11" t="s">
        <v>38</v>
      </c>
      <c r="AX1146" s="11" t="s">
        <v>74</v>
      </c>
      <c r="AY1146" s="210" t="s">
        <v>134</v>
      </c>
    </row>
    <row r="1147" spans="2:65" s="13" customFormat="1" ht="13.5">
      <c r="B1147" s="222"/>
      <c r="C1147" s="223"/>
      <c r="D1147" s="201" t="s">
        <v>143</v>
      </c>
      <c r="E1147" s="224" t="s">
        <v>21</v>
      </c>
      <c r="F1147" s="225" t="s">
        <v>895</v>
      </c>
      <c r="G1147" s="223"/>
      <c r="H1147" s="224" t="s">
        <v>21</v>
      </c>
      <c r="I1147" s="226"/>
      <c r="J1147" s="223"/>
      <c r="K1147" s="223"/>
      <c r="L1147" s="227"/>
      <c r="M1147" s="228"/>
      <c r="N1147" s="229"/>
      <c r="O1147" s="229"/>
      <c r="P1147" s="229"/>
      <c r="Q1147" s="229"/>
      <c r="R1147" s="229"/>
      <c r="S1147" s="229"/>
      <c r="T1147" s="230"/>
      <c r="AT1147" s="231" t="s">
        <v>143</v>
      </c>
      <c r="AU1147" s="231" t="s">
        <v>86</v>
      </c>
      <c r="AV1147" s="13" t="s">
        <v>79</v>
      </c>
      <c r="AW1147" s="13" t="s">
        <v>38</v>
      </c>
      <c r="AX1147" s="13" t="s">
        <v>74</v>
      </c>
      <c r="AY1147" s="231" t="s">
        <v>134</v>
      </c>
    </row>
    <row r="1148" spans="2:65" s="11" customFormat="1" ht="13.5">
      <c r="B1148" s="199"/>
      <c r="C1148" s="200"/>
      <c r="D1148" s="201" t="s">
        <v>143</v>
      </c>
      <c r="E1148" s="202" t="s">
        <v>21</v>
      </c>
      <c r="F1148" s="203" t="s">
        <v>896</v>
      </c>
      <c r="G1148" s="200"/>
      <c r="H1148" s="204">
        <v>3.3</v>
      </c>
      <c r="I1148" s="205"/>
      <c r="J1148" s="200"/>
      <c r="K1148" s="200"/>
      <c r="L1148" s="206"/>
      <c r="M1148" s="207"/>
      <c r="N1148" s="208"/>
      <c r="O1148" s="208"/>
      <c r="P1148" s="208"/>
      <c r="Q1148" s="208"/>
      <c r="R1148" s="208"/>
      <c r="S1148" s="208"/>
      <c r="T1148" s="209"/>
      <c r="AT1148" s="210" t="s">
        <v>143</v>
      </c>
      <c r="AU1148" s="210" t="s">
        <v>86</v>
      </c>
      <c r="AV1148" s="11" t="s">
        <v>86</v>
      </c>
      <c r="AW1148" s="11" t="s">
        <v>38</v>
      </c>
      <c r="AX1148" s="11" t="s">
        <v>74</v>
      </c>
      <c r="AY1148" s="210" t="s">
        <v>134</v>
      </c>
    </row>
    <row r="1149" spans="2:65" s="13" customFormat="1" ht="13.5">
      <c r="B1149" s="222"/>
      <c r="C1149" s="223"/>
      <c r="D1149" s="201" t="s">
        <v>143</v>
      </c>
      <c r="E1149" s="224" t="s">
        <v>21</v>
      </c>
      <c r="F1149" s="225" t="s">
        <v>897</v>
      </c>
      <c r="G1149" s="223"/>
      <c r="H1149" s="224" t="s">
        <v>21</v>
      </c>
      <c r="I1149" s="226"/>
      <c r="J1149" s="223"/>
      <c r="K1149" s="223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143</v>
      </c>
      <c r="AU1149" s="231" t="s">
        <v>86</v>
      </c>
      <c r="AV1149" s="13" t="s">
        <v>79</v>
      </c>
      <c r="AW1149" s="13" t="s">
        <v>38</v>
      </c>
      <c r="AX1149" s="13" t="s">
        <v>74</v>
      </c>
      <c r="AY1149" s="231" t="s">
        <v>134</v>
      </c>
    </row>
    <row r="1150" spans="2:65" s="11" customFormat="1" ht="13.5">
      <c r="B1150" s="199"/>
      <c r="C1150" s="200"/>
      <c r="D1150" s="201" t="s">
        <v>143</v>
      </c>
      <c r="E1150" s="202" t="s">
        <v>21</v>
      </c>
      <c r="F1150" s="203" t="s">
        <v>898</v>
      </c>
      <c r="G1150" s="200"/>
      <c r="H1150" s="204">
        <v>4.3</v>
      </c>
      <c r="I1150" s="205"/>
      <c r="J1150" s="200"/>
      <c r="K1150" s="200"/>
      <c r="L1150" s="206"/>
      <c r="M1150" s="207"/>
      <c r="N1150" s="208"/>
      <c r="O1150" s="208"/>
      <c r="P1150" s="208"/>
      <c r="Q1150" s="208"/>
      <c r="R1150" s="208"/>
      <c r="S1150" s="208"/>
      <c r="T1150" s="209"/>
      <c r="AT1150" s="210" t="s">
        <v>143</v>
      </c>
      <c r="AU1150" s="210" t="s">
        <v>86</v>
      </c>
      <c r="AV1150" s="11" t="s">
        <v>86</v>
      </c>
      <c r="AW1150" s="11" t="s">
        <v>38</v>
      </c>
      <c r="AX1150" s="11" t="s">
        <v>74</v>
      </c>
      <c r="AY1150" s="210" t="s">
        <v>134</v>
      </c>
    </row>
    <row r="1151" spans="2:65" s="13" customFormat="1" ht="13.5">
      <c r="B1151" s="222"/>
      <c r="C1151" s="223"/>
      <c r="D1151" s="201" t="s">
        <v>143</v>
      </c>
      <c r="E1151" s="224" t="s">
        <v>21</v>
      </c>
      <c r="F1151" s="225" t="s">
        <v>899</v>
      </c>
      <c r="G1151" s="223"/>
      <c r="H1151" s="224" t="s">
        <v>21</v>
      </c>
      <c r="I1151" s="226"/>
      <c r="J1151" s="223"/>
      <c r="K1151" s="223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143</v>
      </c>
      <c r="AU1151" s="231" t="s">
        <v>86</v>
      </c>
      <c r="AV1151" s="13" t="s">
        <v>79</v>
      </c>
      <c r="AW1151" s="13" t="s">
        <v>38</v>
      </c>
      <c r="AX1151" s="13" t="s">
        <v>74</v>
      </c>
      <c r="AY1151" s="231" t="s">
        <v>134</v>
      </c>
    </row>
    <row r="1152" spans="2:65" s="11" customFormat="1" ht="13.5">
      <c r="B1152" s="199"/>
      <c r="C1152" s="200"/>
      <c r="D1152" s="201" t="s">
        <v>143</v>
      </c>
      <c r="E1152" s="202" t="s">
        <v>21</v>
      </c>
      <c r="F1152" s="203" t="s">
        <v>900</v>
      </c>
      <c r="G1152" s="200"/>
      <c r="H1152" s="204">
        <v>5.9</v>
      </c>
      <c r="I1152" s="205"/>
      <c r="J1152" s="200"/>
      <c r="K1152" s="200"/>
      <c r="L1152" s="206"/>
      <c r="M1152" s="207"/>
      <c r="N1152" s="208"/>
      <c r="O1152" s="208"/>
      <c r="P1152" s="208"/>
      <c r="Q1152" s="208"/>
      <c r="R1152" s="208"/>
      <c r="S1152" s="208"/>
      <c r="T1152" s="209"/>
      <c r="AT1152" s="210" t="s">
        <v>143</v>
      </c>
      <c r="AU1152" s="210" t="s">
        <v>86</v>
      </c>
      <c r="AV1152" s="11" t="s">
        <v>86</v>
      </c>
      <c r="AW1152" s="11" t="s">
        <v>38</v>
      </c>
      <c r="AX1152" s="11" t="s">
        <v>74</v>
      </c>
      <c r="AY1152" s="210" t="s">
        <v>134</v>
      </c>
    </row>
    <row r="1153" spans="2:65" s="13" customFormat="1" ht="13.5">
      <c r="B1153" s="222"/>
      <c r="C1153" s="223"/>
      <c r="D1153" s="201" t="s">
        <v>143</v>
      </c>
      <c r="E1153" s="224" t="s">
        <v>21</v>
      </c>
      <c r="F1153" s="225" t="s">
        <v>641</v>
      </c>
      <c r="G1153" s="223"/>
      <c r="H1153" s="224" t="s">
        <v>21</v>
      </c>
      <c r="I1153" s="226"/>
      <c r="J1153" s="223"/>
      <c r="K1153" s="223"/>
      <c r="L1153" s="227"/>
      <c r="M1153" s="228"/>
      <c r="N1153" s="229"/>
      <c r="O1153" s="229"/>
      <c r="P1153" s="229"/>
      <c r="Q1153" s="229"/>
      <c r="R1153" s="229"/>
      <c r="S1153" s="229"/>
      <c r="T1153" s="230"/>
      <c r="AT1153" s="231" t="s">
        <v>143</v>
      </c>
      <c r="AU1153" s="231" t="s">
        <v>86</v>
      </c>
      <c r="AV1153" s="13" t="s">
        <v>79</v>
      </c>
      <c r="AW1153" s="13" t="s">
        <v>38</v>
      </c>
      <c r="AX1153" s="13" t="s">
        <v>74</v>
      </c>
      <c r="AY1153" s="231" t="s">
        <v>134</v>
      </c>
    </row>
    <row r="1154" spans="2:65" s="13" customFormat="1" ht="13.5">
      <c r="B1154" s="222"/>
      <c r="C1154" s="223"/>
      <c r="D1154" s="201" t="s">
        <v>143</v>
      </c>
      <c r="E1154" s="224" t="s">
        <v>21</v>
      </c>
      <c r="F1154" s="225" t="s">
        <v>901</v>
      </c>
      <c r="G1154" s="223"/>
      <c r="H1154" s="224" t="s">
        <v>21</v>
      </c>
      <c r="I1154" s="226"/>
      <c r="J1154" s="223"/>
      <c r="K1154" s="223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143</v>
      </c>
      <c r="AU1154" s="231" t="s">
        <v>86</v>
      </c>
      <c r="AV1154" s="13" t="s">
        <v>79</v>
      </c>
      <c r="AW1154" s="13" t="s">
        <v>38</v>
      </c>
      <c r="AX1154" s="13" t="s">
        <v>74</v>
      </c>
      <c r="AY1154" s="231" t="s">
        <v>134</v>
      </c>
    </row>
    <row r="1155" spans="2:65" s="11" customFormat="1" ht="13.5">
      <c r="B1155" s="199"/>
      <c r="C1155" s="200"/>
      <c r="D1155" s="201" t="s">
        <v>143</v>
      </c>
      <c r="E1155" s="202" t="s">
        <v>21</v>
      </c>
      <c r="F1155" s="203" t="s">
        <v>902</v>
      </c>
      <c r="G1155" s="200"/>
      <c r="H1155" s="204">
        <v>3.26</v>
      </c>
      <c r="I1155" s="205"/>
      <c r="J1155" s="200"/>
      <c r="K1155" s="200"/>
      <c r="L1155" s="206"/>
      <c r="M1155" s="207"/>
      <c r="N1155" s="208"/>
      <c r="O1155" s="208"/>
      <c r="P1155" s="208"/>
      <c r="Q1155" s="208"/>
      <c r="R1155" s="208"/>
      <c r="S1155" s="208"/>
      <c r="T1155" s="209"/>
      <c r="AT1155" s="210" t="s">
        <v>143</v>
      </c>
      <c r="AU1155" s="210" t="s">
        <v>86</v>
      </c>
      <c r="AV1155" s="11" t="s">
        <v>86</v>
      </c>
      <c r="AW1155" s="11" t="s">
        <v>38</v>
      </c>
      <c r="AX1155" s="11" t="s">
        <v>74</v>
      </c>
      <c r="AY1155" s="210" t="s">
        <v>134</v>
      </c>
    </row>
    <row r="1156" spans="2:65" s="12" customFormat="1" ht="13.5">
      <c r="B1156" s="211"/>
      <c r="C1156" s="212"/>
      <c r="D1156" s="201" t="s">
        <v>143</v>
      </c>
      <c r="E1156" s="213" t="s">
        <v>21</v>
      </c>
      <c r="F1156" s="214" t="s">
        <v>145</v>
      </c>
      <c r="G1156" s="212"/>
      <c r="H1156" s="215">
        <v>34.950000000000003</v>
      </c>
      <c r="I1156" s="216"/>
      <c r="J1156" s="212"/>
      <c r="K1156" s="212"/>
      <c r="L1156" s="217"/>
      <c r="M1156" s="218"/>
      <c r="N1156" s="219"/>
      <c r="O1156" s="219"/>
      <c r="P1156" s="219"/>
      <c r="Q1156" s="219"/>
      <c r="R1156" s="219"/>
      <c r="S1156" s="219"/>
      <c r="T1156" s="220"/>
      <c r="AT1156" s="221" t="s">
        <v>143</v>
      </c>
      <c r="AU1156" s="221" t="s">
        <v>86</v>
      </c>
      <c r="AV1156" s="12" t="s">
        <v>141</v>
      </c>
      <c r="AW1156" s="12" t="s">
        <v>38</v>
      </c>
      <c r="AX1156" s="12" t="s">
        <v>79</v>
      </c>
      <c r="AY1156" s="221" t="s">
        <v>134</v>
      </c>
    </row>
    <row r="1157" spans="2:65" s="1" customFormat="1" ht="16.5" customHeight="1">
      <c r="B1157" s="41"/>
      <c r="C1157" s="187" t="s">
        <v>903</v>
      </c>
      <c r="D1157" s="187" t="s">
        <v>136</v>
      </c>
      <c r="E1157" s="188" t="s">
        <v>904</v>
      </c>
      <c r="F1157" s="189" t="s">
        <v>905</v>
      </c>
      <c r="G1157" s="190" t="s">
        <v>325</v>
      </c>
      <c r="H1157" s="191">
        <v>22.1</v>
      </c>
      <c r="I1157" s="192"/>
      <c r="J1157" s="193">
        <f>ROUND(I1157*H1157,2)</f>
        <v>0</v>
      </c>
      <c r="K1157" s="189" t="s">
        <v>21</v>
      </c>
      <c r="L1157" s="61"/>
      <c r="M1157" s="194" t="s">
        <v>21</v>
      </c>
      <c r="N1157" s="195" t="s">
        <v>45</v>
      </c>
      <c r="O1157" s="42"/>
      <c r="P1157" s="196">
        <f>O1157*H1157</f>
        <v>0</v>
      </c>
      <c r="Q1157" s="196">
        <v>0</v>
      </c>
      <c r="R1157" s="196">
        <f>Q1157*H1157</f>
        <v>0</v>
      </c>
      <c r="S1157" s="196">
        <v>0</v>
      </c>
      <c r="T1157" s="197">
        <f>S1157*H1157</f>
        <v>0</v>
      </c>
      <c r="AR1157" s="24" t="s">
        <v>214</v>
      </c>
      <c r="AT1157" s="24" t="s">
        <v>136</v>
      </c>
      <c r="AU1157" s="24" t="s">
        <v>86</v>
      </c>
      <c r="AY1157" s="24" t="s">
        <v>134</v>
      </c>
      <c r="BE1157" s="198">
        <f>IF(N1157="základní",J1157,0)</f>
        <v>0</v>
      </c>
      <c r="BF1157" s="198">
        <f>IF(N1157="snížená",J1157,0)</f>
        <v>0</v>
      </c>
      <c r="BG1157" s="198">
        <f>IF(N1157="zákl. přenesená",J1157,0)</f>
        <v>0</v>
      </c>
      <c r="BH1157" s="198">
        <f>IF(N1157="sníž. přenesená",J1157,0)</f>
        <v>0</v>
      </c>
      <c r="BI1157" s="198">
        <f>IF(N1157="nulová",J1157,0)</f>
        <v>0</v>
      </c>
      <c r="BJ1157" s="24" t="s">
        <v>79</v>
      </c>
      <c r="BK1157" s="198">
        <f>ROUND(I1157*H1157,2)</f>
        <v>0</v>
      </c>
      <c r="BL1157" s="24" t="s">
        <v>214</v>
      </c>
      <c r="BM1157" s="24" t="s">
        <v>906</v>
      </c>
    </row>
    <row r="1158" spans="2:65" s="13" customFormat="1" ht="13.5">
      <c r="B1158" s="222"/>
      <c r="C1158" s="223"/>
      <c r="D1158" s="201" t="s">
        <v>143</v>
      </c>
      <c r="E1158" s="224" t="s">
        <v>21</v>
      </c>
      <c r="F1158" s="225" t="s">
        <v>888</v>
      </c>
      <c r="G1158" s="223"/>
      <c r="H1158" s="224" t="s">
        <v>21</v>
      </c>
      <c r="I1158" s="226"/>
      <c r="J1158" s="223"/>
      <c r="K1158" s="223"/>
      <c r="L1158" s="227"/>
      <c r="M1158" s="228"/>
      <c r="N1158" s="229"/>
      <c r="O1158" s="229"/>
      <c r="P1158" s="229"/>
      <c r="Q1158" s="229"/>
      <c r="R1158" s="229"/>
      <c r="S1158" s="229"/>
      <c r="T1158" s="230"/>
      <c r="AT1158" s="231" t="s">
        <v>143</v>
      </c>
      <c r="AU1158" s="231" t="s">
        <v>86</v>
      </c>
      <c r="AV1158" s="13" t="s">
        <v>79</v>
      </c>
      <c r="AW1158" s="13" t="s">
        <v>38</v>
      </c>
      <c r="AX1158" s="13" t="s">
        <v>74</v>
      </c>
      <c r="AY1158" s="231" t="s">
        <v>134</v>
      </c>
    </row>
    <row r="1159" spans="2:65" s="13" customFormat="1" ht="13.5">
      <c r="B1159" s="222"/>
      <c r="C1159" s="223"/>
      <c r="D1159" s="201" t="s">
        <v>143</v>
      </c>
      <c r="E1159" s="224" t="s">
        <v>21</v>
      </c>
      <c r="F1159" s="225" t="s">
        <v>875</v>
      </c>
      <c r="G1159" s="223"/>
      <c r="H1159" s="224" t="s">
        <v>21</v>
      </c>
      <c r="I1159" s="226"/>
      <c r="J1159" s="223"/>
      <c r="K1159" s="223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143</v>
      </c>
      <c r="AU1159" s="231" t="s">
        <v>86</v>
      </c>
      <c r="AV1159" s="13" t="s">
        <v>79</v>
      </c>
      <c r="AW1159" s="13" t="s">
        <v>38</v>
      </c>
      <c r="AX1159" s="13" t="s">
        <v>74</v>
      </c>
      <c r="AY1159" s="231" t="s">
        <v>134</v>
      </c>
    </row>
    <row r="1160" spans="2:65" s="11" customFormat="1" ht="13.5">
      <c r="B1160" s="199"/>
      <c r="C1160" s="200"/>
      <c r="D1160" s="201" t="s">
        <v>143</v>
      </c>
      <c r="E1160" s="202" t="s">
        <v>21</v>
      </c>
      <c r="F1160" s="203" t="s">
        <v>876</v>
      </c>
      <c r="G1160" s="200"/>
      <c r="H1160" s="204">
        <v>7.5</v>
      </c>
      <c r="I1160" s="205"/>
      <c r="J1160" s="200"/>
      <c r="K1160" s="200"/>
      <c r="L1160" s="206"/>
      <c r="M1160" s="207"/>
      <c r="N1160" s="208"/>
      <c r="O1160" s="208"/>
      <c r="P1160" s="208"/>
      <c r="Q1160" s="208"/>
      <c r="R1160" s="208"/>
      <c r="S1160" s="208"/>
      <c r="T1160" s="209"/>
      <c r="AT1160" s="210" t="s">
        <v>143</v>
      </c>
      <c r="AU1160" s="210" t="s">
        <v>86</v>
      </c>
      <c r="AV1160" s="11" t="s">
        <v>86</v>
      </c>
      <c r="AW1160" s="11" t="s">
        <v>38</v>
      </c>
      <c r="AX1160" s="11" t="s">
        <v>74</v>
      </c>
      <c r="AY1160" s="210" t="s">
        <v>134</v>
      </c>
    </row>
    <row r="1161" spans="2:65" s="13" customFormat="1" ht="13.5">
      <c r="B1161" s="222"/>
      <c r="C1161" s="223"/>
      <c r="D1161" s="201" t="s">
        <v>143</v>
      </c>
      <c r="E1161" s="224" t="s">
        <v>21</v>
      </c>
      <c r="F1161" s="225" t="s">
        <v>877</v>
      </c>
      <c r="G1161" s="223"/>
      <c r="H1161" s="224" t="s">
        <v>21</v>
      </c>
      <c r="I1161" s="226"/>
      <c r="J1161" s="223"/>
      <c r="K1161" s="223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143</v>
      </c>
      <c r="AU1161" s="231" t="s">
        <v>86</v>
      </c>
      <c r="AV1161" s="13" t="s">
        <v>79</v>
      </c>
      <c r="AW1161" s="13" t="s">
        <v>38</v>
      </c>
      <c r="AX1161" s="13" t="s">
        <v>74</v>
      </c>
      <c r="AY1161" s="231" t="s">
        <v>134</v>
      </c>
    </row>
    <row r="1162" spans="2:65" s="11" customFormat="1" ht="13.5">
      <c r="B1162" s="199"/>
      <c r="C1162" s="200"/>
      <c r="D1162" s="201" t="s">
        <v>143</v>
      </c>
      <c r="E1162" s="202" t="s">
        <v>21</v>
      </c>
      <c r="F1162" s="203" t="s">
        <v>878</v>
      </c>
      <c r="G1162" s="200"/>
      <c r="H1162" s="204">
        <v>7.3</v>
      </c>
      <c r="I1162" s="205"/>
      <c r="J1162" s="200"/>
      <c r="K1162" s="200"/>
      <c r="L1162" s="206"/>
      <c r="M1162" s="207"/>
      <c r="N1162" s="208"/>
      <c r="O1162" s="208"/>
      <c r="P1162" s="208"/>
      <c r="Q1162" s="208"/>
      <c r="R1162" s="208"/>
      <c r="S1162" s="208"/>
      <c r="T1162" s="209"/>
      <c r="AT1162" s="210" t="s">
        <v>143</v>
      </c>
      <c r="AU1162" s="210" t="s">
        <v>86</v>
      </c>
      <c r="AV1162" s="11" t="s">
        <v>86</v>
      </c>
      <c r="AW1162" s="11" t="s">
        <v>38</v>
      </c>
      <c r="AX1162" s="11" t="s">
        <v>74</v>
      </c>
      <c r="AY1162" s="210" t="s">
        <v>134</v>
      </c>
    </row>
    <row r="1163" spans="2:65" s="13" customFormat="1" ht="13.5">
      <c r="B1163" s="222"/>
      <c r="C1163" s="223"/>
      <c r="D1163" s="201" t="s">
        <v>143</v>
      </c>
      <c r="E1163" s="224" t="s">
        <v>21</v>
      </c>
      <c r="F1163" s="225" t="s">
        <v>879</v>
      </c>
      <c r="G1163" s="223"/>
      <c r="H1163" s="224" t="s">
        <v>21</v>
      </c>
      <c r="I1163" s="226"/>
      <c r="J1163" s="223"/>
      <c r="K1163" s="223"/>
      <c r="L1163" s="227"/>
      <c r="M1163" s="228"/>
      <c r="N1163" s="229"/>
      <c r="O1163" s="229"/>
      <c r="P1163" s="229"/>
      <c r="Q1163" s="229"/>
      <c r="R1163" s="229"/>
      <c r="S1163" s="229"/>
      <c r="T1163" s="230"/>
      <c r="AT1163" s="231" t="s">
        <v>143</v>
      </c>
      <c r="AU1163" s="231" t="s">
        <v>86</v>
      </c>
      <c r="AV1163" s="13" t="s">
        <v>79</v>
      </c>
      <c r="AW1163" s="13" t="s">
        <v>38</v>
      </c>
      <c r="AX1163" s="13" t="s">
        <v>74</v>
      </c>
      <c r="AY1163" s="231" t="s">
        <v>134</v>
      </c>
    </row>
    <row r="1164" spans="2:65" s="11" customFormat="1" ht="13.5">
      <c r="B1164" s="199"/>
      <c r="C1164" s="200"/>
      <c r="D1164" s="201" t="s">
        <v>143</v>
      </c>
      <c r="E1164" s="202" t="s">
        <v>21</v>
      </c>
      <c r="F1164" s="203" t="s">
        <v>878</v>
      </c>
      <c r="G1164" s="200"/>
      <c r="H1164" s="204">
        <v>7.3</v>
      </c>
      <c r="I1164" s="205"/>
      <c r="J1164" s="200"/>
      <c r="K1164" s="200"/>
      <c r="L1164" s="206"/>
      <c r="M1164" s="207"/>
      <c r="N1164" s="208"/>
      <c r="O1164" s="208"/>
      <c r="P1164" s="208"/>
      <c r="Q1164" s="208"/>
      <c r="R1164" s="208"/>
      <c r="S1164" s="208"/>
      <c r="T1164" s="209"/>
      <c r="AT1164" s="210" t="s">
        <v>143</v>
      </c>
      <c r="AU1164" s="210" t="s">
        <v>86</v>
      </c>
      <c r="AV1164" s="11" t="s">
        <v>86</v>
      </c>
      <c r="AW1164" s="11" t="s">
        <v>38</v>
      </c>
      <c r="AX1164" s="11" t="s">
        <v>74</v>
      </c>
      <c r="AY1164" s="210" t="s">
        <v>134</v>
      </c>
    </row>
    <row r="1165" spans="2:65" s="12" customFormat="1" ht="13.5">
      <c r="B1165" s="211"/>
      <c r="C1165" s="212"/>
      <c r="D1165" s="201" t="s">
        <v>143</v>
      </c>
      <c r="E1165" s="213" t="s">
        <v>21</v>
      </c>
      <c r="F1165" s="214" t="s">
        <v>145</v>
      </c>
      <c r="G1165" s="212"/>
      <c r="H1165" s="215">
        <v>22.1</v>
      </c>
      <c r="I1165" s="216"/>
      <c r="J1165" s="212"/>
      <c r="K1165" s="212"/>
      <c r="L1165" s="217"/>
      <c r="M1165" s="218"/>
      <c r="N1165" s="219"/>
      <c r="O1165" s="219"/>
      <c r="P1165" s="219"/>
      <c r="Q1165" s="219"/>
      <c r="R1165" s="219"/>
      <c r="S1165" s="219"/>
      <c r="T1165" s="220"/>
      <c r="AT1165" s="221" t="s">
        <v>143</v>
      </c>
      <c r="AU1165" s="221" t="s">
        <v>86</v>
      </c>
      <c r="AV1165" s="12" t="s">
        <v>141</v>
      </c>
      <c r="AW1165" s="12" t="s">
        <v>38</v>
      </c>
      <c r="AX1165" s="12" t="s">
        <v>79</v>
      </c>
      <c r="AY1165" s="221" t="s">
        <v>134</v>
      </c>
    </row>
    <row r="1166" spans="2:65" s="1" customFormat="1" ht="25.5" customHeight="1">
      <c r="B1166" s="41"/>
      <c r="C1166" s="187" t="s">
        <v>907</v>
      </c>
      <c r="D1166" s="187" t="s">
        <v>136</v>
      </c>
      <c r="E1166" s="188" t="s">
        <v>908</v>
      </c>
      <c r="F1166" s="189" t="s">
        <v>909</v>
      </c>
      <c r="G1166" s="190" t="s">
        <v>325</v>
      </c>
      <c r="H1166" s="191">
        <v>42.48</v>
      </c>
      <c r="I1166" s="192"/>
      <c r="J1166" s="193">
        <f>ROUND(I1166*H1166,2)</f>
        <v>0</v>
      </c>
      <c r="K1166" s="189" t="s">
        <v>21</v>
      </c>
      <c r="L1166" s="61"/>
      <c r="M1166" s="194" t="s">
        <v>21</v>
      </c>
      <c r="N1166" s="195" t="s">
        <v>45</v>
      </c>
      <c r="O1166" s="42"/>
      <c r="P1166" s="196">
        <f>O1166*H1166</f>
        <v>0</v>
      </c>
      <c r="Q1166" s="196">
        <v>2.2908500000000001E-3</v>
      </c>
      <c r="R1166" s="196">
        <f>Q1166*H1166</f>
        <v>9.7315308000000003E-2</v>
      </c>
      <c r="S1166" s="196">
        <v>0</v>
      </c>
      <c r="T1166" s="197">
        <f>S1166*H1166</f>
        <v>0</v>
      </c>
      <c r="AR1166" s="24" t="s">
        <v>214</v>
      </c>
      <c r="AT1166" s="24" t="s">
        <v>136</v>
      </c>
      <c r="AU1166" s="24" t="s">
        <v>86</v>
      </c>
      <c r="AY1166" s="24" t="s">
        <v>134</v>
      </c>
      <c r="BE1166" s="198">
        <f>IF(N1166="základní",J1166,0)</f>
        <v>0</v>
      </c>
      <c r="BF1166" s="198">
        <f>IF(N1166="snížená",J1166,0)</f>
        <v>0</v>
      </c>
      <c r="BG1166" s="198">
        <f>IF(N1166="zákl. přenesená",J1166,0)</f>
        <v>0</v>
      </c>
      <c r="BH1166" s="198">
        <f>IF(N1166="sníž. přenesená",J1166,0)</f>
        <v>0</v>
      </c>
      <c r="BI1166" s="198">
        <f>IF(N1166="nulová",J1166,0)</f>
        <v>0</v>
      </c>
      <c r="BJ1166" s="24" t="s">
        <v>79</v>
      </c>
      <c r="BK1166" s="198">
        <f>ROUND(I1166*H1166,2)</f>
        <v>0</v>
      </c>
      <c r="BL1166" s="24" t="s">
        <v>214</v>
      </c>
      <c r="BM1166" s="24" t="s">
        <v>910</v>
      </c>
    </row>
    <row r="1167" spans="2:65" s="13" customFormat="1" ht="13.5">
      <c r="B1167" s="222"/>
      <c r="C1167" s="223"/>
      <c r="D1167" s="201" t="s">
        <v>143</v>
      </c>
      <c r="E1167" s="224" t="s">
        <v>21</v>
      </c>
      <c r="F1167" s="225" t="s">
        <v>888</v>
      </c>
      <c r="G1167" s="223"/>
      <c r="H1167" s="224" t="s">
        <v>21</v>
      </c>
      <c r="I1167" s="226"/>
      <c r="J1167" s="223"/>
      <c r="K1167" s="223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143</v>
      </c>
      <c r="AU1167" s="231" t="s">
        <v>86</v>
      </c>
      <c r="AV1167" s="13" t="s">
        <v>79</v>
      </c>
      <c r="AW1167" s="13" t="s">
        <v>38</v>
      </c>
      <c r="AX1167" s="13" t="s">
        <v>74</v>
      </c>
      <c r="AY1167" s="231" t="s">
        <v>134</v>
      </c>
    </row>
    <row r="1168" spans="2:65" s="13" customFormat="1" ht="13.5">
      <c r="B1168" s="222"/>
      <c r="C1168" s="223"/>
      <c r="D1168" s="201" t="s">
        <v>143</v>
      </c>
      <c r="E1168" s="224" t="s">
        <v>21</v>
      </c>
      <c r="F1168" s="225" t="s">
        <v>849</v>
      </c>
      <c r="G1168" s="223"/>
      <c r="H1168" s="224" t="s">
        <v>21</v>
      </c>
      <c r="I1168" s="226"/>
      <c r="J1168" s="223"/>
      <c r="K1168" s="223"/>
      <c r="L1168" s="227"/>
      <c r="M1168" s="228"/>
      <c r="N1168" s="229"/>
      <c r="O1168" s="229"/>
      <c r="P1168" s="229"/>
      <c r="Q1168" s="229"/>
      <c r="R1168" s="229"/>
      <c r="S1168" s="229"/>
      <c r="T1168" s="230"/>
      <c r="AT1168" s="231" t="s">
        <v>143</v>
      </c>
      <c r="AU1168" s="231" t="s">
        <v>86</v>
      </c>
      <c r="AV1168" s="13" t="s">
        <v>79</v>
      </c>
      <c r="AW1168" s="13" t="s">
        <v>38</v>
      </c>
      <c r="AX1168" s="13" t="s">
        <v>74</v>
      </c>
      <c r="AY1168" s="231" t="s">
        <v>134</v>
      </c>
    </row>
    <row r="1169" spans="2:65" s="11" customFormat="1" ht="13.5">
      <c r="B1169" s="199"/>
      <c r="C1169" s="200"/>
      <c r="D1169" s="201" t="s">
        <v>143</v>
      </c>
      <c r="E1169" s="202" t="s">
        <v>21</v>
      </c>
      <c r="F1169" s="203" t="s">
        <v>850</v>
      </c>
      <c r="G1169" s="200"/>
      <c r="H1169" s="204">
        <v>7.75</v>
      </c>
      <c r="I1169" s="205"/>
      <c r="J1169" s="200"/>
      <c r="K1169" s="200"/>
      <c r="L1169" s="206"/>
      <c r="M1169" s="207"/>
      <c r="N1169" s="208"/>
      <c r="O1169" s="208"/>
      <c r="P1169" s="208"/>
      <c r="Q1169" s="208"/>
      <c r="R1169" s="208"/>
      <c r="S1169" s="208"/>
      <c r="T1169" s="209"/>
      <c r="AT1169" s="210" t="s">
        <v>143</v>
      </c>
      <c r="AU1169" s="210" t="s">
        <v>86</v>
      </c>
      <c r="AV1169" s="11" t="s">
        <v>86</v>
      </c>
      <c r="AW1169" s="11" t="s">
        <v>38</v>
      </c>
      <c r="AX1169" s="11" t="s">
        <v>74</v>
      </c>
      <c r="AY1169" s="210" t="s">
        <v>134</v>
      </c>
    </row>
    <row r="1170" spans="2:65" s="13" customFormat="1" ht="13.5">
      <c r="B1170" s="222"/>
      <c r="C1170" s="223"/>
      <c r="D1170" s="201" t="s">
        <v>143</v>
      </c>
      <c r="E1170" s="224" t="s">
        <v>21</v>
      </c>
      <c r="F1170" s="225" t="s">
        <v>851</v>
      </c>
      <c r="G1170" s="223"/>
      <c r="H1170" s="224" t="s">
        <v>21</v>
      </c>
      <c r="I1170" s="226"/>
      <c r="J1170" s="223"/>
      <c r="K1170" s="223"/>
      <c r="L1170" s="227"/>
      <c r="M1170" s="228"/>
      <c r="N1170" s="229"/>
      <c r="O1170" s="229"/>
      <c r="P1170" s="229"/>
      <c r="Q1170" s="229"/>
      <c r="R1170" s="229"/>
      <c r="S1170" s="229"/>
      <c r="T1170" s="230"/>
      <c r="AT1170" s="231" t="s">
        <v>143</v>
      </c>
      <c r="AU1170" s="231" t="s">
        <v>86</v>
      </c>
      <c r="AV1170" s="13" t="s">
        <v>79</v>
      </c>
      <c r="AW1170" s="13" t="s">
        <v>38</v>
      </c>
      <c r="AX1170" s="13" t="s">
        <v>74</v>
      </c>
      <c r="AY1170" s="231" t="s">
        <v>134</v>
      </c>
    </row>
    <row r="1171" spans="2:65" s="11" customFormat="1" ht="13.5">
      <c r="B1171" s="199"/>
      <c r="C1171" s="200"/>
      <c r="D1171" s="201" t="s">
        <v>143</v>
      </c>
      <c r="E1171" s="202" t="s">
        <v>21</v>
      </c>
      <c r="F1171" s="203" t="s">
        <v>852</v>
      </c>
      <c r="G1171" s="200"/>
      <c r="H1171" s="204">
        <v>7.28</v>
      </c>
      <c r="I1171" s="205"/>
      <c r="J1171" s="200"/>
      <c r="K1171" s="200"/>
      <c r="L1171" s="206"/>
      <c r="M1171" s="207"/>
      <c r="N1171" s="208"/>
      <c r="O1171" s="208"/>
      <c r="P1171" s="208"/>
      <c r="Q1171" s="208"/>
      <c r="R1171" s="208"/>
      <c r="S1171" s="208"/>
      <c r="T1171" s="209"/>
      <c r="AT1171" s="210" t="s">
        <v>143</v>
      </c>
      <c r="AU1171" s="210" t="s">
        <v>86</v>
      </c>
      <c r="AV1171" s="11" t="s">
        <v>86</v>
      </c>
      <c r="AW1171" s="11" t="s">
        <v>38</v>
      </c>
      <c r="AX1171" s="11" t="s">
        <v>74</v>
      </c>
      <c r="AY1171" s="210" t="s">
        <v>134</v>
      </c>
    </row>
    <row r="1172" spans="2:65" s="13" customFormat="1" ht="13.5">
      <c r="B1172" s="222"/>
      <c r="C1172" s="223"/>
      <c r="D1172" s="201" t="s">
        <v>143</v>
      </c>
      <c r="E1172" s="224" t="s">
        <v>21</v>
      </c>
      <c r="F1172" s="225" t="s">
        <v>853</v>
      </c>
      <c r="G1172" s="223"/>
      <c r="H1172" s="224" t="s">
        <v>21</v>
      </c>
      <c r="I1172" s="226"/>
      <c r="J1172" s="223"/>
      <c r="K1172" s="223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143</v>
      </c>
      <c r="AU1172" s="231" t="s">
        <v>86</v>
      </c>
      <c r="AV1172" s="13" t="s">
        <v>79</v>
      </c>
      <c r="AW1172" s="13" t="s">
        <v>38</v>
      </c>
      <c r="AX1172" s="13" t="s">
        <v>74</v>
      </c>
      <c r="AY1172" s="231" t="s">
        <v>134</v>
      </c>
    </row>
    <row r="1173" spans="2:65" s="11" customFormat="1" ht="13.5">
      <c r="B1173" s="199"/>
      <c r="C1173" s="200"/>
      <c r="D1173" s="201" t="s">
        <v>143</v>
      </c>
      <c r="E1173" s="202" t="s">
        <v>21</v>
      </c>
      <c r="F1173" s="203" t="s">
        <v>854</v>
      </c>
      <c r="G1173" s="200"/>
      <c r="H1173" s="204">
        <v>7.9</v>
      </c>
      <c r="I1173" s="205"/>
      <c r="J1173" s="200"/>
      <c r="K1173" s="200"/>
      <c r="L1173" s="206"/>
      <c r="M1173" s="207"/>
      <c r="N1173" s="208"/>
      <c r="O1173" s="208"/>
      <c r="P1173" s="208"/>
      <c r="Q1173" s="208"/>
      <c r="R1173" s="208"/>
      <c r="S1173" s="208"/>
      <c r="T1173" s="209"/>
      <c r="AT1173" s="210" t="s">
        <v>143</v>
      </c>
      <c r="AU1173" s="210" t="s">
        <v>86</v>
      </c>
      <c r="AV1173" s="11" t="s">
        <v>86</v>
      </c>
      <c r="AW1173" s="11" t="s">
        <v>38</v>
      </c>
      <c r="AX1173" s="11" t="s">
        <v>74</v>
      </c>
      <c r="AY1173" s="210" t="s">
        <v>134</v>
      </c>
    </row>
    <row r="1174" spans="2:65" s="13" customFormat="1" ht="13.5">
      <c r="B1174" s="222"/>
      <c r="C1174" s="223"/>
      <c r="D1174" s="201" t="s">
        <v>143</v>
      </c>
      <c r="E1174" s="224" t="s">
        <v>21</v>
      </c>
      <c r="F1174" s="225" t="s">
        <v>855</v>
      </c>
      <c r="G1174" s="223"/>
      <c r="H1174" s="224" t="s">
        <v>21</v>
      </c>
      <c r="I1174" s="226"/>
      <c r="J1174" s="223"/>
      <c r="K1174" s="223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143</v>
      </c>
      <c r="AU1174" s="231" t="s">
        <v>86</v>
      </c>
      <c r="AV1174" s="13" t="s">
        <v>79</v>
      </c>
      <c r="AW1174" s="13" t="s">
        <v>38</v>
      </c>
      <c r="AX1174" s="13" t="s">
        <v>74</v>
      </c>
      <c r="AY1174" s="231" t="s">
        <v>134</v>
      </c>
    </row>
    <row r="1175" spans="2:65" s="11" customFormat="1" ht="13.5">
      <c r="B1175" s="199"/>
      <c r="C1175" s="200"/>
      <c r="D1175" s="201" t="s">
        <v>143</v>
      </c>
      <c r="E1175" s="202" t="s">
        <v>21</v>
      </c>
      <c r="F1175" s="203" t="s">
        <v>856</v>
      </c>
      <c r="G1175" s="200"/>
      <c r="H1175" s="204">
        <v>9.25</v>
      </c>
      <c r="I1175" s="205"/>
      <c r="J1175" s="200"/>
      <c r="K1175" s="200"/>
      <c r="L1175" s="206"/>
      <c r="M1175" s="207"/>
      <c r="N1175" s="208"/>
      <c r="O1175" s="208"/>
      <c r="P1175" s="208"/>
      <c r="Q1175" s="208"/>
      <c r="R1175" s="208"/>
      <c r="S1175" s="208"/>
      <c r="T1175" s="209"/>
      <c r="AT1175" s="210" t="s">
        <v>143</v>
      </c>
      <c r="AU1175" s="210" t="s">
        <v>86</v>
      </c>
      <c r="AV1175" s="11" t="s">
        <v>86</v>
      </c>
      <c r="AW1175" s="11" t="s">
        <v>38</v>
      </c>
      <c r="AX1175" s="11" t="s">
        <v>74</v>
      </c>
      <c r="AY1175" s="210" t="s">
        <v>134</v>
      </c>
    </row>
    <row r="1176" spans="2:65" s="13" customFormat="1" ht="13.5">
      <c r="B1176" s="222"/>
      <c r="C1176" s="223"/>
      <c r="D1176" s="201" t="s">
        <v>143</v>
      </c>
      <c r="E1176" s="224" t="s">
        <v>21</v>
      </c>
      <c r="F1176" s="225" t="s">
        <v>857</v>
      </c>
      <c r="G1176" s="223"/>
      <c r="H1176" s="224" t="s">
        <v>21</v>
      </c>
      <c r="I1176" s="226"/>
      <c r="J1176" s="223"/>
      <c r="K1176" s="223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143</v>
      </c>
      <c r="AU1176" s="231" t="s">
        <v>86</v>
      </c>
      <c r="AV1176" s="13" t="s">
        <v>79</v>
      </c>
      <c r="AW1176" s="13" t="s">
        <v>38</v>
      </c>
      <c r="AX1176" s="13" t="s">
        <v>74</v>
      </c>
      <c r="AY1176" s="231" t="s">
        <v>134</v>
      </c>
    </row>
    <row r="1177" spans="2:65" s="11" customFormat="1" ht="13.5">
      <c r="B1177" s="199"/>
      <c r="C1177" s="200"/>
      <c r="D1177" s="201" t="s">
        <v>143</v>
      </c>
      <c r="E1177" s="202" t="s">
        <v>21</v>
      </c>
      <c r="F1177" s="203" t="s">
        <v>858</v>
      </c>
      <c r="G1177" s="200"/>
      <c r="H1177" s="204">
        <v>8</v>
      </c>
      <c r="I1177" s="205"/>
      <c r="J1177" s="200"/>
      <c r="K1177" s="200"/>
      <c r="L1177" s="206"/>
      <c r="M1177" s="207"/>
      <c r="N1177" s="208"/>
      <c r="O1177" s="208"/>
      <c r="P1177" s="208"/>
      <c r="Q1177" s="208"/>
      <c r="R1177" s="208"/>
      <c r="S1177" s="208"/>
      <c r="T1177" s="209"/>
      <c r="AT1177" s="210" t="s">
        <v>143</v>
      </c>
      <c r="AU1177" s="210" t="s">
        <v>86</v>
      </c>
      <c r="AV1177" s="11" t="s">
        <v>86</v>
      </c>
      <c r="AW1177" s="11" t="s">
        <v>38</v>
      </c>
      <c r="AX1177" s="11" t="s">
        <v>74</v>
      </c>
      <c r="AY1177" s="210" t="s">
        <v>134</v>
      </c>
    </row>
    <row r="1178" spans="2:65" s="13" customFormat="1" ht="13.5">
      <c r="B1178" s="222"/>
      <c r="C1178" s="223"/>
      <c r="D1178" s="201" t="s">
        <v>143</v>
      </c>
      <c r="E1178" s="224" t="s">
        <v>21</v>
      </c>
      <c r="F1178" s="225" t="s">
        <v>641</v>
      </c>
      <c r="G1178" s="223"/>
      <c r="H1178" s="224" t="s">
        <v>21</v>
      </c>
      <c r="I1178" s="226"/>
      <c r="J1178" s="223"/>
      <c r="K1178" s="223"/>
      <c r="L1178" s="227"/>
      <c r="M1178" s="228"/>
      <c r="N1178" s="229"/>
      <c r="O1178" s="229"/>
      <c r="P1178" s="229"/>
      <c r="Q1178" s="229"/>
      <c r="R1178" s="229"/>
      <c r="S1178" s="229"/>
      <c r="T1178" s="230"/>
      <c r="AT1178" s="231" t="s">
        <v>143</v>
      </c>
      <c r="AU1178" s="231" t="s">
        <v>86</v>
      </c>
      <c r="AV1178" s="13" t="s">
        <v>79</v>
      </c>
      <c r="AW1178" s="13" t="s">
        <v>38</v>
      </c>
      <c r="AX1178" s="13" t="s">
        <v>74</v>
      </c>
      <c r="AY1178" s="231" t="s">
        <v>134</v>
      </c>
    </row>
    <row r="1179" spans="2:65" s="13" customFormat="1" ht="13.5">
      <c r="B1179" s="222"/>
      <c r="C1179" s="223"/>
      <c r="D1179" s="201" t="s">
        <v>143</v>
      </c>
      <c r="E1179" s="224" t="s">
        <v>21</v>
      </c>
      <c r="F1179" s="225" t="s">
        <v>861</v>
      </c>
      <c r="G1179" s="223"/>
      <c r="H1179" s="224" t="s">
        <v>21</v>
      </c>
      <c r="I1179" s="226"/>
      <c r="J1179" s="223"/>
      <c r="K1179" s="223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143</v>
      </c>
      <c r="AU1179" s="231" t="s">
        <v>86</v>
      </c>
      <c r="AV1179" s="13" t="s">
        <v>79</v>
      </c>
      <c r="AW1179" s="13" t="s">
        <v>38</v>
      </c>
      <c r="AX1179" s="13" t="s">
        <v>74</v>
      </c>
      <c r="AY1179" s="231" t="s">
        <v>134</v>
      </c>
    </row>
    <row r="1180" spans="2:65" s="11" customFormat="1" ht="13.5">
      <c r="B1180" s="199"/>
      <c r="C1180" s="200"/>
      <c r="D1180" s="201" t="s">
        <v>143</v>
      </c>
      <c r="E1180" s="202" t="s">
        <v>21</v>
      </c>
      <c r="F1180" s="203" t="s">
        <v>862</v>
      </c>
      <c r="G1180" s="200"/>
      <c r="H1180" s="204">
        <v>2.2999999999999998</v>
      </c>
      <c r="I1180" s="205"/>
      <c r="J1180" s="200"/>
      <c r="K1180" s="200"/>
      <c r="L1180" s="206"/>
      <c r="M1180" s="207"/>
      <c r="N1180" s="208"/>
      <c r="O1180" s="208"/>
      <c r="P1180" s="208"/>
      <c r="Q1180" s="208"/>
      <c r="R1180" s="208"/>
      <c r="S1180" s="208"/>
      <c r="T1180" s="209"/>
      <c r="AT1180" s="210" t="s">
        <v>143</v>
      </c>
      <c r="AU1180" s="210" t="s">
        <v>86</v>
      </c>
      <c r="AV1180" s="11" t="s">
        <v>86</v>
      </c>
      <c r="AW1180" s="11" t="s">
        <v>38</v>
      </c>
      <c r="AX1180" s="11" t="s">
        <v>74</v>
      </c>
      <c r="AY1180" s="210" t="s">
        <v>134</v>
      </c>
    </row>
    <row r="1181" spans="2:65" s="12" customFormat="1" ht="13.5">
      <c r="B1181" s="211"/>
      <c r="C1181" s="212"/>
      <c r="D1181" s="201" t="s">
        <v>143</v>
      </c>
      <c r="E1181" s="213" t="s">
        <v>21</v>
      </c>
      <c r="F1181" s="214" t="s">
        <v>145</v>
      </c>
      <c r="G1181" s="212"/>
      <c r="H1181" s="215">
        <v>42.48</v>
      </c>
      <c r="I1181" s="216"/>
      <c r="J1181" s="212"/>
      <c r="K1181" s="212"/>
      <c r="L1181" s="217"/>
      <c r="M1181" s="218"/>
      <c r="N1181" s="219"/>
      <c r="O1181" s="219"/>
      <c r="P1181" s="219"/>
      <c r="Q1181" s="219"/>
      <c r="R1181" s="219"/>
      <c r="S1181" s="219"/>
      <c r="T1181" s="220"/>
      <c r="AT1181" s="221" t="s">
        <v>143</v>
      </c>
      <c r="AU1181" s="221" t="s">
        <v>86</v>
      </c>
      <c r="AV1181" s="12" t="s">
        <v>141</v>
      </c>
      <c r="AW1181" s="12" t="s">
        <v>38</v>
      </c>
      <c r="AX1181" s="12" t="s">
        <v>79</v>
      </c>
      <c r="AY1181" s="221" t="s">
        <v>134</v>
      </c>
    </row>
    <row r="1182" spans="2:65" s="1" customFormat="1" ht="25.5" customHeight="1">
      <c r="B1182" s="41"/>
      <c r="C1182" s="187" t="s">
        <v>911</v>
      </c>
      <c r="D1182" s="187" t="s">
        <v>136</v>
      </c>
      <c r="E1182" s="188" t="s">
        <v>912</v>
      </c>
      <c r="F1182" s="189" t="s">
        <v>913</v>
      </c>
      <c r="G1182" s="190" t="s">
        <v>325</v>
      </c>
      <c r="H1182" s="191">
        <v>44.17</v>
      </c>
      <c r="I1182" s="192"/>
      <c r="J1182" s="193">
        <f>ROUND(I1182*H1182,2)</f>
        <v>0</v>
      </c>
      <c r="K1182" s="189" t="s">
        <v>21</v>
      </c>
      <c r="L1182" s="61"/>
      <c r="M1182" s="194" t="s">
        <v>21</v>
      </c>
      <c r="N1182" s="195" t="s">
        <v>45</v>
      </c>
      <c r="O1182" s="42"/>
      <c r="P1182" s="196">
        <f>O1182*H1182</f>
        <v>0</v>
      </c>
      <c r="Q1182" s="196">
        <v>3.07581E-3</v>
      </c>
      <c r="R1182" s="196">
        <f>Q1182*H1182</f>
        <v>0.13585852770000001</v>
      </c>
      <c r="S1182" s="196">
        <v>0</v>
      </c>
      <c r="T1182" s="197">
        <f>S1182*H1182</f>
        <v>0</v>
      </c>
      <c r="AR1182" s="24" t="s">
        <v>214</v>
      </c>
      <c r="AT1182" s="24" t="s">
        <v>136</v>
      </c>
      <c r="AU1182" s="24" t="s">
        <v>86</v>
      </c>
      <c r="AY1182" s="24" t="s">
        <v>134</v>
      </c>
      <c r="BE1182" s="198">
        <f>IF(N1182="základní",J1182,0)</f>
        <v>0</v>
      </c>
      <c r="BF1182" s="198">
        <f>IF(N1182="snížená",J1182,0)</f>
        <v>0</v>
      </c>
      <c r="BG1182" s="198">
        <f>IF(N1182="zákl. přenesená",J1182,0)</f>
        <v>0</v>
      </c>
      <c r="BH1182" s="198">
        <f>IF(N1182="sníž. přenesená",J1182,0)</f>
        <v>0</v>
      </c>
      <c r="BI1182" s="198">
        <f>IF(N1182="nulová",J1182,0)</f>
        <v>0</v>
      </c>
      <c r="BJ1182" s="24" t="s">
        <v>79</v>
      </c>
      <c r="BK1182" s="198">
        <f>ROUND(I1182*H1182,2)</f>
        <v>0</v>
      </c>
      <c r="BL1182" s="24" t="s">
        <v>214</v>
      </c>
      <c r="BM1182" s="24" t="s">
        <v>914</v>
      </c>
    </row>
    <row r="1183" spans="2:65" s="13" customFormat="1" ht="13.5">
      <c r="B1183" s="222"/>
      <c r="C1183" s="223"/>
      <c r="D1183" s="201" t="s">
        <v>143</v>
      </c>
      <c r="E1183" s="224" t="s">
        <v>21</v>
      </c>
      <c r="F1183" s="225" t="s">
        <v>888</v>
      </c>
      <c r="G1183" s="223"/>
      <c r="H1183" s="224" t="s">
        <v>21</v>
      </c>
      <c r="I1183" s="226"/>
      <c r="J1183" s="223"/>
      <c r="K1183" s="223"/>
      <c r="L1183" s="227"/>
      <c r="M1183" s="228"/>
      <c r="N1183" s="229"/>
      <c r="O1183" s="229"/>
      <c r="P1183" s="229"/>
      <c r="Q1183" s="229"/>
      <c r="R1183" s="229"/>
      <c r="S1183" s="229"/>
      <c r="T1183" s="230"/>
      <c r="AT1183" s="231" t="s">
        <v>143</v>
      </c>
      <c r="AU1183" s="231" t="s">
        <v>86</v>
      </c>
      <c r="AV1183" s="13" t="s">
        <v>79</v>
      </c>
      <c r="AW1183" s="13" t="s">
        <v>38</v>
      </c>
      <c r="AX1183" s="13" t="s">
        <v>74</v>
      </c>
      <c r="AY1183" s="231" t="s">
        <v>134</v>
      </c>
    </row>
    <row r="1184" spans="2:65" s="13" customFormat="1" ht="13.5">
      <c r="B1184" s="222"/>
      <c r="C1184" s="223"/>
      <c r="D1184" s="201" t="s">
        <v>143</v>
      </c>
      <c r="E1184" s="224" t="s">
        <v>21</v>
      </c>
      <c r="F1184" s="225" t="s">
        <v>859</v>
      </c>
      <c r="G1184" s="223"/>
      <c r="H1184" s="224" t="s">
        <v>21</v>
      </c>
      <c r="I1184" s="226"/>
      <c r="J1184" s="223"/>
      <c r="K1184" s="223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143</v>
      </c>
      <c r="AU1184" s="231" t="s">
        <v>86</v>
      </c>
      <c r="AV1184" s="13" t="s">
        <v>79</v>
      </c>
      <c r="AW1184" s="13" t="s">
        <v>38</v>
      </c>
      <c r="AX1184" s="13" t="s">
        <v>74</v>
      </c>
      <c r="AY1184" s="231" t="s">
        <v>134</v>
      </c>
    </row>
    <row r="1185" spans="2:65" s="11" customFormat="1" ht="13.5">
      <c r="B1185" s="199"/>
      <c r="C1185" s="200"/>
      <c r="D1185" s="201" t="s">
        <v>143</v>
      </c>
      <c r="E1185" s="202" t="s">
        <v>21</v>
      </c>
      <c r="F1185" s="203" t="s">
        <v>860</v>
      </c>
      <c r="G1185" s="200"/>
      <c r="H1185" s="204">
        <v>44.17</v>
      </c>
      <c r="I1185" s="205"/>
      <c r="J1185" s="200"/>
      <c r="K1185" s="200"/>
      <c r="L1185" s="206"/>
      <c r="M1185" s="207"/>
      <c r="N1185" s="208"/>
      <c r="O1185" s="208"/>
      <c r="P1185" s="208"/>
      <c r="Q1185" s="208"/>
      <c r="R1185" s="208"/>
      <c r="S1185" s="208"/>
      <c r="T1185" s="209"/>
      <c r="AT1185" s="210" t="s">
        <v>143</v>
      </c>
      <c r="AU1185" s="210" t="s">
        <v>86</v>
      </c>
      <c r="AV1185" s="11" t="s">
        <v>86</v>
      </c>
      <c r="AW1185" s="11" t="s">
        <v>38</v>
      </c>
      <c r="AX1185" s="11" t="s">
        <v>74</v>
      </c>
      <c r="AY1185" s="210" t="s">
        <v>134</v>
      </c>
    </row>
    <row r="1186" spans="2:65" s="12" customFormat="1" ht="13.5">
      <c r="B1186" s="211"/>
      <c r="C1186" s="212"/>
      <c r="D1186" s="201" t="s">
        <v>143</v>
      </c>
      <c r="E1186" s="213" t="s">
        <v>21</v>
      </c>
      <c r="F1186" s="214" t="s">
        <v>145</v>
      </c>
      <c r="G1186" s="212"/>
      <c r="H1186" s="215">
        <v>44.17</v>
      </c>
      <c r="I1186" s="216"/>
      <c r="J1186" s="212"/>
      <c r="K1186" s="212"/>
      <c r="L1186" s="217"/>
      <c r="M1186" s="218"/>
      <c r="N1186" s="219"/>
      <c r="O1186" s="219"/>
      <c r="P1186" s="219"/>
      <c r="Q1186" s="219"/>
      <c r="R1186" s="219"/>
      <c r="S1186" s="219"/>
      <c r="T1186" s="220"/>
      <c r="AT1186" s="221" t="s">
        <v>143</v>
      </c>
      <c r="AU1186" s="221" t="s">
        <v>86</v>
      </c>
      <c r="AV1186" s="12" t="s">
        <v>141</v>
      </c>
      <c r="AW1186" s="12" t="s">
        <v>38</v>
      </c>
      <c r="AX1186" s="12" t="s">
        <v>79</v>
      </c>
      <c r="AY1186" s="221" t="s">
        <v>134</v>
      </c>
    </row>
    <row r="1187" spans="2:65" s="1" customFormat="1" ht="25.5" customHeight="1">
      <c r="B1187" s="41"/>
      <c r="C1187" s="187" t="s">
        <v>915</v>
      </c>
      <c r="D1187" s="187" t="s">
        <v>136</v>
      </c>
      <c r="E1187" s="188" t="s">
        <v>916</v>
      </c>
      <c r="F1187" s="189" t="s">
        <v>917</v>
      </c>
      <c r="G1187" s="190" t="s">
        <v>211</v>
      </c>
      <c r="H1187" s="191">
        <v>2</v>
      </c>
      <c r="I1187" s="192"/>
      <c r="J1187" s="193">
        <f>ROUND(I1187*H1187,2)</f>
        <v>0</v>
      </c>
      <c r="K1187" s="189" t="s">
        <v>140</v>
      </c>
      <c r="L1187" s="61"/>
      <c r="M1187" s="194" t="s">
        <v>21</v>
      </c>
      <c r="N1187" s="195" t="s">
        <v>45</v>
      </c>
      <c r="O1187" s="42"/>
      <c r="P1187" s="196">
        <f>O1187*H1187</f>
        <v>0</v>
      </c>
      <c r="Q1187" s="196">
        <v>2.9E-4</v>
      </c>
      <c r="R1187" s="196">
        <f>Q1187*H1187</f>
        <v>5.8E-4</v>
      </c>
      <c r="S1187" s="196">
        <v>0</v>
      </c>
      <c r="T1187" s="197">
        <f>S1187*H1187</f>
        <v>0</v>
      </c>
      <c r="AR1187" s="24" t="s">
        <v>214</v>
      </c>
      <c r="AT1187" s="24" t="s">
        <v>136</v>
      </c>
      <c r="AU1187" s="24" t="s">
        <v>86</v>
      </c>
      <c r="AY1187" s="24" t="s">
        <v>134</v>
      </c>
      <c r="BE1187" s="198">
        <f>IF(N1187="základní",J1187,0)</f>
        <v>0</v>
      </c>
      <c r="BF1187" s="198">
        <f>IF(N1187="snížená",J1187,0)</f>
        <v>0</v>
      </c>
      <c r="BG1187" s="198">
        <f>IF(N1187="zákl. přenesená",J1187,0)</f>
        <v>0</v>
      </c>
      <c r="BH1187" s="198">
        <f>IF(N1187="sníž. přenesená",J1187,0)</f>
        <v>0</v>
      </c>
      <c r="BI1187" s="198">
        <f>IF(N1187="nulová",J1187,0)</f>
        <v>0</v>
      </c>
      <c r="BJ1187" s="24" t="s">
        <v>79</v>
      </c>
      <c r="BK1187" s="198">
        <f>ROUND(I1187*H1187,2)</f>
        <v>0</v>
      </c>
      <c r="BL1187" s="24" t="s">
        <v>214</v>
      </c>
      <c r="BM1187" s="24" t="s">
        <v>918</v>
      </c>
    </row>
    <row r="1188" spans="2:65" s="13" customFormat="1" ht="13.5">
      <c r="B1188" s="222"/>
      <c r="C1188" s="223"/>
      <c r="D1188" s="201" t="s">
        <v>143</v>
      </c>
      <c r="E1188" s="224" t="s">
        <v>21</v>
      </c>
      <c r="F1188" s="225" t="s">
        <v>888</v>
      </c>
      <c r="G1188" s="223"/>
      <c r="H1188" s="224" t="s">
        <v>21</v>
      </c>
      <c r="I1188" s="226"/>
      <c r="J1188" s="223"/>
      <c r="K1188" s="223"/>
      <c r="L1188" s="227"/>
      <c r="M1188" s="228"/>
      <c r="N1188" s="229"/>
      <c r="O1188" s="229"/>
      <c r="P1188" s="229"/>
      <c r="Q1188" s="229"/>
      <c r="R1188" s="229"/>
      <c r="S1188" s="229"/>
      <c r="T1188" s="230"/>
      <c r="AT1188" s="231" t="s">
        <v>143</v>
      </c>
      <c r="AU1188" s="231" t="s">
        <v>86</v>
      </c>
      <c r="AV1188" s="13" t="s">
        <v>79</v>
      </c>
      <c r="AW1188" s="13" t="s">
        <v>38</v>
      </c>
      <c r="AX1188" s="13" t="s">
        <v>74</v>
      </c>
      <c r="AY1188" s="231" t="s">
        <v>134</v>
      </c>
    </row>
    <row r="1189" spans="2:65" s="11" customFormat="1" ht="13.5">
      <c r="B1189" s="199"/>
      <c r="C1189" s="200"/>
      <c r="D1189" s="201" t="s">
        <v>143</v>
      </c>
      <c r="E1189" s="202" t="s">
        <v>21</v>
      </c>
      <c r="F1189" s="203" t="s">
        <v>822</v>
      </c>
      <c r="G1189" s="200"/>
      <c r="H1189" s="204">
        <v>2</v>
      </c>
      <c r="I1189" s="205"/>
      <c r="J1189" s="200"/>
      <c r="K1189" s="200"/>
      <c r="L1189" s="206"/>
      <c r="M1189" s="207"/>
      <c r="N1189" s="208"/>
      <c r="O1189" s="208"/>
      <c r="P1189" s="208"/>
      <c r="Q1189" s="208"/>
      <c r="R1189" s="208"/>
      <c r="S1189" s="208"/>
      <c r="T1189" s="209"/>
      <c r="AT1189" s="210" t="s">
        <v>143</v>
      </c>
      <c r="AU1189" s="210" t="s">
        <v>86</v>
      </c>
      <c r="AV1189" s="11" t="s">
        <v>86</v>
      </c>
      <c r="AW1189" s="11" t="s">
        <v>38</v>
      </c>
      <c r="AX1189" s="11" t="s">
        <v>74</v>
      </c>
      <c r="AY1189" s="210" t="s">
        <v>134</v>
      </c>
    </row>
    <row r="1190" spans="2:65" s="12" customFormat="1" ht="13.5">
      <c r="B1190" s="211"/>
      <c r="C1190" s="212"/>
      <c r="D1190" s="201" t="s">
        <v>143</v>
      </c>
      <c r="E1190" s="213" t="s">
        <v>21</v>
      </c>
      <c r="F1190" s="214" t="s">
        <v>145</v>
      </c>
      <c r="G1190" s="212"/>
      <c r="H1190" s="215">
        <v>2</v>
      </c>
      <c r="I1190" s="216"/>
      <c r="J1190" s="212"/>
      <c r="K1190" s="212"/>
      <c r="L1190" s="217"/>
      <c r="M1190" s="218"/>
      <c r="N1190" s="219"/>
      <c r="O1190" s="219"/>
      <c r="P1190" s="219"/>
      <c r="Q1190" s="219"/>
      <c r="R1190" s="219"/>
      <c r="S1190" s="219"/>
      <c r="T1190" s="220"/>
      <c r="AT1190" s="221" t="s">
        <v>143</v>
      </c>
      <c r="AU1190" s="221" t="s">
        <v>86</v>
      </c>
      <c r="AV1190" s="12" t="s">
        <v>141</v>
      </c>
      <c r="AW1190" s="12" t="s">
        <v>38</v>
      </c>
      <c r="AX1190" s="12" t="s">
        <v>79</v>
      </c>
      <c r="AY1190" s="221" t="s">
        <v>134</v>
      </c>
    </row>
    <row r="1191" spans="2:65" s="1" customFormat="1" ht="25.5" customHeight="1">
      <c r="B1191" s="41"/>
      <c r="C1191" s="187" t="s">
        <v>919</v>
      </c>
      <c r="D1191" s="187" t="s">
        <v>136</v>
      </c>
      <c r="E1191" s="188" t="s">
        <v>920</v>
      </c>
      <c r="F1191" s="189" t="s">
        <v>921</v>
      </c>
      <c r="G1191" s="190" t="s">
        <v>325</v>
      </c>
      <c r="H1191" s="191">
        <v>10.5</v>
      </c>
      <c r="I1191" s="192"/>
      <c r="J1191" s="193">
        <f>ROUND(I1191*H1191,2)</f>
        <v>0</v>
      </c>
      <c r="K1191" s="189" t="s">
        <v>140</v>
      </c>
      <c r="L1191" s="61"/>
      <c r="M1191" s="194" t="s">
        <v>21</v>
      </c>
      <c r="N1191" s="195" t="s">
        <v>45</v>
      </c>
      <c r="O1191" s="42"/>
      <c r="P1191" s="196">
        <f>O1191*H1191</f>
        <v>0</v>
      </c>
      <c r="Q1191" s="196">
        <v>1.81E-3</v>
      </c>
      <c r="R1191" s="196">
        <f>Q1191*H1191</f>
        <v>1.9005000000000001E-2</v>
      </c>
      <c r="S1191" s="196">
        <v>0</v>
      </c>
      <c r="T1191" s="197">
        <f>S1191*H1191</f>
        <v>0</v>
      </c>
      <c r="AR1191" s="24" t="s">
        <v>214</v>
      </c>
      <c r="AT1191" s="24" t="s">
        <v>136</v>
      </c>
      <c r="AU1191" s="24" t="s">
        <v>86</v>
      </c>
      <c r="AY1191" s="24" t="s">
        <v>134</v>
      </c>
      <c r="BE1191" s="198">
        <f>IF(N1191="základní",J1191,0)</f>
        <v>0</v>
      </c>
      <c r="BF1191" s="198">
        <f>IF(N1191="snížená",J1191,0)</f>
        <v>0</v>
      </c>
      <c r="BG1191" s="198">
        <f>IF(N1191="zákl. přenesená",J1191,0)</f>
        <v>0</v>
      </c>
      <c r="BH1191" s="198">
        <f>IF(N1191="sníž. přenesená",J1191,0)</f>
        <v>0</v>
      </c>
      <c r="BI1191" s="198">
        <f>IF(N1191="nulová",J1191,0)</f>
        <v>0</v>
      </c>
      <c r="BJ1191" s="24" t="s">
        <v>79</v>
      </c>
      <c r="BK1191" s="198">
        <f>ROUND(I1191*H1191,2)</f>
        <v>0</v>
      </c>
      <c r="BL1191" s="24" t="s">
        <v>214</v>
      </c>
      <c r="BM1191" s="24" t="s">
        <v>922</v>
      </c>
    </row>
    <row r="1192" spans="2:65" s="13" customFormat="1" ht="13.5">
      <c r="B1192" s="222"/>
      <c r="C1192" s="223"/>
      <c r="D1192" s="201" t="s">
        <v>143</v>
      </c>
      <c r="E1192" s="224" t="s">
        <v>21</v>
      </c>
      <c r="F1192" s="225" t="s">
        <v>888</v>
      </c>
      <c r="G1192" s="223"/>
      <c r="H1192" s="224" t="s">
        <v>21</v>
      </c>
      <c r="I1192" s="226"/>
      <c r="J1192" s="223"/>
      <c r="K1192" s="223"/>
      <c r="L1192" s="227"/>
      <c r="M1192" s="228"/>
      <c r="N1192" s="229"/>
      <c r="O1192" s="229"/>
      <c r="P1192" s="229"/>
      <c r="Q1192" s="229"/>
      <c r="R1192" s="229"/>
      <c r="S1192" s="229"/>
      <c r="T1192" s="230"/>
      <c r="AT1192" s="231" t="s">
        <v>143</v>
      </c>
      <c r="AU1192" s="231" t="s">
        <v>86</v>
      </c>
      <c r="AV1192" s="13" t="s">
        <v>79</v>
      </c>
      <c r="AW1192" s="13" t="s">
        <v>38</v>
      </c>
      <c r="AX1192" s="13" t="s">
        <v>74</v>
      </c>
      <c r="AY1192" s="231" t="s">
        <v>134</v>
      </c>
    </row>
    <row r="1193" spans="2:65" s="13" customFormat="1" ht="13.5">
      <c r="B1193" s="222"/>
      <c r="C1193" s="223"/>
      <c r="D1193" s="201" t="s">
        <v>143</v>
      </c>
      <c r="E1193" s="224" t="s">
        <v>21</v>
      </c>
      <c r="F1193" s="225" t="s">
        <v>867</v>
      </c>
      <c r="G1193" s="223"/>
      <c r="H1193" s="224" t="s">
        <v>21</v>
      </c>
      <c r="I1193" s="226"/>
      <c r="J1193" s="223"/>
      <c r="K1193" s="223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143</v>
      </c>
      <c r="AU1193" s="231" t="s">
        <v>86</v>
      </c>
      <c r="AV1193" s="13" t="s">
        <v>79</v>
      </c>
      <c r="AW1193" s="13" t="s">
        <v>38</v>
      </c>
      <c r="AX1193" s="13" t="s">
        <v>74</v>
      </c>
      <c r="AY1193" s="231" t="s">
        <v>134</v>
      </c>
    </row>
    <row r="1194" spans="2:65" s="11" customFormat="1" ht="13.5">
      <c r="B1194" s="199"/>
      <c r="C1194" s="200"/>
      <c r="D1194" s="201" t="s">
        <v>143</v>
      </c>
      <c r="E1194" s="202" t="s">
        <v>21</v>
      </c>
      <c r="F1194" s="203" t="s">
        <v>868</v>
      </c>
      <c r="G1194" s="200"/>
      <c r="H1194" s="204">
        <v>6.3</v>
      </c>
      <c r="I1194" s="205"/>
      <c r="J1194" s="200"/>
      <c r="K1194" s="200"/>
      <c r="L1194" s="206"/>
      <c r="M1194" s="207"/>
      <c r="N1194" s="208"/>
      <c r="O1194" s="208"/>
      <c r="P1194" s="208"/>
      <c r="Q1194" s="208"/>
      <c r="R1194" s="208"/>
      <c r="S1194" s="208"/>
      <c r="T1194" s="209"/>
      <c r="AT1194" s="210" t="s">
        <v>143</v>
      </c>
      <c r="AU1194" s="210" t="s">
        <v>86</v>
      </c>
      <c r="AV1194" s="11" t="s">
        <v>86</v>
      </c>
      <c r="AW1194" s="11" t="s">
        <v>38</v>
      </c>
      <c r="AX1194" s="11" t="s">
        <v>74</v>
      </c>
      <c r="AY1194" s="210" t="s">
        <v>134</v>
      </c>
    </row>
    <row r="1195" spans="2:65" s="13" customFormat="1" ht="13.5">
      <c r="B1195" s="222"/>
      <c r="C1195" s="223"/>
      <c r="D1195" s="201" t="s">
        <v>143</v>
      </c>
      <c r="E1195" s="224" t="s">
        <v>21</v>
      </c>
      <c r="F1195" s="225" t="s">
        <v>869</v>
      </c>
      <c r="G1195" s="223"/>
      <c r="H1195" s="224" t="s">
        <v>21</v>
      </c>
      <c r="I1195" s="226"/>
      <c r="J1195" s="223"/>
      <c r="K1195" s="223"/>
      <c r="L1195" s="227"/>
      <c r="M1195" s="228"/>
      <c r="N1195" s="229"/>
      <c r="O1195" s="229"/>
      <c r="P1195" s="229"/>
      <c r="Q1195" s="229"/>
      <c r="R1195" s="229"/>
      <c r="S1195" s="229"/>
      <c r="T1195" s="230"/>
      <c r="AT1195" s="231" t="s">
        <v>143</v>
      </c>
      <c r="AU1195" s="231" t="s">
        <v>86</v>
      </c>
      <c r="AV1195" s="13" t="s">
        <v>79</v>
      </c>
      <c r="AW1195" s="13" t="s">
        <v>38</v>
      </c>
      <c r="AX1195" s="13" t="s">
        <v>74</v>
      </c>
      <c r="AY1195" s="231" t="s">
        <v>134</v>
      </c>
    </row>
    <row r="1196" spans="2:65" s="11" customFormat="1" ht="13.5">
      <c r="B1196" s="199"/>
      <c r="C1196" s="200"/>
      <c r="D1196" s="201" t="s">
        <v>143</v>
      </c>
      <c r="E1196" s="202" t="s">
        <v>21</v>
      </c>
      <c r="F1196" s="203" t="s">
        <v>870</v>
      </c>
      <c r="G1196" s="200"/>
      <c r="H1196" s="204">
        <v>4.2</v>
      </c>
      <c r="I1196" s="205"/>
      <c r="J1196" s="200"/>
      <c r="K1196" s="200"/>
      <c r="L1196" s="206"/>
      <c r="M1196" s="207"/>
      <c r="N1196" s="208"/>
      <c r="O1196" s="208"/>
      <c r="P1196" s="208"/>
      <c r="Q1196" s="208"/>
      <c r="R1196" s="208"/>
      <c r="S1196" s="208"/>
      <c r="T1196" s="209"/>
      <c r="AT1196" s="210" t="s">
        <v>143</v>
      </c>
      <c r="AU1196" s="210" t="s">
        <v>86</v>
      </c>
      <c r="AV1196" s="11" t="s">
        <v>86</v>
      </c>
      <c r="AW1196" s="11" t="s">
        <v>38</v>
      </c>
      <c r="AX1196" s="11" t="s">
        <v>74</v>
      </c>
      <c r="AY1196" s="210" t="s">
        <v>134</v>
      </c>
    </row>
    <row r="1197" spans="2:65" s="12" customFormat="1" ht="13.5">
      <c r="B1197" s="211"/>
      <c r="C1197" s="212"/>
      <c r="D1197" s="201" t="s">
        <v>143</v>
      </c>
      <c r="E1197" s="213" t="s">
        <v>21</v>
      </c>
      <c r="F1197" s="214" t="s">
        <v>145</v>
      </c>
      <c r="G1197" s="212"/>
      <c r="H1197" s="215">
        <v>10.5</v>
      </c>
      <c r="I1197" s="216"/>
      <c r="J1197" s="212"/>
      <c r="K1197" s="212"/>
      <c r="L1197" s="217"/>
      <c r="M1197" s="218"/>
      <c r="N1197" s="219"/>
      <c r="O1197" s="219"/>
      <c r="P1197" s="219"/>
      <c r="Q1197" s="219"/>
      <c r="R1197" s="219"/>
      <c r="S1197" s="219"/>
      <c r="T1197" s="220"/>
      <c r="AT1197" s="221" t="s">
        <v>143</v>
      </c>
      <c r="AU1197" s="221" t="s">
        <v>86</v>
      </c>
      <c r="AV1197" s="12" t="s">
        <v>141</v>
      </c>
      <c r="AW1197" s="12" t="s">
        <v>38</v>
      </c>
      <c r="AX1197" s="12" t="s">
        <v>79</v>
      </c>
      <c r="AY1197" s="221" t="s">
        <v>134</v>
      </c>
    </row>
    <row r="1198" spans="2:65" s="1" customFormat="1" ht="38.25" customHeight="1">
      <c r="B1198" s="41"/>
      <c r="C1198" s="187" t="s">
        <v>923</v>
      </c>
      <c r="D1198" s="187" t="s">
        <v>136</v>
      </c>
      <c r="E1198" s="188" t="s">
        <v>924</v>
      </c>
      <c r="F1198" s="189" t="s">
        <v>925</v>
      </c>
      <c r="G1198" s="190" t="s">
        <v>814</v>
      </c>
      <c r="H1198" s="255"/>
      <c r="I1198" s="192"/>
      <c r="J1198" s="193">
        <f>ROUND(I1198*H1198,2)</f>
        <v>0</v>
      </c>
      <c r="K1198" s="189" t="s">
        <v>140</v>
      </c>
      <c r="L1198" s="61"/>
      <c r="M1198" s="194" t="s">
        <v>21</v>
      </c>
      <c r="N1198" s="195" t="s">
        <v>45</v>
      </c>
      <c r="O1198" s="42"/>
      <c r="P1198" s="196">
        <f>O1198*H1198</f>
        <v>0</v>
      </c>
      <c r="Q1198" s="196">
        <v>0</v>
      </c>
      <c r="R1198" s="196">
        <f>Q1198*H1198</f>
        <v>0</v>
      </c>
      <c r="S1198" s="196">
        <v>0</v>
      </c>
      <c r="T1198" s="197">
        <f>S1198*H1198</f>
        <v>0</v>
      </c>
      <c r="AR1198" s="24" t="s">
        <v>214</v>
      </c>
      <c r="AT1198" s="24" t="s">
        <v>136</v>
      </c>
      <c r="AU1198" s="24" t="s">
        <v>86</v>
      </c>
      <c r="AY1198" s="24" t="s">
        <v>134</v>
      </c>
      <c r="BE1198" s="198">
        <f>IF(N1198="základní",J1198,0)</f>
        <v>0</v>
      </c>
      <c r="BF1198" s="198">
        <f>IF(N1198="snížená",J1198,0)</f>
        <v>0</v>
      </c>
      <c r="BG1198" s="198">
        <f>IF(N1198="zákl. přenesená",J1198,0)</f>
        <v>0</v>
      </c>
      <c r="BH1198" s="198">
        <f>IF(N1198="sníž. přenesená",J1198,0)</f>
        <v>0</v>
      </c>
      <c r="BI1198" s="198">
        <f>IF(N1198="nulová",J1198,0)</f>
        <v>0</v>
      </c>
      <c r="BJ1198" s="24" t="s">
        <v>79</v>
      </c>
      <c r="BK1198" s="198">
        <f>ROUND(I1198*H1198,2)</f>
        <v>0</v>
      </c>
      <c r="BL1198" s="24" t="s">
        <v>214</v>
      </c>
      <c r="BM1198" s="24" t="s">
        <v>926</v>
      </c>
    </row>
    <row r="1199" spans="2:65" s="10" customFormat="1" ht="29.85" customHeight="1">
      <c r="B1199" s="171"/>
      <c r="C1199" s="172"/>
      <c r="D1199" s="173" t="s">
        <v>73</v>
      </c>
      <c r="E1199" s="185" t="s">
        <v>927</v>
      </c>
      <c r="F1199" s="185" t="s">
        <v>928</v>
      </c>
      <c r="G1199" s="172"/>
      <c r="H1199" s="172"/>
      <c r="I1199" s="175"/>
      <c r="J1199" s="186">
        <f>BK1199</f>
        <v>0</v>
      </c>
      <c r="K1199" s="172"/>
      <c r="L1199" s="177"/>
      <c r="M1199" s="178"/>
      <c r="N1199" s="179"/>
      <c r="O1199" s="179"/>
      <c r="P1199" s="180">
        <f>SUM(P1200:P1218)</f>
        <v>0</v>
      </c>
      <c r="Q1199" s="179"/>
      <c r="R1199" s="180">
        <f>SUM(R1200:R1218)</f>
        <v>0</v>
      </c>
      <c r="S1199" s="179"/>
      <c r="T1199" s="181">
        <f>SUM(T1200:T1218)</f>
        <v>0</v>
      </c>
      <c r="AR1199" s="182" t="s">
        <v>86</v>
      </c>
      <c r="AT1199" s="183" t="s">
        <v>73</v>
      </c>
      <c r="AU1199" s="183" t="s">
        <v>79</v>
      </c>
      <c r="AY1199" s="182" t="s">
        <v>134</v>
      </c>
      <c r="BK1199" s="184">
        <f>SUM(BK1200:BK1218)</f>
        <v>0</v>
      </c>
    </row>
    <row r="1200" spans="2:65" s="1" customFormat="1" ht="25.5" customHeight="1">
      <c r="B1200" s="41"/>
      <c r="C1200" s="187" t="s">
        <v>929</v>
      </c>
      <c r="D1200" s="187" t="s">
        <v>136</v>
      </c>
      <c r="E1200" s="188" t="s">
        <v>930</v>
      </c>
      <c r="F1200" s="189" t="s">
        <v>931</v>
      </c>
      <c r="G1200" s="190" t="s">
        <v>211</v>
      </c>
      <c r="H1200" s="191">
        <v>1</v>
      </c>
      <c r="I1200" s="192"/>
      <c r="J1200" s="193">
        <f>ROUND(I1200*H1200,2)</f>
        <v>0</v>
      </c>
      <c r="K1200" s="189" t="s">
        <v>21</v>
      </c>
      <c r="L1200" s="61"/>
      <c r="M1200" s="194" t="s">
        <v>21</v>
      </c>
      <c r="N1200" s="195" t="s">
        <v>45</v>
      </c>
      <c r="O1200" s="42"/>
      <c r="P1200" s="196">
        <f>O1200*H1200</f>
        <v>0</v>
      </c>
      <c r="Q1200" s="196">
        <v>0</v>
      </c>
      <c r="R1200" s="196">
        <f>Q1200*H1200</f>
        <v>0</v>
      </c>
      <c r="S1200" s="196">
        <v>0</v>
      </c>
      <c r="T1200" s="197">
        <f>S1200*H1200</f>
        <v>0</v>
      </c>
      <c r="AR1200" s="24" t="s">
        <v>214</v>
      </c>
      <c r="AT1200" s="24" t="s">
        <v>136</v>
      </c>
      <c r="AU1200" s="24" t="s">
        <v>86</v>
      </c>
      <c r="AY1200" s="24" t="s">
        <v>134</v>
      </c>
      <c r="BE1200" s="198">
        <f>IF(N1200="základní",J1200,0)</f>
        <v>0</v>
      </c>
      <c r="BF1200" s="198">
        <f>IF(N1200="snížená",J1200,0)</f>
        <v>0</v>
      </c>
      <c r="BG1200" s="198">
        <f>IF(N1200="zákl. přenesená",J1200,0)</f>
        <v>0</v>
      </c>
      <c r="BH1200" s="198">
        <f>IF(N1200="sníž. přenesená",J1200,0)</f>
        <v>0</v>
      </c>
      <c r="BI1200" s="198">
        <f>IF(N1200="nulová",J1200,0)</f>
        <v>0</v>
      </c>
      <c r="BJ1200" s="24" t="s">
        <v>79</v>
      </c>
      <c r="BK1200" s="198">
        <f>ROUND(I1200*H1200,2)</f>
        <v>0</v>
      </c>
      <c r="BL1200" s="24" t="s">
        <v>214</v>
      </c>
      <c r="BM1200" s="24" t="s">
        <v>932</v>
      </c>
    </row>
    <row r="1201" spans="2:65" s="11" customFormat="1" ht="13.5">
      <c r="B1201" s="199"/>
      <c r="C1201" s="200"/>
      <c r="D1201" s="201" t="s">
        <v>143</v>
      </c>
      <c r="E1201" s="202" t="s">
        <v>21</v>
      </c>
      <c r="F1201" s="203" t="s">
        <v>79</v>
      </c>
      <c r="G1201" s="200"/>
      <c r="H1201" s="204">
        <v>1</v>
      </c>
      <c r="I1201" s="205"/>
      <c r="J1201" s="200"/>
      <c r="K1201" s="200"/>
      <c r="L1201" s="206"/>
      <c r="M1201" s="207"/>
      <c r="N1201" s="208"/>
      <c r="O1201" s="208"/>
      <c r="P1201" s="208"/>
      <c r="Q1201" s="208"/>
      <c r="R1201" s="208"/>
      <c r="S1201" s="208"/>
      <c r="T1201" s="209"/>
      <c r="AT1201" s="210" t="s">
        <v>143</v>
      </c>
      <c r="AU1201" s="210" t="s">
        <v>86</v>
      </c>
      <c r="AV1201" s="11" t="s">
        <v>86</v>
      </c>
      <c r="AW1201" s="11" t="s">
        <v>38</v>
      </c>
      <c r="AX1201" s="11" t="s">
        <v>74</v>
      </c>
      <c r="AY1201" s="210" t="s">
        <v>134</v>
      </c>
    </row>
    <row r="1202" spans="2:65" s="12" customFormat="1" ht="13.5">
      <c r="B1202" s="211"/>
      <c r="C1202" s="212"/>
      <c r="D1202" s="201" t="s">
        <v>143</v>
      </c>
      <c r="E1202" s="213" t="s">
        <v>21</v>
      </c>
      <c r="F1202" s="214" t="s">
        <v>145</v>
      </c>
      <c r="G1202" s="212"/>
      <c r="H1202" s="215">
        <v>1</v>
      </c>
      <c r="I1202" s="216"/>
      <c r="J1202" s="212"/>
      <c r="K1202" s="212"/>
      <c r="L1202" s="217"/>
      <c r="M1202" s="218"/>
      <c r="N1202" s="219"/>
      <c r="O1202" s="219"/>
      <c r="P1202" s="219"/>
      <c r="Q1202" s="219"/>
      <c r="R1202" s="219"/>
      <c r="S1202" s="219"/>
      <c r="T1202" s="220"/>
      <c r="AT1202" s="221" t="s">
        <v>143</v>
      </c>
      <c r="AU1202" s="221" t="s">
        <v>86</v>
      </c>
      <c r="AV1202" s="12" t="s">
        <v>141</v>
      </c>
      <c r="AW1202" s="12" t="s">
        <v>38</v>
      </c>
      <c r="AX1202" s="12" t="s">
        <v>79</v>
      </c>
      <c r="AY1202" s="221" t="s">
        <v>134</v>
      </c>
    </row>
    <row r="1203" spans="2:65" s="1" customFormat="1" ht="25.5" customHeight="1">
      <c r="B1203" s="41"/>
      <c r="C1203" s="187" t="s">
        <v>933</v>
      </c>
      <c r="D1203" s="187" t="s">
        <v>136</v>
      </c>
      <c r="E1203" s="188" t="s">
        <v>934</v>
      </c>
      <c r="F1203" s="189" t="s">
        <v>935</v>
      </c>
      <c r="G1203" s="190" t="s">
        <v>211</v>
      </c>
      <c r="H1203" s="191">
        <v>1</v>
      </c>
      <c r="I1203" s="192"/>
      <c r="J1203" s="193">
        <f>ROUND(I1203*H1203,2)</f>
        <v>0</v>
      </c>
      <c r="K1203" s="189" t="s">
        <v>21</v>
      </c>
      <c r="L1203" s="61"/>
      <c r="M1203" s="194" t="s">
        <v>21</v>
      </c>
      <c r="N1203" s="195" t="s">
        <v>45</v>
      </c>
      <c r="O1203" s="42"/>
      <c r="P1203" s="196">
        <f>O1203*H1203</f>
        <v>0</v>
      </c>
      <c r="Q1203" s="196">
        <v>0</v>
      </c>
      <c r="R1203" s="196">
        <f>Q1203*H1203</f>
        <v>0</v>
      </c>
      <c r="S1203" s="196">
        <v>0</v>
      </c>
      <c r="T1203" s="197">
        <f>S1203*H1203</f>
        <v>0</v>
      </c>
      <c r="AR1203" s="24" t="s">
        <v>214</v>
      </c>
      <c r="AT1203" s="24" t="s">
        <v>136</v>
      </c>
      <c r="AU1203" s="24" t="s">
        <v>86</v>
      </c>
      <c r="AY1203" s="24" t="s">
        <v>134</v>
      </c>
      <c r="BE1203" s="198">
        <f>IF(N1203="základní",J1203,0)</f>
        <v>0</v>
      </c>
      <c r="BF1203" s="198">
        <f>IF(N1203="snížená",J1203,0)</f>
        <v>0</v>
      </c>
      <c r="BG1203" s="198">
        <f>IF(N1203="zákl. přenesená",J1203,0)</f>
        <v>0</v>
      </c>
      <c r="BH1203" s="198">
        <f>IF(N1203="sníž. přenesená",J1203,0)</f>
        <v>0</v>
      </c>
      <c r="BI1203" s="198">
        <f>IF(N1203="nulová",J1203,0)</f>
        <v>0</v>
      </c>
      <c r="BJ1203" s="24" t="s">
        <v>79</v>
      </c>
      <c r="BK1203" s="198">
        <f>ROUND(I1203*H1203,2)</f>
        <v>0</v>
      </c>
      <c r="BL1203" s="24" t="s">
        <v>214</v>
      </c>
      <c r="BM1203" s="24" t="s">
        <v>936</v>
      </c>
    </row>
    <row r="1204" spans="2:65" s="13" customFormat="1" ht="13.5">
      <c r="B1204" s="222"/>
      <c r="C1204" s="223"/>
      <c r="D1204" s="201" t="s">
        <v>143</v>
      </c>
      <c r="E1204" s="224" t="s">
        <v>21</v>
      </c>
      <c r="F1204" s="225" t="s">
        <v>680</v>
      </c>
      <c r="G1204" s="223"/>
      <c r="H1204" s="224" t="s">
        <v>21</v>
      </c>
      <c r="I1204" s="226"/>
      <c r="J1204" s="223"/>
      <c r="K1204" s="223"/>
      <c r="L1204" s="227"/>
      <c r="M1204" s="228"/>
      <c r="N1204" s="229"/>
      <c r="O1204" s="229"/>
      <c r="P1204" s="229"/>
      <c r="Q1204" s="229"/>
      <c r="R1204" s="229"/>
      <c r="S1204" s="229"/>
      <c r="T1204" s="230"/>
      <c r="AT1204" s="231" t="s">
        <v>143</v>
      </c>
      <c r="AU1204" s="231" t="s">
        <v>86</v>
      </c>
      <c r="AV1204" s="13" t="s">
        <v>79</v>
      </c>
      <c r="AW1204" s="13" t="s">
        <v>38</v>
      </c>
      <c r="AX1204" s="13" t="s">
        <v>74</v>
      </c>
      <c r="AY1204" s="231" t="s">
        <v>134</v>
      </c>
    </row>
    <row r="1205" spans="2:65" s="11" customFormat="1" ht="13.5">
      <c r="B1205" s="199"/>
      <c r="C1205" s="200"/>
      <c r="D1205" s="201" t="s">
        <v>143</v>
      </c>
      <c r="E1205" s="202" t="s">
        <v>21</v>
      </c>
      <c r="F1205" s="203" t="s">
        <v>79</v>
      </c>
      <c r="G1205" s="200"/>
      <c r="H1205" s="204">
        <v>1</v>
      </c>
      <c r="I1205" s="205"/>
      <c r="J1205" s="200"/>
      <c r="K1205" s="200"/>
      <c r="L1205" s="206"/>
      <c r="M1205" s="207"/>
      <c r="N1205" s="208"/>
      <c r="O1205" s="208"/>
      <c r="P1205" s="208"/>
      <c r="Q1205" s="208"/>
      <c r="R1205" s="208"/>
      <c r="S1205" s="208"/>
      <c r="T1205" s="209"/>
      <c r="AT1205" s="210" t="s">
        <v>143</v>
      </c>
      <c r="AU1205" s="210" t="s">
        <v>86</v>
      </c>
      <c r="AV1205" s="11" t="s">
        <v>86</v>
      </c>
      <c r="AW1205" s="11" t="s">
        <v>38</v>
      </c>
      <c r="AX1205" s="11" t="s">
        <v>79</v>
      </c>
      <c r="AY1205" s="210" t="s">
        <v>134</v>
      </c>
    </row>
    <row r="1206" spans="2:65" s="1" customFormat="1" ht="25.5" customHeight="1">
      <c r="B1206" s="41"/>
      <c r="C1206" s="187" t="s">
        <v>937</v>
      </c>
      <c r="D1206" s="187" t="s">
        <v>136</v>
      </c>
      <c r="E1206" s="188" t="s">
        <v>938</v>
      </c>
      <c r="F1206" s="189" t="s">
        <v>935</v>
      </c>
      <c r="G1206" s="190" t="s">
        <v>211</v>
      </c>
      <c r="H1206" s="191">
        <v>1</v>
      </c>
      <c r="I1206" s="192"/>
      <c r="J1206" s="193">
        <f>ROUND(I1206*H1206,2)</f>
        <v>0</v>
      </c>
      <c r="K1206" s="189" t="s">
        <v>21</v>
      </c>
      <c r="L1206" s="61"/>
      <c r="M1206" s="194" t="s">
        <v>21</v>
      </c>
      <c r="N1206" s="195" t="s">
        <v>45</v>
      </c>
      <c r="O1206" s="42"/>
      <c r="P1206" s="196">
        <f>O1206*H1206</f>
        <v>0</v>
      </c>
      <c r="Q1206" s="196">
        <v>0</v>
      </c>
      <c r="R1206" s="196">
        <f>Q1206*H1206</f>
        <v>0</v>
      </c>
      <c r="S1206" s="196">
        <v>0</v>
      </c>
      <c r="T1206" s="197">
        <f>S1206*H1206</f>
        <v>0</v>
      </c>
      <c r="AR1206" s="24" t="s">
        <v>214</v>
      </c>
      <c r="AT1206" s="24" t="s">
        <v>136</v>
      </c>
      <c r="AU1206" s="24" t="s">
        <v>86</v>
      </c>
      <c r="AY1206" s="24" t="s">
        <v>134</v>
      </c>
      <c r="BE1206" s="198">
        <f>IF(N1206="základní",J1206,0)</f>
        <v>0</v>
      </c>
      <c r="BF1206" s="198">
        <f>IF(N1206="snížená",J1206,0)</f>
        <v>0</v>
      </c>
      <c r="BG1206" s="198">
        <f>IF(N1206="zákl. přenesená",J1206,0)</f>
        <v>0</v>
      </c>
      <c r="BH1206" s="198">
        <f>IF(N1206="sníž. přenesená",J1206,0)</f>
        <v>0</v>
      </c>
      <c r="BI1206" s="198">
        <f>IF(N1206="nulová",J1206,0)</f>
        <v>0</v>
      </c>
      <c r="BJ1206" s="24" t="s">
        <v>79</v>
      </c>
      <c r="BK1206" s="198">
        <f>ROUND(I1206*H1206,2)</f>
        <v>0</v>
      </c>
      <c r="BL1206" s="24" t="s">
        <v>214</v>
      </c>
      <c r="BM1206" s="24" t="s">
        <v>939</v>
      </c>
    </row>
    <row r="1207" spans="2:65" s="13" customFormat="1" ht="13.5">
      <c r="B1207" s="222"/>
      <c r="C1207" s="223"/>
      <c r="D1207" s="201" t="s">
        <v>143</v>
      </c>
      <c r="E1207" s="224" t="s">
        <v>21</v>
      </c>
      <c r="F1207" s="225" t="s">
        <v>682</v>
      </c>
      <c r="G1207" s="223"/>
      <c r="H1207" s="224" t="s">
        <v>21</v>
      </c>
      <c r="I1207" s="226"/>
      <c r="J1207" s="223"/>
      <c r="K1207" s="223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143</v>
      </c>
      <c r="AU1207" s="231" t="s">
        <v>86</v>
      </c>
      <c r="AV1207" s="13" t="s">
        <v>79</v>
      </c>
      <c r="AW1207" s="13" t="s">
        <v>38</v>
      </c>
      <c r="AX1207" s="13" t="s">
        <v>74</v>
      </c>
      <c r="AY1207" s="231" t="s">
        <v>134</v>
      </c>
    </row>
    <row r="1208" spans="2:65" s="11" customFormat="1" ht="13.5">
      <c r="B1208" s="199"/>
      <c r="C1208" s="200"/>
      <c r="D1208" s="201" t="s">
        <v>143</v>
      </c>
      <c r="E1208" s="202" t="s">
        <v>21</v>
      </c>
      <c r="F1208" s="203" t="s">
        <v>79</v>
      </c>
      <c r="G1208" s="200"/>
      <c r="H1208" s="204">
        <v>1</v>
      </c>
      <c r="I1208" s="205"/>
      <c r="J1208" s="200"/>
      <c r="K1208" s="200"/>
      <c r="L1208" s="206"/>
      <c r="M1208" s="207"/>
      <c r="N1208" s="208"/>
      <c r="O1208" s="208"/>
      <c r="P1208" s="208"/>
      <c r="Q1208" s="208"/>
      <c r="R1208" s="208"/>
      <c r="S1208" s="208"/>
      <c r="T1208" s="209"/>
      <c r="AT1208" s="210" t="s">
        <v>143</v>
      </c>
      <c r="AU1208" s="210" t="s">
        <v>86</v>
      </c>
      <c r="AV1208" s="11" t="s">
        <v>86</v>
      </c>
      <c r="AW1208" s="11" t="s">
        <v>38</v>
      </c>
      <c r="AX1208" s="11" t="s">
        <v>74</v>
      </c>
      <c r="AY1208" s="210" t="s">
        <v>134</v>
      </c>
    </row>
    <row r="1209" spans="2:65" s="12" customFormat="1" ht="13.5">
      <c r="B1209" s="211"/>
      <c r="C1209" s="212"/>
      <c r="D1209" s="201" t="s">
        <v>143</v>
      </c>
      <c r="E1209" s="213" t="s">
        <v>21</v>
      </c>
      <c r="F1209" s="214" t="s">
        <v>145</v>
      </c>
      <c r="G1209" s="212"/>
      <c r="H1209" s="215">
        <v>1</v>
      </c>
      <c r="I1209" s="216"/>
      <c r="J1209" s="212"/>
      <c r="K1209" s="212"/>
      <c r="L1209" s="217"/>
      <c r="M1209" s="218"/>
      <c r="N1209" s="219"/>
      <c r="O1209" s="219"/>
      <c r="P1209" s="219"/>
      <c r="Q1209" s="219"/>
      <c r="R1209" s="219"/>
      <c r="S1209" s="219"/>
      <c r="T1209" s="220"/>
      <c r="AT1209" s="221" t="s">
        <v>143</v>
      </c>
      <c r="AU1209" s="221" t="s">
        <v>86</v>
      </c>
      <c r="AV1209" s="12" t="s">
        <v>141</v>
      </c>
      <c r="AW1209" s="12" t="s">
        <v>38</v>
      </c>
      <c r="AX1209" s="12" t="s">
        <v>79</v>
      </c>
      <c r="AY1209" s="221" t="s">
        <v>134</v>
      </c>
    </row>
    <row r="1210" spans="2:65" s="1" customFormat="1" ht="25.5" customHeight="1">
      <c r="B1210" s="41"/>
      <c r="C1210" s="187" t="s">
        <v>940</v>
      </c>
      <c r="D1210" s="187" t="s">
        <v>136</v>
      </c>
      <c r="E1210" s="188" t="s">
        <v>941</v>
      </c>
      <c r="F1210" s="189" t="s">
        <v>942</v>
      </c>
      <c r="G1210" s="190" t="s">
        <v>211</v>
      </c>
      <c r="H1210" s="191">
        <v>1</v>
      </c>
      <c r="I1210" s="192"/>
      <c r="J1210" s="193">
        <f>ROUND(I1210*H1210,2)</f>
        <v>0</v>
      </c>
      <c r="K1210" s="189" t="s">
        <v>21</v>
      </c>
      <c r="L1210" s="61"/>
      <c r="M1210" s="194" t="s">
        <v>21</v>
      </c>
      <c r="N1210" s="195" t="s">
        <v>45</v>
      </c>
      <c r="O1210" s="42"/>
      <c r="P1210" s="196">
        <f>O1210*H1210</f>
        <v>0</v>
      </c>
      <c r="Q1210" s="196">
        <v>0</v>
      </c>
      <c r="R1210" s="196">
        <f>Q1210*H1210</f>
        <v>0</v>
      </c>
      <c r="S1210" s="196">
        <v>0</v>
      </c>
      <c r="T1210" s="197">
        <f>S1210*H1210</f>
        <v>0</v>
      </c>
      <c r="AR1210" s="24" t="s">
        <v>214</v>
      </c>
      <c r="AT1210" s="24" t="s">
        <v>136</v>
      </c>
      <c r="AU1210" s="24" t="s">
        <v>86</v>
      </c>
      <c r="AY1210" s="24" t="s">
        <v>134</v>
      </c>
      <c r="BE1210" s="198">
        <f>IF(N1210="základní",J1210,0)</f>
        <v>0</v>
      </c>
      <c r="BF1210" s="198">
        <f>IF(N1210="snížená",J1210,0)</f>
        <v>0</v>
      </c>
      <c r="BG1210" s="198">
        <f>IF(N1210="zákl. přenesená",J1210,0)</f>
        <v>0</v>
      </c>
      <c r="BH1210" s="198">
        <f>IF(N1210="sníž. přenesená",J1210,0)</f>
        <v>0</v>
      </c>
      <c r="BI1210" s="198">
        <f>IF(N1210="nulová",J1210,0)</f>
        <v>0</v>
      </c>
      <c r="BJ1210" s="24" t="s">
        <v>79</v>
      </c>
      <c r="BK1210" s="198">
        <f>ROUND(I1210*H1210,2)</f>
        <v>0</v>
      </c>
      <c r="BL1210" s="24" t="s">
        <v>214</v>
      </c>
      <c r="BM1210" s="24" t="s">
        <v>943</v>
      </c>
    </row>
    <row r="1211" spans="2:65" s="13" customFormat="1" ht="13.5">
      <c r="B1211" s="222"/>
      <c r="C1211" s="223"/>
      <c r="D1211" s="201" t="s">
        <v>143</v>
      </c>
      <c r="E1211" s="224" t="s">
        <v>21</v>
      </c>
      <c r="F1211" s="225" t="s">
        <v>944</v>
      </c>
      <c r="G1211" s="223"/>
      <c r="H1211" s="224" t="s">
        <v>21</v>
      </c>
      <c r="I1211" s="226"/>
      <c r="J1211" s="223"/>
      <c r="K1211" s="223"/>
      <c r="L1211" s="227"/>
      <c r="M1211" s="228"/>
      <c r="N1211" s="229"/>
      <c r="O1211" s="229"/>
      <c r="P1211" s="229"/>
      <c r="Q1211" s="229"/>
      <c r="R1211" s="229"/>
      <c r="S1211" s="229"/>
      <c r="T1211" s="230"/>
      <c r="AT1211" s="231" t="s">
        <v>143</v>
      </c>
      <c r="AU1211" s="231" t="s">
        <v>86</v>
      </c>
      <c r="AV1211" s="13" t="s">
        <v>79</v>
      </c>
      <c r="AW1211" s="13" t="s">
        <v>38</v>
      </c>
      <c r="AX1211" s="13" t="s">
        <v>74</v>
      </c>
      <c r="AY1211" s="231" t="s">
        <v>134</v>
      </c>
    </row>
    <row r="1212" spans="2:65" s="11" customFormat="1" ht="13.5">
      <c r="B1212" s="199"/>
      <c r="C1212" s="200"/>
      <c r="D1212" s="201" t="s">
        <v>143</v>
      </c>
      <c r="E1212" s="202" t="s">
        <v>21</v>
      </c>
      <c r="F1212" s="203" t="s">
        <v>79</v>
      </c>
      <c r="G1212" s="200"/>
      <c r="H1212" s="204">
        <v>1</v>
      </c>
      <c r="I1212" s="205"/>
      <c r="J1212" s="200"/>
      <c r="K1212" s="200"/>
      <c r="L1212" s="206"/>
      <c r="M1212" s="207"/>
      <c r="N1212" s="208"/>
      <c r="O1212" s="208"/>
      <c r="P1212" s="208"/>
      <c r="Q1212" s="208"/>
      <c r="R1212" s="208"/>
      <c r="S1212" s="208"/>
      <c r="T1212" s="209"/>
      <c r="AT1212" s="210" t="s">
        <v>143</v>
      </c>
      <c r="AU1212" s="210" t="s">
        <v>86</v>
      </c>
      <c r="AV1212" s="11" t="s">
        <v>86</v>
      </c>
      <c r="AW1212" s="11" t="s">
        <v>38</v>
      </c>
      <c r="AX1212" s="11" t="s">
        <v>74</v>
      </c>
      <c r="AY1212" s="210" t="s">
        <v>134</v>
      </c>
    </row>
    <row r="1213" spans="2:65" s="12" customFormat="1" ht="13.5">
      <c r="B1213" s="211"/>
      <c r="C1213" s="212"/>
      <c r="D1213" s="201" t="s">
        <v>143</v>
      </c>
      <c r="E1213" s="213" t="s">
        <v>21</v>
      </c>
      <c r="F1213" s="214" t="s">
        <v>145</v>
      </c>
      <c r="G1213" s="212"/>
      <c r="H1213" s="215">
        <v>1</v>
      </c>
      <c r="I1213" s="216"/>
      <c r="J1213" s="212"/>
      <c r="K1213" s="212"/>
      <c r="L1213" s="217"/>
      <c r="M1213" s="218"/>
      <c r="N1213" s="219"/>
      <c r="O1213" s="219"/>
      <c r="P1213" s="219"/>
      <c r="Q1213" s="219"/>
      <c r="R1213" s="219"/>
      <c r="S1213" s="219"/>
      <c r="T1213" s="220"/>
      <c r="AT1213" s="221" t="s">
        <v>143</v>
      </c>
      <c r="AU1213" s="221" t="s">
        <v>86</v>
      </c>
      <c r="AV1213" s="12" t="s">
        <v>141</v>
      </c>
      <c r="AW1213" s="12" t="s">
        <v>38</v>
      </c>
      <c r="AX1213" s="12" t="s">
        <v>79</v>
      </c>
      <c r="AY1213" s="221" t="s">
        <v>134</v>
      </c>
    </row>
    <row r="1214" spans="2:65" s="1" customFormat="1" ht="25.5" customHeight="1">
      <c r="B1214" s="41"/>
      <c r="C1214" s="187" t="s">
        <v>945</v>
      </c>
      <c r="D1214" s="187" t="s">
        <v>136</v>
      </c>
      <c r="E1214" s="188" t="s">
        <v>946</v>
      </c>
      <c r="F1214" s="189" t="s">
        <v>947</v>
      </c>
      <c r="G1214" s="190" t="s">
        <v>211</v>
      </c>
      <c r="H1214" s="191">
        <v>1</v>
      </c>
      <c r="I1214" s="192"/>
      <c r="J1214" s="193">
        <f>ROUND(I1214*H1214,2)</f>
        <v>0</v>
      </c>
      <c r="K1214" s="189" t="s">
        <v>21</v>
      </c>
      <c r="L1214" s="61"/>
      <c r="M1214" s="194" t="s">
        <v>21</v>
      </c>
      <c r="N1214" s="195" t="s">
        <v>45</v>
      </c>
      <c r="O1214" s="42"/>
      <c r="P1214" s="196">
        <f>O1214*H1214</f>
        <v>0</v>
      </c>
      <c r="Q1214" s="196">
        <v>0</v>
      </c>
      <c r="R1214" s="196">
        <f>Q1214*H1214</f>
        <v>0</v>
      </c>
      <c r="S1214" s="196">
        <v>0</v>
      </c>
      <c r="T1214" s="197">
        <f>S1214*H1214</f>
        <v>0</v>
      </c>
      <c r="AR1214" s="24" t="s">
        <v>214</v>
      </c>
      <c r="AT1214" s="24" t="s">
        <v>136</v>
      </c>
      <c r="AU1214" s="24" t="s">
        <v>86</v>
      </c>
      <c r="AY1214" s="24" t="s">
        <v>134</v>
      </c>
      <c r="BE1214" s="198">
        <f>IF(N1214="základní",J1214,0)</f>
        <v>0</v>
      </c>
      <c r="BF1214" s="198">
        <f>IF(N1214="snížená",J1214,0)</f>
        <v>0</v>
      </c>
      <c r="BG1214" s="198">
        <f>IF(N1214="zákl. přenesená",J1214,0)</f>
        <v>0</v>
      </c>
      <c r="BH1214" s="198">
        <f>IF(N1214="sníž. přenesená",J1214,0)</f>
        <v>0</v>
      </c>
      <c r="BI1214" s="198">
        <f>IF(N1214="nulová",J1214,0)</f>
        <v>0</v>
      </c>
      <c r="BJ1214" s="24" t="s">
        <v>79</v>
      </c>
      <c r="BK1214" s="198">
        <f>ROUND(I1214*H1214,2)</f>
        <v>0</v>
      </c>
      <c r="BL1214" s="24" t="s">
        <v>214</v>
      </c>
      <c r="BM1214" s="24" t="s">
        <v>948</v>
      </c>
    </row>
    <row r="1215" spans="2:65" s="13" customFormat="1" ht="13.5">
      <c r="B1215" s="222"/>
      <c r="C1215" s="223"/>
      <c r="D1215" s="201" t="s">
        <v>143</v>
      </c>
      <c r="E1215" s="224" t="s">
        <v>21</v>
      </c>
      <c r="F1215" s="225" t="s">
        <v>949</v>
      </c>
      <c r="G1215" s="223"/>
      <c r="H1215" s="224" t="s">
        <v>21</v>
      </c>
      <c r="I1215" s="226"/>
      <c r="J1215" s="223"/>
      <c r="K1215" s="223"/>
      <c r="L1215" s="227"/>
      <c r="M1215" s="228"/>
      <c r="N1215" s="229"/>
      <c r="O1215" s="229"/>
      <c r="P1215" s="229"/>
      <c r="Q1215" s="229"/>
      <c r="R1215" s="229"/>
      <c r="S1215" s="229"/>
      <c r="T1215" s="230"/>
      <c r="AT1215" s="231" t="s">
        <v>143</v>
      </c>
      <c r="AU1215" s="231" t="s">
        <v>86</v>
      </c>
      <c r="AV1215" s="13" t="s">
        <v>79</v>
      </c>
      <c r="AW1215" s="13" t="s">
        <v>38</v>
      </c>
      <c r="AX1215" s="13" t="s">
        <v>74</v>
      </c>
      <c r="AY1215" s="231" t="s">
        <v>134</v>
      </c>
    </row>
    <row r="1216" spans="2:65" s="11" customFormat="1" ht="13.5">
      <c r="B1216" s="199"/>
      <c r="C1216" s="200"/>
      <c r="D1216" s="201" t="s">
        <v>143</v>
      </c>
      <c r="E1216" s="202" t="s">
        <v>21</v>
      </c>
      <c r="F1216" s="203" t="s">
        <v>79</v>
      </c>
      <c r="G1216" s="200"/>
      <c r="H1216" s="204">
        <v>1</v>
      </c>
      <c r="I1216" s="205"/>
      <c r="J1216" s="200"/>
      <c r="K1216" s="200"/>
      <c r="L1216" s="206"/>
      <c r="M1216" s="207"/>
      <c r="N1216" s="208"/>
      <c r="O1216" s="208"/>
      <c r="P1216" s="208"/>
      <c r="Q1216" s="208"/>
      <c r="R1216" s="208"/>
      <c r="S1216" s="208"/>
      <c r="T1216" s="209"/>
      <c r="AT1216" s="210" t="s">
        <v>143</v>
      </c>
      <c r="AU1216" s="210" t="s">
        <v>86</v>
      </c>
      <c r="AV1216" s="11" t="s">
        <v>86</v>
      </c>
      <c r="AW1216" s="11" t="s">
        <v>38</v>
      </c>
      <c r="AX1216" s="11" t="s">
        <v>74</v>
      </c>
      <c r="AY1216" s="210" t="s">
        <v>134</v>
      </c>
    </row>
    <row r="1217" spans="2:65" s="12" customFormat="1" ht="13.5">
      <c r="B1217" s="211"/>
      <c r="C1217" s="212"/>
      <c r="D1217" s="201" t="s">
        <v>143</v>
      </c>
      <c r="E1217" s="213" t="s">
        <v>21</v>
      </c>
      <c r="F1217" s="214" t="s">
        <v>145</v>
      </c>
      <c r="G1217" s="212"/>
      <c r="H1217" s="215">
        <v>1</v>
      </c>
      <c r="I1217" s="216"/>
      <c r="J1217" s="212"/>
      <c r="K1217" s="212"/>
      <c r="L1217" s="217"/>
      <c r="M1217" s="218"/>
      <c r="N1217" s="219"/>
      <c r="O1217" s="219"/>
      <c r="P1217" s="219"/>
      <c r="Q1217" s="219"/>
      <c r="R1217" s="219"/>
      <c r="S1217" s="219"/>
      <c r="T1217" s="220"/>
      <c r="AT1217" s="221" t="s">
        <v>143</v>
      </c>
      <c r="AU1217" s="221" t="s">
        <v>86</v>
      </c>
      <c r="AV1217" s="12" t="s">
        <v>141</v>
      </c>
      <c r="AW1217" s="12" t="s">
        <v>38</v>
      </c>
      <c r="AX1217" s="12" t="s">
        <v>79</v>
      </c>
      <c r="AY1217" s="221" t="s">
        <v>134</v>
      </c>
    </row>
    <row r="1218" spans="2:65" s="1" customFormat="1" ht="38.25" customHeight="1">
      <c r="B1218" s="41"/>
      <c r="C1218" s="187" t="s">
        <v>950</v>
      </c>
      <c r="D1218" s="187" t="s">
        <v>136</v>
      </c>
      <c r="E1218" s="188" t="s">
        <v>951</v>
      </c>
      <c r="F1218" s="189" t="s">
        <v>952</v>
      </c>
      <c r="G1218" s="190" t="s">
        <v>814</v>
      </c>
      <c r="H1218" s="255"/>
      <c r="I1218" s="192"/>
      <c r="J1218" s="193">
        <f>ROUND(I1218*H1218,2)</f>
        <v>0</v>
      </c>
      <c r="K1218" s="189" t="s">
        <v>140</v>
      </c>
      <c r="L1218" s="61"/>
      <c r="M1218" s="194" t="s">
        <v>21</v>
      </c>
      <c r="N1218" s="195" t="s">
        <v>45</v>
      </c>
      <c r="O1218" s="42"/>
      <c r="P1218" s="196">
        <f>O1218*H1218</f>
        <v>0</v>
      </c>
      <c r="Q1218" s="196">
        <v>0</v>
      </c>
      <c r="R1218" s="196">
        <f>Q1218*H1218</f>
        <v>0</v>
      </c>
      <c r="S1218" s="196">
        <v>0</v>
      </c>
      <c r="T1218" s="197">
        <f>S1218*H1218</f>
        <v>0</v>
      </c>
      <c r="AR1218" s="24" t="s">
        <v>214</v>
      </c>
      <c r="AT1218" s="24" t="s">
        <v>136</v>
      </c>
      <c r="AU1218" s="24" t="s">
        <v>86</v>
      </c>
      <c r="AY1218" s="24" t="s">
        <v>134</v>
      </c>
      <c r="BE1218" s="198">
        <f>IF(N1218="základní",J1218,0)</f>
        <v>0</v>
      </c>
      <c r="BF1218" s="198">
        <f>IF(N1218="snížená",J1218,0)</f>
        <v>0</v>
      </c>
      <c r="BG1218" s="198">
        <f>IF(N1218="zákl. přenesená",J1218,0)</f>
        <v>0</v>
      </c>
      <c r="BH1218" s="198">
        <f>IF(N1218="sníž. přenesená",J1218,0)</f>
        <v>0</v>
      </c>
      <c r="BI1218" s="198">
        <f>IF(N1218="nulová",J1218,0)</f>
        <v>0</v>
      </c>
      <c r="BJ1218" s="24" t="s">
        <v>79</v>
      </c>
      <c r="BK1218" s="198">
        <f>ROUND(I1218*H1218,2)</f>
        <v>0</v>
      </c>
      <c r="BL1218" s="24" t="s">
        <v>214</v>
      </c>
      <c r="BM1218" s="24" t="s">
        <v>953</v>
      </c>
    </row>
    <row r="1219" spans="2:65" s="10" customFormat="1" ht="29.85" customHeight="1">
      <c r="B1219" s="171"/>
      <c r="C1219" s="172"/>
      <c r="D1219" s="173" t="s">
        <v>73</v>
      </c>
      <c r="E1219" s="185" t="s">
        <v>954</v>
      </c>
      <c r="F1219" s="185" t="s">
        <v>955</v>
      </c>
      <c r="G1219" s="172"/>
      <c r="H1219" s="172"/>
      <c r="I1219" s="175"/>
      <c r="J1219" s="186">
        <f>BK1219</f>
        <v>0</v>
      </c>
      <c r="K1219" s="172"/>
      <c r="L1219" s="177"/>
      <c r="M1219" s="178"/>
      <c r="N1219" s="179"/>
      <c r="O1219" s="179"/>
      <c r="P1219" s="180">
        <f>SUM(P1220:P1278)</f>
        <v>0</v>
      </c>
      <c r="Q1219" s="179"/>
      <c r="R1219" s="180">
        <f>SUM(R1220:R1278)</f>
        <v>0</v>
      </c>
      <c r="S1219" s="179"/>
      <c r="T1219" s="181">
        <f>SUM(T1220:T1278)</f>
        <v>0</v>
      </c>
      <c r="AR1219" s="182" t="s">
        <v>86</v>
      </c>
      <c r="AT1219" s="183" t="s">
        <v>73</v>
      </c>
      <c r="AU1219" s="183" t="s">
        <v>79</v>
      </c>
      <c r="AY1219" s="182" t="s">
        <v>134</v>
      </c>
      <c r="BK1219" s="184">
        <f>SUM(BK1220:BK1278)</f>
        <v>0</v>
      </c>
    </row>
    <row r="1220" spans="2:65" s="1" customFormat="1" ht="25.5" customHeight="1">
      <c r="B1220" s="41"/>
      <c r="C1220" s="187" t="s">
        <v>956</v>
      </c>
      <c r="D1220" s="187" t="s">
        <v>136</v>
      </c>
      <c r="E1220" s="188" t="s">
        <v>957</v>
      </c>
      <c r="F1220" s="189" t="s">
        <v>958</v>
      </c>
      <c r="G1220" s="190" t="s">
        <v>211</v>
      </c>
      <c r="H1220" s="191">
        <v>1</v>
      </c>
      <c r="I1220" s="192"/>
      <c r="J1220" s="193">
        <f>ROUND(I1220*H1220,2)</f>
        <v>0</v>
      </c>
      <c r="K1220" s="189" t="s">
        <v>21</v>
      </c>
      <c r="L1220" s="61"/>
      <c r="M1220" s="194" t="s">
        <v>21</v>
      </c>
      <c r="N1220" s="195" t="s">
        <v>45</v>
      </c>
      <c r="O1220" s="42"/>
      <c r="P1220" s="196">
        <f>O1220*H1220</f>
        <v>0</v>
      </c>
      <c r="Q1220" s="196">
        <v>0</v>
      </c>
      <c r="R1220" s="196">
        <f>Q1220*H1220</f>
        <v>0</v>
      </c>
      <c r="S1220" s="196">
        <v>0</v>
      </c>
      <c r="T1220" s="197">
        <f>S1220*H1220</f>
        <v>0</v>
      </c>
      <c r="AR1220" s="24" t="s">
        <v>214</v>
      </c>
      <c r="AT1220" s="24" t="s">
        <v>136</v>
      </c>
      <c r="AU1220" s="24" t="s">
        <v>86</v>
      </c>
      <c r="AY1220" s="24" t="s">
        <v>134</v>
      </c>
      <c r="BE1220" s="198">
        <f>IF(N1220="základní",J1220,0)</f>
        <v>0</v>
      </c>
      <c r="BF1220" s="198">
        <f>IF(N1220="snížená",J1220,0)</f>
        <v>0</v>
      </c>
      <c r="BG1220" s="198">
        <f>IF(N1220="zákl. přenesená",J1220,0)</f>
        <v>0</v>
      </c>
      <c r="BH1220" s="198">
        <f>IF(N1220="sníž. přenesená",J1220,0)</f>
        <v>0</v>
      </c>
      <c r="BI1220" s="198">
        <f>IF(N1220="nulová",J1220,0)</f>
        <v>0</v>
      </c>
      <c r="BJ1220" s="24" t="s">
        <v>79</v>
      </c>
      <c r="BK1220" s="198">
        <f>ROUND(I1220*H1220,2)</f>
        <v>0</v>
      </c>
      <c r="BL1220" s="24" t="s">
        <v>214</v>
      </c>
      <c r="BM1220" s="24" t="s">
        <v>959</v>
      </c>
    </row>
    <row r="1221" spans="2:65" s="13" customFormat="1" ht="13.5">
      <c r="B1221" s="222"/>
      <c r="C1221" s="223"/>
      <c r="D1221" s="201" t="s">
        <v>143</v>
      </c>
      <c r="E1221" s="224" t="s">
        <v>21</v>
      </c>
      <c r="F1221" s="225" t="s">
        <v>671</v>
      </c>
      <c r="G1221" s="223"/>
      <c r="H1221" s="224" t="s">
        <v>21</v>
      </c>
      <c r="I1221" s="226"/>
      <c r="J1221" s="223"/>
      <c r="K1221" s="223"/>
      <c r="L1221" s="227"/>
      <c r="M1221" s="228"/>
      <c r="N1221" s="229"/>
      <c r="O1221" s="229"/>
      <c r="P1221" s="229"/>
      <c r="Q1221" s="229"/>
      <c r="R1221" s="229"/>
      <c r="S1221" s="229"/>
      <c r="T1221" s="230"/>
      <c r="AT1221" s="231" t="s">
        <v>143</v>
      </c>
      <c r="AU1221" s="231" t="s">
        <v>86</v>
      </c>
      <c r="AV1221" s="13" t="s">
        <v>79</v>
      </c>
      <c r="AW1221" s="13" t="s">
        <v>38</v>
      </c>
      <c r="AX1221" s="13" t="s">
        <v>74</v>
      </c>
      <c r="AY1221" s="231" t="s">
        <v>134</v>
      </c>
    </row>
    <row r="1222" spans="2:65" s="11" customFormat="1" ht="13.5">
      <c r="B1222" s="199"/>
      <c r="C1222" s="200"/>
      <c r="D1222" s="201" t="s">
        <v>143</v>
      </c>
      <c r="E1222" s="202" t="s">
        <v>21</v>
      </c>
      <c r="F1222" s="203" t="s">
        <v>79</v>
      </c>
      <c r="G1222" s="200"/>
      <c r="H1222" s="204">
        <v>1</v>
      </c>
      <c r="I1222" s="205"/>
      <c r="J1222" s="200"/>
      <c r="K1222" s="200"/>
      <c r="L1222" s="206"/>
      <c r="M1222" s="207"/>
      <c r="N1222" s="208"/>
      <c r="O1222" s="208"/>
      <c r="P1222" s="208"/>
      <c r="Q1222" s="208"/>
      <c r="R1222" s="208"/>
      <c r="S1222" s="208"/>
      <c r="T1222" s="209"/>
      <c r="AT1222" s="210" t="s">
        <v>143</v>
      </c>
      <c r="AU1222" s="210" t="s">
        <v>86</v>
      </c>
      <c r="AV1222" s="11" t="s">
        <v>86</v>
      </c>
      <c r="AW1222" s="11" t="s">
        <v>38</v>
      </c>
      <c r="AX1222" s="11" t="s">
        <v>74</v>
      </c>
      <c r="AY1222" s="210" t="s">
        <v>134</v>
      </c>
    </row>
    <row r="1223" spans="2:65" s="12" customFormat="1" ht="13.5">
      <c r="B1223" s="211"/>
      <c r="C1223" s="212"/>
      <c r="D1223" s="201" t="s">
        <v>143</v>
      </c>
      <c r="E1223" s="213" t="s">
        <v>21</v>
      </c>
      <c r="F1223" s="214" t="s">
        <v>145</v>
      </c>
      <c r="G1223" s="212"/>
      <c r="H1223" s="215">
        <v>1</v>
      </c>
      <c r="I1223" s="216"/>
      <c r="J1223" s="212"/>
      <c r="K1223" s="212"/>
      <c r="L1223" s="217"/>
      <c r="M1223" s="218"/>
      <c r="N1223" s="219"/>
      <c r="O1223" s="219"/>
      <c r="P1223" s="219"/>
      <c r="Q1223" s="219"/>
      <c r="R1223" s="219"/>
      <c r="S1223" s="219"/>
      <c r="T1223" s="220"/>
      <c r="AT1223" s="221" t="s">
        <v>143</v>
      </c>
      <c r="AU1223" s="221" t="s">
        <v>86</v>
      </c>
      <c r="AV1223" s="12" t="s">
        <v>141</v>
      </c>
      <c r="AW1223" s="12" t="s">
        <v>38</v>
      </c>
      <c r="AX1223" s="12" t="s">
        <v>79</v>
      </c>
      <c r="AY1223" s="221" t="s">
        <v>134</v>
      </c>
    </row>
    <row r="1224" spans="2:65" s="1" customFormat="1" ht="25.5" customHeight="1">
      <c r="B1224" s="41"/>
      <c r="C1224" s="187" t="s">
        <v>960</v>
      </c>
      <c r="D1224" s="187" t="s">
        <v>136</v>
      </c>
      <c r="E1224" s="188" t="s">
        <v>961</v>
      </c>
      <c r="F1224" s="189" t="s">
        <v>962</v>
      </c>
      <c r="G1224" s="190" t="s">
        <v>211</v>
      </c>
      <c r="H1224" s="191">
        <v>1</v>
      </c>
      <c r="I1224" s="192"/>
      <c r="J1224" s="193">
        <f>ROUND(I1224*H1224,2)</f>
        <v>0</v>
      </c>
      <c r="K1224" s="189" t="s">
        <v>21</v>
      </c>
      <c r="L1224" s="61"/>
      <c r="M1224" s="194" t="s">
        <v>21</v>
      </c>
      <c r="N1224" s="195" t="s">
        <v>45</v>
      </c>
      <c r="O1224" s="42"/>
      <c r="P1224" s="196">
        <f>O1224*H1224</f>
        <v>0</v>
      </c>
      <c r="Q1224" s="196">
        <v>0</v>
      </c>
      <c r="R1224" s="196">
        <f>Q1224*H1224</f>
        <v>0</v>
      </c>
      <c r="S1224" s="196">
        <v>0</v>
      </c>
      <c r="T1224" s="197">
        <f>S1224*H1224</f>
        <v>0</v>
      </c>
      <c r="AR1224" s="24" t="s">
        <v>214</v>
      </c>
      <c r="AT1224" s="24" t="s">
        <v>136</v>
      </c>
      <c r="AU1224" s="24" t="s">
        <v>86</v>
      </c>
      <c r="AY1224" s="24" t="s">
        <v>134</v>
      </c>
      <c r="BE1224" s="198">
        <f>IF(N1224="základní",J1224,0)</f>
        <v>0</v>
      </c>
      <c r="BF1224" s="198">
        <f>IF(N1224="snížená",J1224,0)</f>
        <v>0</v>
      </c>
      <c r="BG1224" s="198">
        <f>IF(N1224="zákl. přenesená",J1224,0)</f>
        <v>0</v>
      </c>
      <c r="BH1224" s="198">
        <f>IF(N1224="sníž. přenesená",J1224,0)</f>
        <v>0</v>
      </c>
      <c r="BI1224" s="198">
        <f>IF(N1224="nulová",J1224,0)</f>
        <v>0</v>
      </c>
      <c r="BJ1224" s="24" t="s">
        <v>79</v>
      </c>
      <c r="BK1224" s="198">
        <f>ROUND(I1224*H1224,2)</f>
        <v>0</v>
      </c>
      <c r="BL1224" s="24" t="s">
        <v>214</v>
      </c>
      <c r="BM1224" s="24" t="s">
        <v>963</v>
      </c>
    </row>
    <row r="1225" spans="2:65" s="13" customFormat="1" ht="13.5">
      <c r="B1225" s="222"/>
      <c r="C1225" s="223"/>
      <c r="D1225" s="201" t="s">
        <v>143</v>
      </c>
      <c r="E1225" s="224" t="s">
        <v>21</v>
      </c>
      <c r="F1225" s="225" t="s">
        <v>673</v>
      </c>
      <c r="G1225" s="223"/>
      <c r="H1225" s="224" t="s">
        <v>21</v>
      </c>
      <c r="I1225" s="226"/>
      <c r="J1225" s="223"/>
      <c r="K1225" s="223"/>
      <c r="L1225" s="227"/>
      <c r="M1225" s="228"/>
      <c r="N1225" s="229"/>
      <c r="O1225" s="229"/>
      <c r="P1225" s="229"/>
      <c r="Q1225" s="229"/>
      <c r="R1225" s="229"/>
      <c r="S1225" s="229"/>
      <c r="T1225" s="230"/>
      <c r="AT1225" s="231" t="s">
        <v>143</v>
      </c>
      <c r="AU1225" s="231" t="s">
        <v>86</v>
      </c>
      <c r="AV1225" s="13" t="s">
        <v>79</v>
      </c>
      <c r="AW1225" s="13" t="s">
        <v>38</v>
      </c>
      <c r="AX1225" s="13" t="s">
        <v>74</v>
      </c>
      <c r="AY1225" s="231" t="s">
        <v>134</v>
      </c>
    </row>
    <row r="1226" spans="2:65" s="11" customFormat="1" ht="13.5">
      <c r="B1226" s="199"/>
      <c r="C1226" s="200"/>
      <c r="D1226" s="201" t="s">
        <v>143</v>
      </c>
      <c r="E1226" s="202" t="s">
        <v>21</v>
      </c>
      <c r="F1226" s="203" t="s">
        <v>79</v>
      </c>
      <c r="G1226" s="200"/>
      <c r="H1226" s="204">
        <v>1</v>
      </c>
      <c r="I1226" s="205"/>
      <c r="J1226" s="200"/>
      <c r="K1226" s="200"/>
      <c r="L1226" s="206"/>
      <c r="M1226" s="207"/>
      <c r="N1226" s="208"/>
      <c r="O1226" s="208"/>
      <c r="P1226" s="208"/>
      <c r="Q1226" s="208"/>
      <c r="R1226" s="208"/>
      <c r="S1226" s="208"/>
      <c r="T1226" s="209"/>
      <c r="AT1226" s="210" t="s">
        <v>143</v>
      </c>
      <c r="AU1226" s="210" t="s">
        <v>86</v>
      </c>
      <c r="AV1226" s="11" t="s">
        <v>86</v>
      </c>
      <c r="AW1226" s="11" t="s">
        <v>38</v>
      </c>
      <c r="AX1226" s="11" t="s">
        <v>74</v>
      </c>
      <c r="AY1226" s="210" t="s">
        <v>134</v>
      </c>
    </row>
    <row r="1227" spans="2:65" s="12" customFormat="1" ht="13.5">
      <c r="B1227" s="211"/>
      <c r="C1227" s="212"/>
      <c r="D1227" s="201" t="s">
        <v>143</v>
      </c>
      <c r="E1227" s="213" t="s">
        <v>21</v>
      </c>
      <c r="F1227" s="214" t="s">
        <v>145</v>
      </c>
      <c r="G1227" s="212"/>
      <c r="H1227" s="215">
        <v>1</v>
      </c>
      <c r="I1227" s="216"/>
      <c r="J1227" s="212"/>
      <c r="K1227" s="212"/>
      <c r="L1227" s="217"/>
      <c r="M1227" s="218"/>
      <c r="N1227" s="219"/>
      <c r="O1227" s="219"/>
      <c r="P1227" s="219"/>
      <c r="Q1227" s="219"/>
      <c r="R1227" s="219"/>
      <c r="S1227" s="219"/>
      <c r="T1227" s="220"/>
      <c r="AT1227" s="221" t="s">
        <v>143</v>
      </c>
      <c r="AU1227" s="221" t="s">
        <v>86</v>
      </c>
      <c r="AV1227" s="12" t="s">
        <v>141</v>
      </c>
      <c r="AW1227" s="12" t="s">
        <v>38</v>
      </c>
      <c r="AX1227" s="12" t="s">
        <v>79</v>
      </c>
      <c r="AY1227" s="221" t="s">
        <v>134</v>
      </c>
    </row>
    <row r="1228" spans="2:65" s="1" customFormat="1" ht="25.5" customHeight="1">
      <c r="B1228" s="41"/>
      <c r="C1228" s="187" t="s">
        <v>964</v>
      </c>
      <c r="D1228" s="187" t="s">
        <v>136</v>
      </c>
      <c r="E1228" s="188" t="s">
        <v>965</v>
      </c>
      <c r="F1228" s="189" t="s">
        <v>966</v>
      </c>
      <c r="G1228" s="190" t="s">
        <v>211</v>
      </c>
      <c r="H1228" s="191">
        <v>1</v>
      </c>
      <c r="I1228" s="192"/>
      <c r="J1228" s="193">
        <f>ROUND(I1228*H1228,2)</f>
        <v>0</v>
      </c>
      <c r="K1228" s="189" t="s">
        <v>21</v>
      </c>
      <c r="L1228" s="61"/>
      <c r="M1228" s="194" t="s">
        <v>21</v>
      </c>
      <c r="N1228" s="195" t="s">
        <v>45</v>
      </c>
      <c r="O1228" s="42"/>
      <c r="P1228" s="196">
        <f>O1228*H1228</f>
        <v>0</v>
      </c>
      <c r="Q1228" s="196">
        <v>0</v>
      </c>
      <c r="R1228" s="196">
        <f>Q1228*H1228</f>
        <v>0</v>
      </c>
      <c r="S1228" s="196">
        <v>0</v>
      </c>
      <c r="T1228" s="197">
        <f>S1228*H1228</f>
        <v>0</v>
      </c>
      <c r="AR1228" s="24" t="s">
        <v>214</v>
      </c>
      <c r="AT1228" s="24" t="s">
        <v>136</v>
      </c>
      <c r="AU1228" s="24" t="s">
        <v>86</v>
      </c>
      <c r="AY1228" s="24" t="s">
        <v>134</v>
      </c>
      <c r="BE1228" s="198">
        <f>IF(N1228="základní",J1228,0)</f>
        <v>0</v>
      </c>
      <c r="BF1228" s="198">
        <f>IF(N1228="snížená",J1228,0)</f>
        <v>0</v>
      </c>
      <c r="BG1228" s="198">
        <f>IF(N1228="zákl. přenesená",J1228,0)</f>
        <v>0</v>
      </c>
      <c r="BH1228" s="198">
        <f>IF(N1228="sníž. přenesená",J1228,0)</f>
        <v>0</v>
      </c>
      <c r="BI1228" s="198">
        <f>IF(N1228="nulová",J1228,0)</f>
        <v>0</v>
      </c>
      <c r="BJ1228" s="24" t="s">
        <v>79</v>
      </c>
      <c r="BK1228" s="198">
        <f>ROUND(I1228*H1228,2)</f>
        <v>0</v>
      </c>
      <c r="BL1228" s="24" t="s">
        <v>214</v>
      </c>
      <c r="BM1228" s="24" t="s">
        <v>967</v>
      </c>
    </row>
    <row r="1229" spans="2:65" s="13" customFormat="1" ht="13.5">
      <c r="B1229" s="222"/>
      <c r="C1229" s="223"/>
      <c r="D1229" s="201" t="s">
        <v>143</v>
      </c>
      <c r="E1229" s="224" t="s">
        <v>21</v>
      </c>
      <c r="F1229" s="225" t="s">
        <v>675</v>
      </c>
      <c r="G1229" s="223"/>
      <c r="H1229" s="224" t="s">
        <v>21</v>
      </c>
      <c r="I1229" s="226"/>
      <c r="J1229" s="223"/>
      <c r="K1229" s="223"/>
      <c r="L1229" s="227"/>
      <c r="M1229" s="228"/>
      <c r="N1229" s="229"/>
      <c r="O1229" s="229"/>
      <c r="P1229" s="229"/>
      <c r="Q1229" s="229"/>
      <c r="R1229" s="229"/>
      <c r="S1229" s="229"/>
      <c r="T1229" s="230"/>
      <c r="AT1229" s="231" t="s">
        <v>143</v>
      </c>
      <c r="AU1229" s="231" t="s">
        <v>86</v>
      </c>
      <c r="AV1229" s="13" t="s">
        <v>79</v>
      </c>
      <c r="AW1229" s="13" t="s">
        <v>38</v>
      </c>
      <c r="AX1229" s="13" t="s">
        <v>74</v>
      </c>
      <c r="AY1229" s="231" t="s">
        <v>134</v>
      </c>
    </row>
    <row r="1230" spans="2:65" s="11" customFormat="1" ht="13.5">
      <c r="B1230" s="199"/>
      <c r="C1230" s="200"/>
      <c r="D1230" s="201" t="s">
        <v>143</v>
      </c>
      <c r="E1230" s="202" t="s">
        <v>21</v>
      </c>
      <c r="F1230" s="203" t="s">
        <v>79</v>
      </c>
      <c r="G1230" s="200"/>
      <c r="H1230" s="204">
        <v>1</v>
      </c>
      <c r="I1230" s="205"/>
      <c r="J1230" s="200"/>
      <c r="K1230" s="200"/>
      <c r="L1230" s="206"/>
      <c r="M1230" s="207"/>
      <c r="N1230" s="208"/>
      <c r="O1230" s="208"/>
      <c r="P1230" s="208"/>
      <c r="Q1230" s="208"/>
      <c r="R1230" s="208"/>
      <c r="S1230" s="208"/>
      <c r="T1230" s="209"/>
      <c r="AT1230" s="210" t="s">
        <v>143</v>
      </c>
      <c r="AU1230" s="210" t="s">
        <v>86</v>
      </c>
      <c r="AV1230" s="11" t="s">
        <v>86</v>
      </c>
      <c r="AW1230" s="11" t="s">
        <v>38</v>
      </c>
      <c r="AX1230" s="11" t="s">
        <v>74</v>
      </c>
      <c r="AY1230" s="210" t="s">
        <v>134</v>
      </c>
    </row>
    <row r="1231" spans="2:65" s="12" customFormat="1" ht="13.5">
      <c r="B1231" s="211"/>
      <c r="C1231" s="212"/>
      <c r="D1231" s="201" t="s">
        <v>143</v>
      </c>
      <c r="E1231" s="213" t="s">
        <v>21</v>
      </c>
      <c r="F1231" s="214" t="s">
        <v>145</v>
      </c>
      <c r="G1231" s="212"/>
      <c r="H1231" s="215">
        <v>1</v>
      </c>
      <c r="I1231" s="216"/>
      <c r="J1231" s="212"/>
      <c r="K1231" s="212"/>
      <c r="L1231" s="217"/>
      <c r="M1231" s="218"/>
      <c r="N1231" s="219"/>
      <c r="O1231" s="219"/>
      <c r="P1231" s="219"/>
      <c r="Q1231" s="219"/>
      <c r="R1231" s="219"/>
      <c r="S1231" s="219"/>
      <c r="T1231" s="220"/>
      <c r="AT1231" s="221" t="s">
        <v>143</v>
      </c>
      <c r="AU1231" s="221" t="s">
        <v>86</v>
      </c>
      <c r="AV1231" s="12" t="s">
        <v>141</v>
      </c>
      <c r="AW1231" s="12" t="s">
        <v>38</v>
      </c>
      <c r="AX1231" s="12" t="s">
        <v>79</v>
      </c>
      <c r="AY1231" s="221" t="s">
        <v>134</v>
      </c>
    </row>
    <row r="1232" spans="2:65" s="1" customFormat="1" ht="25.5" customHeight="1">
      <c r="B1232" s="41"/>
      <c r="C1232" s="187" t="s">
        <v>968</v>
      </c>
      <c r="D1232" s="187" t="s">
        <v>136</v>
      </c>
      <c r="E1232" s="188" t="s">
        <v>969</v>
      </c>
      <c r="F1232" s="189" t="s">
        <v>970</v>
      </c>
      <c r="G1232" s="190" t="s">
        <v>211</v>
      </c>
      <c r="H1232" s="191">
        <v>1</v>
      </c>
      <c r="I1232" s="192"/>
      <c r="J1232" s="193">
        <f>ROUND(I1232*H1232,2)</f>
        <v>0</v>
      </c>
      <c r="K1232" s="189" t="s">
        <v>21</v>
      </c>
      <c r="L1232" s="61"/>
      <c r="M1232" s="194" t="s">
        <v>21</v>
      </c>
      <c r="N1232" s="195" t="s">
        <v>45</v>
      </c>
      <c r="O1232" s="42"/>
      <c r="P1232" s="196">
        <f>O1232*H1232</f>
        <v>0</v>
      </c>
      <c r="Q1232" s="196">
        <v>0</v>
      </c>
      <c r="R1232" s="196">
        <f>Q1232*H1232</f>
        <v>0</v>
      </c>
      <c r="S1232" s="196">
        <v>0</v>
      </c>
      <c r="T1232" s="197">
        <f>S1232*H1232</f>
        <v>0</v>
      </c>
      <c r="AR1232" s="24" t="s">
        <v>214</v>
      </c>
      <c r="AT1232" s="24" t="s">
        <v>136</v>
      </c>
      <c r="AU1232" s="24" t="s">
        <v>86</v>
      </c>
      <c r="AY1232" s="24" t="s">
        <v>134</v>
      </c>
      <c r="BE1232" s="198">
        <f>IF(N1232="základní",J1232,0)</f>
        <v>0</v>
      </c>
      <c r="BF1232" s="198">
        <f>IF(N1232="snížená",J1232,0)</f>
        <v>0</v>
      </c>
      <c r="BG1232" s="198">
        <f>IF(N1232="zákl. přenesená",J1232,0)</f>
        <v>0</v>
      </c>
      <c r="BH1232" s="198">
        <f>IF(N1232="sníž. přenesená",J1232,0)</f>
        <v>0</v>
      </c>
      <c r="BI1232" s="198">
        <f>IF(N1232="nulová",J1232,0)</f>
        <v>0</v>
      </c>
      <c r="BJ1232" s="24" t="s">
        <v>79</v>
      </c>
      <c r="BK1232" s="198">
        <f>ROUND(I1232*H1232,2)</f>
        <v>0</v>
      </c>
      <c r="BL1232" s="24" t="s">
        <v>214</v>
      </c>
      <c r="BM1232" s="24" t="s">
        <v>971</v>
      </c>
    </row>
    <row r="1233" spans="2:65" s="13" customFormat="1" ht="13.5">
      <c r="B1233" s="222"/>
      <c r="C1233" s="223"/>
      <c r="D1233" s="201" t="s">
        <v>143</v>
      </c>
      <c r="E1233" s="224" t="s">
        <v>21</v>
      </c>
      <c r="F1233" s="225" t="s">
        <v>677</v>
      </c>
      <c r="G1233" s="223"/>
      <c r="H1233" s="224" t="s">
        <v>21</v>
      </c>
      <c r="I1233" s="226"/>
      <c r="J1233" s="223"/>
      <c r="K1233" s="223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143</v>
      </c>
      <c r="AU1233" s="231" t="s">
        <v>86</v>
      </c>
      <c r="AV1233" s="13" t="s">
        <v>79</v>
      </c>
      <c r="AW1233" s="13" t="s">
        <v>38</v>
      </c>
      <c r="AX1233" s="13" t="s">
        <v>74</v>
      </c>
      <c r="AY1233" s="231" t="s">
        <v>134</v>
      </c>
    </row>
    <row r="1234" spans="2:65" s="11" customFormat="1" ht="13.5">
      <c r="B1234" s="199"/>
      <c r="C1234" s="200"/>
      <c r="D1234" s="201" t="s">
        <v>143</v>
      </c>
      <c r="E1234" s="202" t="s">
        <v>21</v>
      </c>
      <c r="F1234" s="203" t="s">
        <v>79</v>
      </c>
      <c r="G1234" s="200"/>
      <c r="H1234" s="204">
        <v>1</v>
      </c>
      <c r="I1234" s="205"/>
      <c r="J1234" s="200"/>
      <c r="K1234" s="200"/>
      <c r="L1234" s="206"/>
      <c r="M1234" s="207"/>
      <c r="N1234" s="208"/>
      <c r="O1234" s="208"/>
      <c r="P1234" s="208"/>
      <c r="Q1234" s="208"/>
      <c r="R1234" s="208"/>
      <c r="S1234" s="208"/>
      <c r="T1234" s="209"/>
      <c r="AT1234" s="210" t="s">
        <v>143</v>
      </c>
      <c r="AU1234" s="210" t="s">
        <v>86</v>
      </c>
      <c r="AV1234" s="11" t="s">
        <v>86</v>
      </c>
      <c r="AW1234" s="11" t="s">
        <v>38</v>
      </c>
      <c r="AX1234" s="11" t="s">
        <v>74</v>
      </c>
      <c r="AY1234" s="210" t="s">
        <v>134</v>
      </c>
    </row>
    <row r="1235" spans="2:65" s="12" customFormat="1" ht="13.5">
      <c r="B1235" s="211"/>
      <c r="C1235" s="212"/>
      <c r="D1235" s="201" t="s">
        <v>143</v>
      </c>
      <c r="E1235" s="213" t="s">
        <v>21</v>
      </c>
      <c r="F1235" s="214" t="s">
        <v>145</v>
      </c>
      <c r="G1235" s="212"/>
      <c r="H1235" s="215">
        <v>1</v>
      </c>
      <c r="I1235" s="216"/>
      <c r="J1235" s="212"/>
      <c r="K1235" s="212"/>
      <c r="L1235" s="217"/>
      <c r="M1235" s="218"/>
      <c r="N1235" s="219"/>
      <c r="O1235" s="219"/>
      <c r="P1235" s="219"/>
      <c r="Q1235" s="219"/>
      <c r="R1235" s="219"/>
      <c r="S1235" s="219"/>
      <c r="T1235" s="220"/>
      <c r="AT1235" s="221" t="s">
        <v>143</v>
      </c>
      <c r="AU1235" s="221" t="s">
        <v>86</v>
      </c>
      <c r="AV1235" s="12" t="s">
        <v>141</v>
      </c>
      <c r="AW1235" s="12" t="s">
        <v>38</v>
      </c>
      <c r="AX1235" s="12" t="s">
        <v>79</v>
      </c>
      <c r="AY1235" s="221" t="s">
        <v>134</v>
      </c>
    </row>
    <row r="1236" spans="2:65" s="1" customFormat="1" ht="25.5" customHeight="1">
      <c r="B1236" s="41"/>
      <c r="C1236" s="187" t="s">
        <v>972</v>
      </c>
      <c r="D1236" s="187" t="s">
        <v>136</v>
      </c>
      <c r="E1236" s="188" t="s">
        <v>973</v>
      </c>
      <c r="F1236" s="189" t="s">
        <v>974</v>
      </c>
      <c r="G1236" s="190" t="s">
        <v>211</v>
      </c>
      <c r="H1236" s="191">
        <v>1</v>
      </c>
      <c r="I1236" s="192"/>
      <c r="J1236" s="193">
        <f>ROUND(I1236*H1236,2)</f>
        <v>0</v>
      </c>
      <c r="K1236" s="189" t="s">
        <v>21</v>
      </c>
      <c r="L1236" s="61"/>
      <c r="M1236" s="194" t="s">
        <v>21</v>
      </c>
      <c r="N1236" s="195" t="s">
        <v>45</v>
      </c>
      <c r="O1236" s="42"/>
      <c r="P1236" s="196">
        <f>O1236*H1236</f>
        <v>0</v>
      </c>
      <c r="Q1236" s="196">
        <v>0</v>
      </c>
      <c r="R1236" s="196">
        <f>Q1236*H1236</f>
        <v>0</v>
      </c>
      <c r="S1236" s="196">
        <v>0</v>
      </c>
      <c r="T1236" s="197">
        <f>S1236*H1236</f>
        <v>0</v>
      </c>
      <c r="AR1236" s="24" t="s">
        <v>214</v>
      </c>
      <c r="AT1236" s="24" t="s">
        <v>136</v>
      </c>
      <c r="AU1236" s="24" t="s">
        <v>86</v>
      </c>
      <c r="AY1236" s="24" t="s">
        <v>134</v>
      </c>
      <c r="BE1236" s="198">
        <f>IF(N1236="základní",J1236,0)</f>
        <v>0</v>
      </c>
      <c r="BF1236" s="198">
        <f>IF(N1236="snížená",J1236,0)</f>
        <v>0</v>
      </c>
      <c r="BG1236" s="198">
        <f>IF(N1236="zákl. přenesená",J1236,0)</f>
        <v>0</v>
      </c>
      <c r="BH1236" s="198">
        <f>IF(N1236="sníž. přenesená",J1236,0)</f>
        <v>0</v>
      </c>
      <c r="BI1236" s="198">
        <f>IF(N1236="nulová",J1236,0)</f>
        <v>0</v>
      </c>
      <c r="BJ1236" s="24" t="s">
        <v>79</v>
      </c>
      <c r="BK1236" s="198">
        <f>ROUND(I1236*H1236,2)</f>
        <v>0</v>
      </c>
      <c r="BL1236" s="24" t="s">
        <v>214</v>
      </c>
      <c r="BM1236" s="24" t="s">
        <v>975</v>
      </c>
    </row>
    <row r="1237" spans="2:65" s="13" customFormat="1" ht="13.5">
      <c r="B1237" s="222"/>
      <c r="C1237" s="223"/>
      <c r="D1237" s="201" t="s">
        <v>143</v>
      </c>
      <c r="E1237" s="224" t="s">
        <v>21</v>
      </c>
      <c r="F1237" s="225" t="s">
        <v>678</v>
      </c>
      <c r="G1237" s="223"/>
      <c r="H1237" s="224" t="s">
        <v>21</v>
      </c>
      <c r="I1237" s="226"/>
      <c r="J1237" s="223"/>
      <c r="K1237" s="223"/>
      <c r="L1237" s="227"/>
      <c r="M1237" s="228"/>
      <c r="N1237" s="229"/>
      <c r="O1237" s="229"/>
      <c r="P1237" s="229"/>
      <c r="Q1237" s="229"/>
      <c r="R1237" s="229"/>
      <c r="S1237" s="229"/>
      <c r="T1237" s="230"/>
      <c r="AT1237" s="231" t="s">
        <v>143</v>
      </c>
      <c r="AU1237" s="231" t="s">
        <v>86</v>
      </c>
      <c r="AV1237" s="13" t="s">
        <v>79</v>
      </c>
      <c r="AW1237" s="13" t="s">
        <v>38</v>
      </c>
      <c r="AX1237" s="13" t="s">
        <v>74</v>
      </c>
      <c r="AY1237" s="231" t="s">
        <v>134</v>
      </c>
    </row>
    <row r="1238" spans="2:65" s="11" customFormat="1" ht="13.5">
      <c r="B1238" s="199"/>
      <c r="C1238" s="200"/>
      <c r="D1238" s="201" t="s">
        <v>143</v>
      </c>
      <c r="E1238" s="202" t="s">
        <v>21</v>
      </c>
      <c r="F1238" s="203" t="s">
        <v>79</v>
      </c>
      <c r="G1238" s="200"/>
      <c r="H1238" s="204">
        <v>1</v>
      </c>
      <c r="I1238" s="205"/>
      <c r="J1238" s="200"/>
      <c r="K1238" s="200"/>
      <c r="L1238" s="206"/>
      <c r="M1238" s="207"/>
      <c r="N1238" s="208"/>
      <c r="O1238" s="208"/>
      <c r="P1238" s="208"/>
      <c r="Q1238" s="208"/>
      <c r="R1238" s="208"/>
      <c r="S1238" s="208"/>
      <c r="T1238" s="209"/>
      <c r="AT1238" s="210" t="s">
        <v>143</v>
      </c>
      <c r="AU1238" s="210" t="s">
        <v>86</v>
      </c>
      <c r="AV1238" s="11" t="s">
        <v>86</v>
      </c>
      <c r="AW1238" s="11" t="s">
        <v>38</v>
      </c>
      <c r="AX1238" s="11" t="s">
        <v>74</v>
      </c>
      <c r="AY1238" s="210" t="s">
        <v>134</v>
      </c>
    </row>
    <row r="1239" spans="2:65" s="12" customFormat="1" ht="13.5">
      <c r="B1239" s="211"/>
      <c r="C1239" s="212"/>
      <c r="D1239" s="201" t="s">
        <v>143</v>
      </c>
      <c r="E1239" s="213" t="s">
        <v>21</v>
      </c>
      <c r="F1239" s="214" t="s">
        <v>145</v>
      </c>
      <c r="G1239" s="212"/>
      <c r="H1239" s="215">
        <v>1</v>
      </c>
      <c r="I1239" s="216"/>
      <c r="J1239" s="212"/>
      <c r="K1239" s="212"/>
      <c r="L1239" s="217"/>
      <c r="M1239" s="218"/>
      <c r="N1239" s="219"/>
      <c r="O1239" s="219"/>
      <c r="P1239" s="219"/>
      <c r="Q1239" s="219"/>
      <c r="R1239" s="219"/>
      <c r="S1239" s="219"/>
      <c r="T1239" s="220"/>
      <c r="AT1239" s="221" t="s">
        <v>143</v>
      </c>
      <c r="AU1239" s="221" t="s">
        <v>86</v>
      </c>
      <c r="AV1239" s="12" t="s">
        <v>141</v>
      </c>
      <c r="AW1239" s="12" t="s">
        <v>38</v>
      </c>
      <c r="AX1239" s="12" t="s">
        <v>79</v>
      </c>
      <c r="AY1239" s="221" t="s">
        <v>134</v>
      </c>
    </row>
    <row r="1240" spans="2:65" s="1" customFormat="1" ht="38.25" customHeight="1">
      <c r="B1240" s="41"/>
      <c r="C1240" s="187" t="s">
        <v>976</v>
      </c>
      <c r="D1240" s="187" t="s">
        <v>136</v>
      </c>
      <c r="E1240" s="188" t="s">
        <v>977</v>
      </c>
      <c r="F1240" s="189" t="s">
        <v>978</v>
      </c>
      <c r="G1240" s="190" t="s">
        <v>211</v>
      </c>
      <c r="H1240" s="191">
        <v>1</v>
      </c>
      <c r="I1240" s="192"/>
      <c r="J1240" s="193">
        <f>ROUND(I1240*H1240,2)</f>
        <v>0</v>
      </c>
      <c r="K1240" s="189" t="s">
        <v>21</v>
      </c>
      <c r="L1240" s="61"/>
      <c r="M1240" s="194" t="s">
        <v>21</v>
      </c>
      <c r="N1240" s="195" t="s">
        <v>45</v>
      </c>
      <c r="O1240" s="42"/>
      <c r="P1240" s="196">
        <f>O1240*H1240</f>
        <v>0</v>
      </c>
      <c r="Q1240" s="196">
        <v>0</v>
      </c>
      <c r="R1240" s="196">
        <f>Q1240*H1240</f>
        <v>0</v>
      </c>
      <c r="S1240" s="196">
        <v>0</v>
      </c>
      <c r="T1240" s="197">
        <f>S1240*H1240</f>
        <v>0</v>
      </c>
      <c r="AR1240" s="24" t="s">
        <v>214</v>
      </c>
      <c r="AT1240" s="24" t="s">
        <v>136</v>
      </c>
      <c r="AU1240" s="24" t="s">
        <v>86</v>
      </c>
      <c r="AY1240" s="24" t="s">
        <v>134</v>
      </c>
      <c r="BE1240" s="198">
        <f>IF(N1240="základní",J1240,0)</f>
        <v>0</v>
      </c>
      <c r="BF1240" s="198">
        <f>IF(N1240="snížená",J1240,0)</f>
        <v>0</v>
      </c>
      <c r="BG1240" s="198">
        <f>IF(N1240="zákl. přenesená",J1240,0)</f>
        <v>0</v>
      </c>
      <c r="BH1240" s="198">
        <f>IF(N1240="sníž. přenesená",J1240,0)</f>
        <v>0</v>
      </c>
      <c r="BI1240" s="198">
        <f>IF(N1240="nulová",J1240,0)</f>
        <v>0</v>
      </c>
      <c r="BJ1240" s="24" t="s">
        <v>79</v>
      </c>
      <c r="BK1240" s="198">
        <f>ROUND(I1240*H1240,2)</f>
        <v>0</v>
      </c>
      <c r="BL1240" s="24" t="s">
        <v>214</v>
      </c>
      <c r="BM1240" s="24" t="s">
        <v>979</v>
      </c>
    </row>
    <row r="1241" spans="2:65" s="13" customFormat="1" ht="13.5">
      <c r="B1241" s="222"/>
      <c r="C1241" s="223"/>
      <c r="D1241" s="201" t="s">
        <v>143</v>
      </c>
      <c r="E1241" s="224" t="s">
        <v>21</v>
      </c>
      <c r="F1241" s="225" t="s">
        <v>980</v>
      </c>
      <c r="G1241" s="223"/>
      <c r="H1241" s="224" t="s">
        <v>21</v>
      </c>
      <c r="I1241" s="226"/>
      <c r="J1241" s="223"/>
      <c r="K1241" s="223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143</v>
      </c>
      <c r="AU1241" s="231" t="s">
        <v>86</v>
      </c>
      <c r="AV1241" s="13" t="s">
        <v>79</v>
      </c>
      <c r="AW1241" s="13" t="s">
        <v>38</v>
      </c>
      <c r="AX1241" s="13" t="s">
        <v>74</v>
      </c>
      <c r="AY1241" s="231" t="s">
        <v>134</v>
      </c>
    </row>
    <row r="1242" spans="2:65" s="11" customFormat="1" ht="13.5">
      <c r="B1242" s="199"/>
      <c r="C1242" s="200"/>
      <c r="D1242" s="201" t="s">
        <v>143</v>
      </c>
      <c r="E1242" s="202" t="s">
        <v>21</v>
      </c>
      <c r="F1242" s="203" t="s">
        <v>79</v>
      </c>
      <c r="G1242" s="200"/>
      <c r="H1242" s="204">
        <v>1</v>
      </c>
      <c r="I1242" s="205"/>
      <c r="J1242" s="200"/>
      <c r="K1242" s="200"/>
      <c r="L1242" s="206"/>
      <c r="M1242" s="207"/>
      <c r="N1242" s="208"/>
      <c r="O1242" s="208"/>
      <c r="P1242" s="208"/>
      <c r="Q1242" s="208"/>
      <c r="R1242" s="208"/>
      <c r="S1242" s="208"/>
      <c r="T1242" s="209"/>
      <c r="AT1242" s="210" t="s">
        <v>143</v>
      </c>
      <c r="AU1242" s="210" t="s">
        <v>86</v>
      </c>
      <c r="AV1242" s="11" t="s">
        <v>86</v>
      </c>
      <c r="AW1242" s="11" t="s">
        <v>38</v>
      </c>
      <c r="AX1242" s="11" t="s">
        <v>74</v>
      </c>
      <c r="AY1242" s="210" t="s">
        <v>134</v>
      </c>
    </row>
    <row r="1243" spans="2:65" s="12" customFormat="1" ht="13.5">
      <c r="B1243" s="211"/>
      <c r="C1243" s="212"/>
      <c r="D1243" s="201" t="s">
        <v>143</v>
      </c>
      <c r="E1243" s="213" t="s">
        <v>21</v>
      </c>
      <c r="F1243" s="214" t="s">
        <v>145</v>
      </c>
      <c r="G1243" s="212"/>
      <c r="H1243" s="215">
        <v>1</v>
      </c>
      <c r="I1243" s="216"/>
      <c r="J1243" s="212"/>
      <c r="K1243" s="212"/>
      <c r="L1243" s="217"/>
      <c r="M1243" s="218"/>
      <c r="N1243" s="219"/>
      <c r="O1243" s="219"/>
      <c r="P1243" s="219"/>
      <c r="Q1243" s="219"/>
      <c r="R1243" s="219"/>
      <c r="S1243" s="219"/>
      <c r="T1243" s="220"/>
      <c r="AT1243" s="221" t="s">
        <v>143</v>
      </c>
      <c r="AU1243" s="221" t="s">
        <v>86</v>
      </c>
      <c r="AV1243" s="12" t="s">
        <v>141</v>
      </c>
      <c r="AW1243" s="12" t="s">
        <v>38</v>
      </c>
      <c r="AX1243" s="12" t="s">
        <v>79</v>
      </c>
      <c r="AY1243" s="221" t="s">
        <v>134</v>
      </c>
    </row>
    <row r="1244" spans="2:65" s="1" customFormat="1" ht="25.5" customHeight="1">
      <c r="B1244" s="41"/>
      <c r="C1244" s="187" t="s">
        <v>981</v>
      </c>
      <c r="D1244" s="187" t="s">
        <v>136</v>
      </c>
      <c r="E1244" s="188" t="s">
        <v>982</v>
      </c>
      <c r="F1244" s="189" t="s">
        <v>983</v>
      </c>
      <c r="G1244" s="190" t="s">
        <v>211</v>
      </c>
      <c r="H1244" s="191">
        <v>1</v>
      </c>
      <c r="I1244" s="192"/>
      <c r="J1244" s="193">
        <f>ROUND(I1244*H1244,2)</f>
        <v>0</v>
      </c>
      <c r="K1244" s="189" t="s">
        <v>21</v>
      </c>
      <c r="L1244" s="61"/>
      <c r="M1244" s="194" t="s">
        <v>21</v>
      </c>
      <c r="N1244" s="195" t="s">
        <v>45</v>
      </c>
      <c r="O1244" s="42"/>
      <c r="P1244" s="196">
        <f>O1244*H1244</f>
        <v>0</v>
      </c>
      <c r="Q1244" s="196">
        <v>0</v>
      </c>
      <c r="R1244" s="196">
        <f>Q1244*H1244</f>
        <v>0</v>
      </c>
      <c r="S1244" s="196">
        <v>0</v>
      </c>
      <c r="T1244" s="197">
        <f>S1244*H1244</f>
        <v>0</v>
      </c>
      <c r="AR1244" s="24" t="s">
        <v>214</v>
      </c>
      <c r="AT1244" s="24" t="s">
        <v>136</v>
      </c>
      <c r="AU1244" s="24" t="s">
        <v>86</v>
      </c>
      <c r="AY1244" s="24" t="s">
        <v>134</v>
      </c>
      <c r="BE1244" s="198">
        <f>IF(N1244="základní",J1244,0)</f>
        <v>0</v>
      </c>
      <c r="BF1244" s="198">
        <f>IF(N1244="snížená",J1244,0)</f>
        <v>0</v>
      </c>
      <c r="BG1244" s="198">
        <f>IF(N1244="zákl. přenesená",J1244,0)</f>
        <v>0</v>
      </c>
      <c r="BH1244" s="198">
        <f>IF(N1244="sníž. přenesená",J1244,0)</f>
        <v>0</v>
      </c>
      <c r="BI1244" s="198">
        <f>IF(N1244="nulová",J1244,0)</f>
        <v>0</v>
      </c>
      <c r="BJ1244" s="24" t="s">
        <v>79</v>
      </c>
      <c r="BK1244" s="198">
        <f>ROUND(I1244*H1244,2)</f>
        <v>0</v>
      </c>
      <c r="BL1244" s="24" t="s">
        <v>214</v>
      </c>
      <c r="BM1244" s="24" t="s">
        <v>984</v>
      </c>
    </row>
    <row r="1245" spans="2:65" s="13" customFormat="1" ht="13.5">
      <c r="B1245" s="222"/>
      <c r="C1245" s="223"/>
      <c r="D1245" s="201" t="s">
        <v>143</v>
      </c>
      <c r="E1245" s="224" t="s">
        <v>21</v>
      </c>
      <c r="F1245" s="225" t="s">
        <v>985</v>
      </c>
      <c r="G1245" s="223"/>
      <c r="H1245" s="224" t="s">
        <v>21</v>
      </c>
      <c r="I1245" s="226"/>
      <c r="J1245" s="223"/>
      <c r="K1245" s="223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143</v>
      </c>
      <c r="AU1245" s="231" t="s">
        <v>86</v>
      </c>
      <c r="AV1245" s="13" t="s">
        <v>79</v>
      </c>
      <c r="AW1245" s="13" t="s">
        <v>38</v>
      </c>
      <c r="AX1245" s="13" t="s">
        <v>74</v>
      </c>
      <c r="AY1245" s="231" t="s">
        <v>134</v>
      </c>
    </row>
    <row r="1246" spans="2:65" s="11" customFormat="1" ht="13.5">
      <c r="B1246" s="199"/>
      <c r="C1246" s="200"/>
      <c r="D1246" s="201" t="s">
        <v>143</v>
      </c>
      <c r="E1246" s="202" t="s">
        <v>21</v>
      </c>
      <c r="F1246" s="203" t="s">
        <v>79</v>
      </c>
      <c r="G1246" s="200"/>
      <c r="H1246" s="204">
        <v>1</v>
      </c>
      <c r="I1246" s="205"/>
      <c r="J1246" s="200"/>
      <c r="K1246" s="200"/>
      <c r="L1246" s="206"/>
      <c r="M1246" s="207"/>
      <c r="N1246" s="208"/>
      <c r="O1246" s="208"/>
      <c r="P1246" s="208"/>
      <c r="Q1246" s="208"/>
      <c r="R1246" s="208"/>
      <c r="S1246" s="208"/>
      <c r="T1246" s="209"/>
      <c r="AT1246" s="210" t="s">
        <v>143</v>
      </c>
      <c r="AU1246" s="210" t="s">
        <v>86</v>
      </c>
      <c r="AV1246" s="11" t="s">
        <v>86</v>
      </c>
      <c r="AW1246" s="11" t="s">
        <v>38</v>
      </c>
      <c r="AX1246" s="11" t="s">
        <v>74</v>
      </c>
      <c r="AY1246" s="210" t="s">
        <v>134</v>
      </c>
    </row>
    <row r="1247" spans="2:65" s="12" customFormat="1" ht="13.5">
      <c r="B1247" s="211"/>
      <c r="C1247" s="212"/>
      <c r="D1247" s="201" t="s">
        <v>143</v>
      </c>
      <c r="E1247" s="213" t="s">
        <v>21</v>
      </c>
      <c r="F1247" s="214" t="s">
        <v>145</v>
      </c>
      <c r="G1247" s="212"/>
      <c r="H1247" s="215">
        <v>1</v>
      </c>
      <c r="I1247" s="216"/>
      <c r="J1247" s="212"/>
      <c r="K1247" s="212"/>
      <c r="L1247" s="217"/>
      <c r="M1247" s="218"/>
      <c r="N1247" s="219"/>
      <c r="O1247" s="219"/>
      <c r="P1247" s="219"/>
      <c r="Q1247" s="219"/>
      <c r="R1247" s="219"/>
      <c r="S1247" s="219"/>
      <c r="T1247" s="220"/>
      <c r="AT1247" s="221" t="s">
        <v>143</v>
      </c>
      <c r="AU1247" s="221" t="s">
        <v>86</v>
      </c>
      <c r="AV1247" s="12" t="s">
        <v>141</v>
      </c>
      <c r="AW1247" s="12" t="s">
        <v>38</v>
      </c>
      <c r="AX1247" s="12" t="s">
        <v>79</v>
      </c>
      <c r="AY1247" s="221" t="s">
        <v>134</v>
      </c>
    </row>
    <row r="1248" spans="2:65" s="1" customFormat="1" ht="16.5" customHeight="1">
      <c r="B1248" s="41"/>
      <c r="C1248" s="187" t="s">
        <v>986</v>
      </c>
      <c r="D1248" s="187" t="s">
        <v>136</v>
      </c>
      <c r="E1248" s="188" t="s">
        <v>987</v>
      </c>
      <c r="F1248" s="189" t="s">
        <v>988</v>
      </c>
      <c r="G1248" s="190" t="s">
        <v>211</v>
      </c>
      <c r="H1248" s="191">
        <v>1</v>
      </c>
      <c r="I1248" s="192"/>
      <c r="J1248" s="193">
        <f>ROUND(I1248*H1248,2)</f>
        <v>0</v>
      </c>
      <c r="K1248" s="189" t="s">
        <v>21</v>
      </c>
      <c r="L1248" s="61"/>
      <c r="M1248" s="194" t="s">
        <v>21</v>
      </c>
      <c r="N1248" s="195" t="s">
        <v>45</v>
      </c>
      <c r="O1248" s="42"/>
      <c r="P1248" s="196">
        <f>O1248*H1248</f>
        <v>0</v>
      </c>
      <c r="Q1248" s="196">
        <v>0</v>
      </c>
      <c r="R1248" s="196">
        <f>Q1248*H1248</f>
        <v>0</v>
      </c>
      <c r="S1248" s="196">
        <v>0</v>
      </c>
      <c r="T1248" s="197">
        <f>S1248*H1248</f>
        <v>0</v>
      </c>
      <c r="AR1248" s="24" t="s">
        <v>214</v>
      </c>
      <c r="AT1248" s="24" t="s">
        <v>136</v>
      </c>
      <c r="AU1248" s="24" t="s">
        <v>86</v>
      </c>
      <c r="AY1248" s="24" t="s">
        <v>134</v>
      </c>
      <c r="BE1248" s="198">
        <f>IF(N1248="základní",J1248,0)</f>
        <v>0</v>
      </c>
      <c r="BF1248" s="198">
        <f>IF(N1248="snížená",J1248,0)</f>
        <v>0</v>
      </c>
      <c r="BG1248" s="198">
        <f>IF(N1248="zákl. přenesená",J1248,0)</f>
        <v>0</v>
      </c>
      <c r="BH1248" s="198">
        <f>IF(N1248="sníž. přenesená",J1248,0)</f>
        <v>0</v>
      </c>
      <c r="BI1248" s="198">
        <f>IF(N1248="nulová",J1248,0)</f>
        <v>0</v>
      </c>
      <c r="BJ1248" s="24" t="s">
        <v>79</v>
      </c>
      <c r="BK1248" s="198">
        <f>ROUND(I1248*H1248,2)</f>
        <v>0</v>
      </c>
      <c r="BL1248" s="24" t="s">
        <v>214</v>
      </c>
      <c r="BM1248" s="24" t="s">
        <v>989</v>
      </c>
    </row>
    <row r="1249" spans="2:65" s="13" customFormat="1" ht="13.5">
      <c r="B1249" s="222"/>
      <c r="C1249" s="223"/>
      <c r="D1249" s="201" t="s">
        <v>143</v>
      </c>
      <c r="E1249" s="224" t="s">
        <v>21</v>
      </c>
      <c r="F1249" s="225" t="s">
        <v>990</v>
      </c>
      <c r="G1249" s="223"/>
      <c r="H1249" s="224" t="s">
        <v>21</v>
      </c>
      <c r="I1249" s="226"/>
      <c r="J1249" s="223"/>
      <c r="K1249" s="223"/>
      <c r="L1249" s="227"/>
      <c r="M1249" s="228"/>
      <c r="N1249" s="229"/>
      <c r="O1249" s="229"/>
      <c r="P1249" s="229"/>
      <c r="Q1249" s="229"/>
      <c r="R1249" s="229"/>
      <c r="S1249" s="229"/>
      <c r="T1249" s="230"/>
      <c r="AT1249" s="231" t="s">
        <v>143</v>
      </c>
      <c r="AU1249" s="231" t="s">
        <v>86</v>
      </c>
      <c r="AV1249" s="13" t="s">
        <v>79</v>
      </c>
      <c r="AW1249" s="13" t="s">
        <v>38</v>
      </c>
      <c r="AX1249" s="13" t="s">
        <v>74</v>
      </c>
      <c r="AY1249" s="231" t="s">
        <v>134</v>
      </c>
    </row>
    <row r="1250" spans="2:65" s="11" customFormat="1" ht="13.5">
      <c r="B1250" s="199"/>
      <c r="C1250" s="200"/>
      <c r="D1250" s="201" t="s">
        <v>143</v>
      </c>
      <c r="E1250" s="202" t="s">
        <v>21</v>
      </c>
      <c r="F1250" s="203" t="s">
        <v>79</v>
      </c>
      <c r="G1250" s="200"/>
      <c r="H1250" s="204">
        <v>1</v>
      </c>
      <c r="I1250" s="205"/>
      <c r="J1250" s="200"/>
      <c r="K1250" s="200"/>
      <c r="L1250" s="206"/>
      <c r="M1250" s="207"/>
      <c r="N1250" s="208"/>
      <c r="O1250" s="208"/>
      <c r="P1250" s="208"/>
      <c r="Q1250" s="208"/>
      <c r="R1250" s="208"/>
      <c r="S1250" s="208"/>
      <c r="T1250" s="209"/>
      <c r="AT1250" s="210" t="s">
        <v>143</v>
      </c>
      <c r="AU1250" s="210" t="s">
        <v>86</v>
      </c>
      <c r="AV1250" s="11" t="s">
        <v>86</v>
      </c>
      <c r="AW1250" s="11" t="s">
        <v>38</v>
      </c>
      <c r="AX1250" s="11" t="s">
        <v>74</v>
      </c>
      <c r="AY1250" s="210" t="s">
        <v>134</v>
      </c>
    </row>
    <row r="1251" spans="2:65" s="12" customFormat="1" ht="13.5">
      <c r="B1251" s="211"/>
      <c r="C1251" s="212"/>
      <c r="D1251" s="201" t="s">
        <v>143</v>
      </c>
      <c r="E1251" s="213" t="s">
        <v>21</v>
      </c>
      <c r="F1251" s="214" t="s">
        <v>145</v>
      </c>
      <c r="G1251" s="212"/>
      <c r="H1251" s="215">
        <v>1</v>
      </c>
      <c r="I1251" s="216"/>
      <c r="J1251" s="212"/>
      <c r="K1251" s="212"/>
      <c r="L1251" s="217"/>
      <c r="M1251" s="218"/>
      <c r="N1251" s="219"/>
      <c r="O1251" s="219"/>
      <c r="P1251" s="219"/>
      <c r="Q1251" s="219"/>
      <c r="R1251" s="219"/>
      <c r="S1251" s="219"/>
      <c r="T1251" s="220"/>
      <c r="AT1251" s="221" t="s">
        <v>143</v>
      </c>
      <c r="AU1251" s="221" t="s">
        <v>86</v>
      </c>
      <c r="AV1251" s="12" t="s">
        <v>141</v>
      </c>
      <c r="AW1251" s="12" t="s">
        <v>38</v>
      </c>
      <c r="AX1251" s="12" t="s">
        <v>79</v>
      </c>
      <c r="AY1251" s="221" t="s">
        <v>134</v>
      </c>
    </row>
    <row r="1252" spans="2:65" s="1" customFormat="1" ht="16.5" customHeight="1">
      <c r="B1252" s="41"/>
      <c r="C1252" s="187" t="s">
        <v>991</v>
      </c>
      <c r="D1252" s="187" t="s">
        <v>136</v>
      </c>
      <c r="E1252" s="188" t="s">
        <v>992</v>
      </c>
      <c r="F1252" s="189" t="s">
        <v>993</v>
      </c>
      <c r="G1252" s="190" t="s">
        <v>191</v>
      </c>
      <c r="H1252" s="191">
        <v>1</v>
      </c>
      <c r="I1252" s="192"/>
      <c r="J1252" s="193">
        <f>ROUND(I1252*H1252,2)</f>
        <v>0</v>
      </c>
      <c r="K1252" s="189" t="s">
        <v>21</v>
      </c>
      <c r="L1252" s="61"/>
      <c r="M1252" s="194" t="s">
        <v>21</v>
      </c>
      <c r="N1252" s="195" t="s">
        <v>45</v>
      </c>
      <c r="O1252" s="42"/>
      <c r="P1252" s="196">
        <f>O1252*H1252</f>
        <v>0</v>
      </c>
      <c r="Q1252" s="196">
        <v>0</v>
      </c>
      <c r="R1252" s="196">
        <f>Q1252*H1252</f>
        <v>0</v>
      </c>
      <c r="S1252" s="196">
        <v>0</v>
      </c>
      <c r="T1252" s="197">
        <f>S1252*H1252</f>
        <v>0</v>
      </c>
      <c r="AR1252" s="24" t="s">
        <v>214</v>
      </c>
      <c r="AT1252" s="24" t="s">
        <v>136</v>
      </c>
      <c r="AU1252" s="24" t="s">
        <v>86</v>
      </c>
      <c r="AY1252" s="24" t="s">
        <v>134</v>
      </c>
      <c r="BE1252" s="198">
        <f>IF(N1252="základní",J1252,0)</f>
        <v>0</v>
      </c>
      <c r="BF1252" s="198">
        <f>IF(N1252="snížená",J1252,0)</f>
        <v>0</v>
      </c>
      <c r="BG1252" s="198">
        <f>IF(N1252="zákl. přenesená",J1252,0)</f>
        <v>0</v>
      </c>
      <c r="BH1252" s="198">
        <f>IF(N1252="sníž. přenesená",J1252,0)</f>
        <v>0</v>
      </c>
      <c r="BI1252" s="198">
        <f>IF(N1252="nulová",J1252,0)</f>
        <v>0</v>
      </c>
      <c r="BJ1252" s="24" t="s">
        <v>79</v>
      </c>
      <c r="BK1252" s="198">
        <f>ROUND(I1252*H1252,2)</f>
        <v>0</v>
      </c>
      <c r="BL1252" s="24" t="s">
        <v>214</v>
      </c>
      <c r="BM1252" s="24" t="s">
        <v>994</v>
      </c>
    </row>
    <row r="1253" spans="2:65" s="13" customFormat="1" ht="13.5">
      <c r="B1253" s="222"/>
      <c r="C1253" s="223"/>
      <c r="D1253" s="201" t="s">
        <v>143</v>
      </c>
      <c r="E1253" s="224" t="s">
        <v>21</v>
      </c>
      <c r="F1253" s="225" t="s">
        <v>995</v>
      </c>
      <c r="G1253" s="223"/>
      <c r="H1253" s="224" t="s">
        <v>21</v>
      </c>
      <c r="I1253" s="226"/>
      <c r="J1253" s="223"/>
      <c r="K1253" s="223"/>
      <c r="L1253" s="227"/>
      <c r="M1253" s="228"/>
      <c r="N1253" s="229"/>
      <c r="O1253" s="229"/>
      <c r="P1253" s="229"/>
      <c r="Q1253" s="229"/>
      <c r="R1253" s="229"/>
      <c r="S1253" s="229"/>
      <c r="T1253" s="230"/>
      <c r="AT1253" s="231" t="s">
        <v>143</v>
      </c>
      <c r="AU1253" s="231" t="s">
        <v>86</v>
      </c>
      <c r="AV1253" s="13" t="s">
        <v>79</v>
      </c>
      <c r="AW1253" s="13" t="s">
        <v>38</v>
      </c>
      <c r="AX1253" s="13" t="s">
        <v>74</v>
      </c>
      <c r="AY1253" s="231" t="s">
        <v>134</v>
      </c>
    </row>
    <row r="1254" spans="2:65" s="11" customFormat="1" ht="13.5">
      <c r="B1254" s="199"/>
      <c r="C1254" s="200"/>
      <c r="D1254" s="201" t="s">
        <v>143</v>
      </c>
      <c r="E1254" s="202" t="s">
        <v>21</v>
      </c>
      <c r="F1254" s="203" t="s">
        <v>79</v>
      </c>
      <c r="G1254" s="200"/>
      <c r="H1254" s="204">
        <v>1</v>
      </c>
      <c r="I1254" s="205"/>
      <c r="J1254" s="200"/>
      <c r="K1254" s="200"/>
      <c r="L1254" s="206"/>
      <c r="M1254" s="207"/>
      <c r="N1254" s="208"/>
      <c r="O1254" s="208"/>
      <c r="P1254" s="208"/>
      <c r="Q1254" s="208"/>
      <c r="R1254" s="208"/>
      <c r="S1254" s="208"/>
      <c r="T1254" s="209"/>
      <c r="AT1254" s="210" t="s">
        <v>143</v>
      </c>
      <c r="AU1254" s="210" t="s">
        <v>86</v>
      </c>
      <c r="AV1254" s="11" t="s">
        <v>86</v>
      </c>
      <c r="AW1254" s="11" t="s">
        <v>38</v>
      </c>
      <c r="AX1254" s="11" t="s">
        <v>74</v>
      </c>
      <c r="AY1254" s="210" t="s">
        <v>134</v>
      </c>
    </row>
    <row r="1255" spans="2:65" s="12" customFormat="1" ht="13.5">
      <c r="B1255" s="211"/>
      <c r="C1255" s="212"/>
      <c r="D1255" s="201" t="s">
        <v>143</v>
      </c>
      <c r="E1255" s="213" t="s">
        <v>21</v>
      </c>
      <c r="F1255" s="214" t="s">
        <v>145</v>
      </c>
      <c r="G1255" s="212"/>
      <c r="H1255" s="215">
        <v>1</v>
      </c>
      <c r="I1255" s="216"/>
      <c r="J1255" s="212"/>
      <c r="K1255" s="212"/>
      <c r="L1255" s="217"/>
      <c r="M1255" s="218"/>
      <c r="N1255" s="219"/>
      <c r="O1255" s="219"/>
      <c r="P1255" s="219"/>
      <c r="Q1255" s="219"/>
      <c r="R1255" s="219"/>
      <c r="S1255" s="219"/>
      <c r="T1255" s="220"/>
      <c r="AT1255" s="221" t="s">
        <v>143</v>
      </c>
      <c r="AU1255" s="221" t="s">
        <v>86</v>
      </c>
      <c r="AV1255" s="12" t="s">
        <v>141</v>
      </c>
      <c r="AW1255" s="12" t="s">
        <v>38</v>
      </c>
      <c r="AX1255" s="12" t="s">
        <v>79</v>
      </c>
      <c r="AY1255" s="221" t="s">
        <v>134</v>
      </c>
    </row>
    <row r="1256" spans="2:65" s="1" customFormat="1" ht="25.5" customHeight="1">
      <c r="B1256" s="41"/>
      <c r="C1256" s="187" t="s">
        <v>996</v>
      </c>
      <c r="D1256" s="187" t="s">
        <v>136</v>
      </c>
      <c r="E1256" s="188" t="s">
        <v>997</v>
      </c>
      <c r="F1256" s="189" t="s">
        <v>998</v>
      </c>
      <c r="G1256" s="190" t="s">
        <v>211</v>
      </c>
      <c r="H1256" s="191">
        <v>1</v>
      </c>
      <c r="I1256" s="192"/>
      <c r="J1256" s="193">
        <f>ROUND(I1256*H1256,2)</f>
        <v>0</v>
      </c>
      <c r="K1256" s="189" t="s">
        <v>21</v>
      </c>
      <c r="L1256" s="61"/>
      <c r="M1256" s="194" t="s">
        <v>21</v>
      </c>
      <c r="N1256" s="195" t="s">
        <v>45</v>
      </c>
      <c r="O1256" s="42"/>
      <c r="P1256" s="196">
        <f>O1256*H1256</f>
        <v>0</v>
      </c>
      <c r="Q1256" s="196">
        <v>0</v>
      </c>
      <c r="R1256" s="196">
        <f>Q1256*H1256</f>
        <v>0</v>
      </c>
      <c r="S1256" s="196">
        <v>0</v>
      </c>
      <c r="T1256" s="197">
        <f>S1256*H1256</f>
        <v>0</v>
      </c>
      <c r="AR1256" s="24" t="s">
        <v>214</v>
      </c>
      <c r="AT1256" s="24" t="s">
        <v>136</v>
      </c>
      <c r="AU1256" s="24" t="s">
        <v>86</v>
      </c>
      <c r="AY1256" s="24" t="s">
        <v>134</v>
      </c>
      <c r="BE1256" s="198">
        <f>IF(N1256="základní",J1256,0)</f>
        <v>0</v>
      </c>
      <c r="BF1256" s="198">
        <f>IF(N1256="snížená",J1256,0)</f>
        <v>0</v>
      </c>
      <c r="BG1256" s="198">
        <f>IF(N1256="zákl. přenesená",J1256,0)</f>
        <v>0</v>
      </c>
      <c r="BH1256" s="198">
        <f>IF(N1256="sníž. přenesená",J1256,0)</f>
        <v>0</v>
      </c>
      <c r="BI1256" s="198">
        <f>IF(N1256="nulová",J1256,0)</f>
        <v>0</v>
      </c>
      <c r="BJ1256" s="24" t="s">
        <v>79</v>
      </c>
      <c r="BK1256" s="198">
        <f>ROUND(I1256*H1256,2)</f>
        <v>0</v>
      </c>
      <c r="BL1256" s="24" t="s">
        <v>214</v>
      </c>
      <c r="BM1256" s="24" t="s">
        <v>999</v>
      </c>
    </row>
    <row r="1257" spans="2:65" s="13" customFormat="1" ht="13.5">
      <c r="B1257" s="222"/>
      <c r="C1257" s="223"/>
      <c r="D1257" s="201" t="s">
        <v>143</v>
      </c>
      <c r="E1257" s="224" t="s">
        <v>21</v>
      </c>
      <c r="F1257" s="225" t="s">
        <v>1000</v>
      </c>
      <c r="G1257" s="223"/>
      <c r="H1257" s="224" t="s">
        <v>21</v>
      </c>
      <c r="I1257" s="226"/>
      <c r="J1257" s="223"/>
      <c r="K1257" s="223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143</v>
      </c>
      <c r="AU1257" s="231" t="s">
        <v>86</v>
      </c>
      <c r="AV1257" s="13" t="s">
        <v>79</v>
      </c>
      <c r="AW1257" s="13" t="s">
        <v>38</v>
      </c>
      <c r="AX1257" s="13" t="s">
        <v>74</v>
      </c>
      <c r="AY1257" s="231" t="s">
        <v>134</v>
      </c>
    </row>
    <row r="1258" spans="2:65" s="11" customFormat="1" ht="13.5">
      <c r="B1258" s="199"/>
      <c r="C1258" s="200"/>
      <c r="D1258" s="201" t="s">
        <v>143</v>
      </c>
      <c r="E1258" s="202" t="s">
        <v>21</v>
      </c>
      <c r="F1258" s="203" t="s">
        <v>79</v>
      </c>
      <c r="G1258" s="200"/>
      <c r="H1258" s="204">
        <v>1</v>
      </c>
      <c r="I1258" s="205"/>
      <c r="J1258" s="200"/>
      <c r="K1258" s="200"/>
      <c r="L1258" s="206"/>
      <c r="M1258" s="207"/>
      <c r="N1258" s="208"/>
      <c r="O1258" s="208"/>
      <c r="P1258" s="208"/>
      <c r="Q1258" s="208"/>
      <c r="R1258" s="208"/>
      <c r="S1258" s="208"/>
      <c r="T1258" s="209"/>
      <c r="AT1258" s="210" t="s">
        <v>143</v>
      </c>
      <c r="AU1258" s="210" t="s">
        <v>86</v>
      </c>
      <c r="AV1258" s="11" t="s">
        <v>86</v>
      </c>
      <c r="AW1258" s="11" t="s">
        <v>38</v>
      </c>
      <c r="AX1258" s="11" t="s">
        <v>74</v>
      </c>
      <c r="AY1258" s="210" t="s">
        <v>134</v>
      </c>
    </row>
    <row r="1259" spans="2:65" s="12" customFormat="1" ht="13.5">
      <c r="B1259" s="211"/>
      <c r="C1259" s="212"/>
      <c r="D1259" s="201" t="s">
        <v>143</v>
      </c>
      <c r="E1259" s="213" t="s">
        <v>21</v>
      </c>
      <c r="F1259" s="214" t="s">
        <v>145</v>
      </c>
      <c r="G1259" s="212"/>
      <c r="H1259" s="215">
        <v>1</v>
      </c>
      <c r="I1259" s="216"/>
      <c r="J1259" s="212"/>
      <c r="K1259" s="212"/>
      <c r="L1259" s="217"/>
      <c r="M1259" s="218"/>
      <c r="N1259" s="219"/>
      <c r="O1259" s="219"/>
      <c r="P1259" s="219"/>
      <c r="Q1259" s="219"/>
      <c r="R1259" s="219"/>
      <c r="S1259" s="219"/>
      <c r="T1259" s="220"/>
      <c r="AT1259" s="221" t="s">
        <v>143</v>
      </c>
      <c r="AU1259" s="221" t="s">
        <v>86</v>
      </c>
      <c r="AV1259" s="12" t="s">
        <v>141</v>
      </c>
      <c r="AW1259" s="12" t="s">
        <v>38</v>
      </c>
      <c r="AX1259" s="12" t="s">
        <v>79</v>
      </c>
      <c r="AY1259" s="221" t="s">
        <v>134</v>
      </c>
    </row>
    <row r="1260" spans="2:65" s="1" customFormat="1" ht="25.5" customHeight="1">
      <c r="B1260" s="41"/>
      <c r="C1260" s="187" t="s">
        <v>1001</v>
      </c>
      <c r="D1260" s="187" t="s">
        <v>136</v>
      </c>
      <c r="E1260" s="188" t="s">
        <v>1002</v>
      </c>
      <c r="F1260" s="189" t="s">
        <v>1003</v>
      </c>
      <c r="G1260" s="190" t="s">
        <v>211</v>
      </c>
      <c r="H1260" s="191">
        <v>1</v>
      </c>
      <c r="I1260" s="192"/>
      <c r="J1260" s="193">
        <f>ROUND(I1260*H1260,2)</f>
        <v>0</v>
      </c>
      <c r="K1260" s="189" t="s">
        <v>21</v>
      </c>
      <c r="L1260" s="61"/>
      <c r="M1260" s="194" t="s">
        <v>21</v>
      </c>
      <c r="N1260" s="195" t="s">
        <v>45</v>
      </c>
      <c r="O1260" s="42"/>
      <c r="P1260" s="196">
        <f>O1260*H1260</f>
        <v>0</v>
      </c>
      <c r="Q1260" s="196">
        <v>0</v>
      </c>
      <c r="R1260" s="196">
        <f>Q1260*H1260</f>
        <v>0</v>
      </c>
      <c r="S1260" s="196">
        <v>0</v>
      </c>
      <c r="T1260" s="197">
        <f>S1260*H1260</f>
        <v>0</v>
      </c>
      <c r="AR1260" s="24" t="s">
        <v>214</v>
      </c>
      <c r="AT1260" s="24" t="s">
        <v>136</v>
      </c>
      <c r="AU1260" s="24" t="s">
        <v>86</v>
      </c>
      <c r="AY1260" s="24" t="s">
        <v>134</v>
      </c>
      <c r="BE1260" s="198">
        <f>IF(N1260="základní",J1260,0)</f>
        <v>0</v>
      </c>
      <c r="BF1260" s="198">
        <f>IF(N1260="snížená",J1260,0)</f>
        <v>0</v>
      </c>
      <c r="BG1260" s="198">
        <f>IF(N1260="zákl. přenesená",J1260,0)</f>
        <v>0</v>
      </c>
      <c r="BH1260" s="198">
        <f>IF(N1260="sníž. přenesená",J1260,0)</f>
        <v>0</v>
      </c>
      <c r="BI1260" s="198">
        <f>IF(N1260="nulová",J1260,0)</f>
        <v>0</v>
      </c>
      <c r="BJ1260" s="24" t="s">
        <v>79</v>
      </c>
      <c r="BK1260" s="198">
        <f>ROUND(I1260*H1260,2)</f>
        <v>0</v>
      </c>
      <c r="BL1260" s="24" t="s">
        <v>214</v>
      </c>
      <c r="BM1260" s="24" t="s">
        <v>1004</v>
      </c>
    </row>
    <row r="1261" spans="2:65" s="13" customFormat="1" ht="13.5">
      <c r="B1261" s="222"/>
      <c r="C1261" s="223"/>
      <c r="D1261" s="201" t="s">
        <v>143</v>
      </c>
      <c r="E1261" s="224" t="s">
        <v>21</v>
      </c>
      <c r="F1261" s="225" t="s">
        <v>1005</v>
      </c>
      <c r="G1261" s="223"/>
      <c r="H1261" s="224" t="s">
        <v>21</v>
      </c>
      <c r="I1261" s="226"/>
      <c r="J1261" s="223"/>
      <c r="K1261" s="223"/>
      <c r="L1261" s="227"/>
      <c r="M1261" s="228"/>
      <c r="N1261" s="229"/>
      <c r="O1261" s="229"/>
      <c r="P1261" s="229"/>
      <c r="Q1261" s="229"/>
      <c r="R1261" s="229"/>
      <c r="S1261" s="229"/>
      <c r="T1261" s="230"/>
      <c r="AT1261" s="231" t="s">
        <v>143</v>
      </c>
      <c r="AU1261" s="231" t="s">
        <v>86</v>
      </c>
      <c r="AV1261" s="13" t="s">
        <v>79</v>
      </c>
      <c r="AW1261" s="13" t="s">
        <v>38</v>
      </c>
      <c r="AX1261" s="13" t="s">
        <v>74</v>
      </c>
      <c r="AY1261" s="231" t="s">
        <v>134</v>
      </c>
    </row>
    <row r="1262" spans="2:65" s="11" customFormat="1" ht="13.5">
      <c r="B1262" s="199"/>
      <c r="C1262" s="200"/>
      <c r="D1262" s="201" t="s">
        <v>143</v>
      </c>
      <c r="E1262" s="202" t="s">
        <v>21</v>
      </c>
      <c r="F1262" s="203" t="s">
        <v>79</v>
      </c>
      <c r="G1262" s="200"/>
      <c r="H1262" s="204">
        <v>1</v>
      </c>
      <c r="I1262" s="205"/>
      <c r="J1262" s="200"/>
      <c r="K1262" s="200"/>
      <c r="L1262" s="206"/>
      <c r="M1262" s="207"/>
      <c r="N1262" s="208"/>
      <c r="O1262" s="208"/>
      <c r="P1262" s="208"/>
      <c r="Q1262" s="208"/>
      <c r="R1262" s="208"/>
      <c r="S1262" s="208"/>
      <c r="T1262" s="209"/>
      <c r="AT1262" s="210" t="s">
        <v>143</v>
      </c>
      <c r="AU1262" s="210" t="s">
        <v>86</v>
      </c>
      <c r="AV1262" s="11" t="s">
        <v>86</v>
      </c>
      <c r="AW1262" s="11" t="s">
        <v>38</v>
      </c>
      <c r="AX1262" s="11" t="s">
        <v>74</v>
      </c>
      <c r="AY1262" s="210" t="s">
        <v>134</v>
      </c>
    </row>
    <row r="1263" spans="2:65" s="12" customFormat="1" ht="13.5">
      <c r="B1263" s="211"/>
      <c r="C1263" s="212"/>
      <c r="D1263" s="201" t="s">
        <v>143</v>
      </c>
      <c r="E1263" s="213" t="s">
        <v>21</v>
      </c>
      <c r="F1263" s="214" t="s">
        <v>145</v>
      </c>
      <c r="G1263" s="212"/>
      <c r="H1263" s="215">
        <v>1</v>
      </c>
      <c r="I1263" s="216"/>
      <c r="J1263" s="212"/>
      <c r="K1263" s="212"/>
      <c r="L1263" s="217"/>
      <c r="M1263" s="218"/>
      <c r="N1263" s="219"/>
      <c r="O1263" s="219"/>
      <c r="P1263" s="219"/>
      <c r="Q1263" s="219"/>
      <c r="R1263" s="219"/>
      <c r="S1263" s="219"/>
      <c r="T1263" s="220"/>
      <c r="AT1263" s="221" t="s">
        <v>143</v>
      </c>
      <c r="AU1263" s="221" t="s">
        <v>86</v>
      </c>
      <c r="AV1263" s="12" t="s">
        <v>141</v>
      </c>
      <c r="AW1263" s="12" t="s">
        <v>38</v>
      </c>
      <c r="AX1263" s="12" t="s">
        <v>79</v>
      </c>
      <c r="AY1263" s="221" t="s">
        <v>134</v>
      </c>
    </row>
    <row r="1264" spans="2:65" s="1" customFormat="1" ht="38.25" customHeight="1">
      <c r="B1264" s="41"/>
      <c r="C1264" s="187" t="s">
        <v>1006</v>
      </c>
      <c r="D1264" s="187" t="s">
        <v>136</v>
      </c>
      <c r="E1264" s="188" t="s">
        <v>1007</v>
      </c>
      <c r="F1264" s="189" t="s">
        <v>1008</v>
      </c>
      <c r="G1264" s="190" t="s">
        <v>21</v>
      </c>
      <c r="H1264" s="191">
        <v>1</v>
      </c>
      <c r="I1264" s="192"/>
      <c r="J1264" s="193">
        <f>ROUND(I1264*H1264,2)</f>
        <v>0</v>
      </c>
      <c r="K1264" s="189" t="s">
        <v>21</v>
      </c>
      <c r="L1264" s="61"/>
      <c r="M1264" s="194" t="s">
        <v>21</v>
      </c>
      <c r="N1264" s="195" t="s">
        <v>45</v>
      </c>
      <c r="O1264" s="42"/>
      <c r="P1264" s="196">
        <f>O1264*H1264</f>
        <v>0</v>
      </c>
      <c r="Q1264" s="196">
        <v>0</v>
      </c>
      <c r="R1264" s="196">
        <f>Q1264*H1264</f>
        <v>0</v>
      </c>
      <c r="S1264" s="196">
        <v>0</v>
      </c>
      <c r="T1264" s="197">
        <f>S1264*H1264</f>
        <v>0</v>
      </c>
      <c r="AR1264" s="24" t="s">
        <v>214</v>
      </c>
      <c r="AT1264" s="24" t="s">
        <v>136</v>
      </c>
      <c r="AU1264" s="24" t="s">
        <v>86</v>
      </c>
      <c r="AY1264" s="24" t="s">
        <v>134</v>
      </c>
      <c r="BE1264" s="198">
        <f>IF(N1264="základní",J1264,0)</f>
        <v>0</v>
      </c>
      <c r="BF1264" s="198">
        <f>IF(N1264="snížená",J1264,0)</f>
        <v>0</v>
      </c>
      <c r="BG1264" s="198">
        <f>IF(N1264="zákl. přenesená",J1264,0)</f>
        <v>0</v>
      </c>
      <c r="BH1264" s="198">
        <f>IF(N1264="sníž. přenesená",J1264,0)</f>
        <v>0</v>
      </c>
      <c r="BI1264" s="198">
        <f>IF(N1264="nulová",J1264,0)</f>
        <v>0</v>
      </c>
      <c r="BJ1264" s="24" t="s">
        <v>79</v>
      </c>
      <c r="BK1264" s="198">
        <f>ROUND(I1264*H1264,2)</f>
        <v>0</v>
      </c>
      <c r="BL1264" s="24" t="s">
        <v>214</v>
      </c>
      <c r="BM1264" s="24" t="s">
        <v>1009</v>
      </c>
    </row>
    <row r="1265" spans="2:65" s="13" customFormat="1" ht="13.5">
      <c r="B1265" s="222"/>
      <c r="C1265" s="223"/>
      <c r="D1265" s="201" t="s">
        <v>143</v>
      </c>
      <c r="E1265" s="224" t="s">
        <v>21</v>
      </c>
      <c r="F1265" s="225" t="s">
        <v>1010</v>
      </c>
      <c r="G1265" s="223"/>
      <c r="H1265" s="224" t="s">
        <v>21</v>
      </c>
      <c r="I1265" s="226"/>
      <c r="J1265" s="223"/>
      <c r="K1265" s="223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143</v>
      </c>
      <c r="AU1265" s="231" t="s">
        <v>86</v>
      </c>
      <c r="AV1265" s="13" t="s">
        <v>79</v>
      </c>
      <c r="AW1265" s="13" t="s">
        <v>38</v>
      </c>
      <c r="AX1265" s="13" t="s">
        <v>74</v>
      </c>
      <c r="AY1265" s="231" t="s">
        <v>134</v>
      </c>
    </row>
    <row r="1266" spans="2:65" s="11" customFormat="1" ht="13.5">
      <c r="B1266" s="199"/>
      <c r="C1266" s="200"/>
      <c r="D1266" s="201" t="s">
        <v>143</v>
      </c>
      <c r="E1266" s="202" t="s">
        <v>21</v>
      </c>
      <c r="F1266" s="203" t="s">
        <v>79</v>
      </c>
      <c r="G1266" s="200"/>
      <c r="H1266" s="204">
        <v>1</v>
      </c>
      <c r="I1266" s="205"/>
      <c r="J1266" s="200"/>
      <c r="K1266" s="200"/>
      <c r="L1266" s="206"/>
      <c r="M1266" s="207"/>
      <c r="N1266" s="208"/>
      <c r="O1266" s="208"/>
      <c r="P1266" s="208"/>
      <c r="Q1266" s="208"/>
      <c r="R1266" s="208"/>
      <c r="S1266" s="208"/>
      <c r="T1266" s="209"/>
      <c r="AT1266" s="210" t="s">
        <v>143</v>
      </c>
      <c r="AU1266" s="210" t="s">
        <v>86</v>
      </c>
      <c r="AV1266" s="11" t="s">
        <v>86</v>
      </c>
      <c r="AW1266" s="11" t="s">
        <v>38</v>
      </c>
      <c r="AX1266" s="11" t="s">
        <v>74</v>
      </c>
      <c r="AY1266" s="210" t="s">
        <v>134</v>
      </c>
    </row>
    <row r="1267" spans="2:65" s="12" customFormat="1" ht="13.5">
      <c r="B1267" s="211"/>
      <c r="C1267" s="212"/>
      <c r="D1267" s="201" t="s">
        <v>143</v>
      </c>
      <c r="E1267" s="213" t="s">
        <v>21</v>
      </c>
      <c r="F1267" s="214" t="s">
        <v>145</v>
      </c>
      <c r="G1267" s="212"/>
      <c r="H1267" s="215">
        <v>1</v>
      </c>
      <c r="I1267" s="216"/>
      <c r="J1267" s="212"/>
      <c r="K1267" s="212"/>
      <c r="L1267" s="217"/>
      <c r="M1267" s="218"/>
      <c r="N1267" s="219"/>
      <c r="O1267" s="219"/>
      <c r="P1267" s="219"/>
      <c r="Q1267" s="219"/>
      <c r="R1267" s="219"/>
      <c r="S1267" s="219"/>
      <c r="T1267" s="220"/>
      <c r="AT1267" s="221" t="s">
        <v>143</v>
      </c>
      <c r="AU1267" s="221" t="s">
        <v>86</v>
      </c>
      <c r="AV1267" s="12" t="s">
        <v>141</v>
      </c>
      <c r="AW1267" s="12" t="s">
        <v>38</v>
      </c>
      <c r="AX1267" s="12" t="s">
        <v>79</v>
      </c>
      <c r="AY1267" s="221" t="s">
        <v>134</v>
      </c>
    </row>
    <row r="1268" spans="2:65" s="1" customFormat="1" ht="16.5" customHeight="1">
      <c r="B1268" s="41"/>
      <c r="C1268" s="187" t="s">
        <v>1011</v>
      </c>
      <c r="D1268" s="187" t="s">
        <v>136</v>
      </c>
      <c r="E1268" s="188" t="s">
        <v>1012</v>
      </c>
      <c r="F1268" s="189" t="s">
        <v>1013</v>
      </c>
      <c r="G1268" s="190" t="s">
        <v>211</v>
      </c>
      <c r="H1268" s="191">
        <v>32</v>
      </c>
      <c r="I1268" s="192"/>
      <c r="J1268" s="193">
        <f>ROUND(I1268*H1268,2)</f>
        <v>0</v>
      </c>
      <c r="K1268" s="189" t="s">
        <v>21</v>
      </c>
      <c r="L1268" s="61"/>
      <c r="M1268" s="194" t="s">
        <v>21</v>
      </c>
      <c r="N1268" s="195" t="s">
        <v>45</v>
      </c>
      <c r="O1268" s="42"/>
      <c r="P1268" s="196">
        <f>O1268*H1268</f>
        <v>0</v>
      </c>
      <c r="Q1268" s="196">
        <v>0</v>
      </c>
      <c r="R1268" s="196">
        <f>Q1268*H1268</f>
        <v>0</v>
      </c>
      <c r="S1268" s="196">
        <v>0</v>
      </c>
      <c r="T1268" s="197">
        <f>S1268*H1268</f>
        <v>0</v>
      </c>
      <c r="AR1268" s="24" t="s">
        <v>214</v>
      </c>
      <c r="AT1268" s="24" t="s">
        <v>136</v>
      </c>
      <c r="AU1268" s="24" t="s">
        <v>86</v>
      </c>
      <c r="AY1268" s="24" t="s">
        <v>134</v>
      </c>
      <c r="BE1268" s="198">
        <f>IF(N1268="základní",J1268,0)</f>
        <v>0</v>
      </c>
      <c r="BF1268" s="198">
        <f>IF(N1268="snížená",J1268,0)</f>
        <v>0</v>
      </c>
      <c r="BG1268" s="198">
        <f>IF(N1268="zákl. přenesená",J1268,0)</f>
        <v>0</v>
      </c>
      <c r="BH1268" s="198">
        <f>IF(N1268="sníž. přenesená",J1268,0)</f>
        <v>0</v>
      </c>
      <c r="BI1268" s="198">
        <f>IF(N1268="nulová",J1268,0)</f>
        <v>0</v>
      </c>
      <c r="BJ1268" s="24" t="s">
        <v>79</v>
      </c>
      <c r="BK1268" s="198">
        <f>ROUND(I1268*H1268,2)</f>
        <v>0</v>
      </c>
      <c r="BL1268" s="24" t="s">
        <v>214</v>
      </c>
      <c r="BM1268" s="24" t="s">
        <v>1014</v>
      </c>
    </row>
    <row r="1269" spans="2:65" s="13" customFormat="1" ht="13.5">
      <c r="B1269" s="222"/>
      <c r="C1269" s="223"/>
      <c r="D1269" s="201" t="s">
        <v>143</v>
      </c>
      <c r="E1269" s="224" t="s">
        <v>21</v>
      </c>
      <c r="F1269" s="225" t="s">
        <v>1015</v>
      </c>
      <c r="G1269" s="223"/>
      <c r="H1269" s="224" t="s">
        <v>21</v>
      </c>
      <c r="I1269" s="226"/>
      <c r="J1269" s="223"/>
      <c r="K1269" s="223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143</v>
      </c>
      <c r="AU1269" s="231" t="s">
        <v>86</v>
      </c>
      <c r="AV1269" s="13" t="s">
        <v>79</v>
      </c>
      <c r="AW1269" s="13" t="s">
        <v>38</v>
      </c>
      <c r="AX1269" s="13" t="s">
        <v>74</v>
      </c>
      <c r="AY1269" s="231" t="s">
        <v>134</v>
      </c>
    </row>
    <row r="1270" spans="2:65" s="11" customFormat="1" ht="13.5">
      <c r="B1270" s="199"/>
      <c r="C1270" s="200"/>
      <c r="D1270" s="201" t="s">
        <v>143</v>
      </c>
      <c r="E1270" s="202" t="s">
        <v>21</v>
      </c>
      <c r="F1270" s="203" t="s">
        <v>160</v>
      </c>
      <c r="G1270" s="200"/>
      <c r="H1270" s="204">
        <v>6</v>
      </c>
      <c r="I1270" s="205"/>
      <c r="J1270" s="200"/>
      <c r="K1270" s="200"/>
      <c r="L1270" s="206"/>
      <c r="M1270" s="207"/>
      <c r="N1270" s="208"/>
      <c r="O1270" s="208"/>
      <c r="P1270" s="208"/>
      <c r="Q1270" s="208"/>
      <c r="R1270" s="208"/>
      <c r="S1270" s="208"/>
      <c r="T1270" s="209"/>
      <c r="AT1270" s="210" t="s">
        <v>143</v>
      </c>
      <c r="AU1270" s="210" t="s">
        <v>86</v>
      </c>
      <c r="AV1270" s="11" t="s">
        <v>86</v>
      </c>
      <c r="AW1270" s="11" t="s">
        <v>38</v>
      </c>
      <c r="AX1270" s="11" t="s">
        <v>74</v>
      </c>
      <c r="AY1270" s="210" t="s">
        <v>134</v>
      </c>
    </row>
    <row r="1271" spans="2:65" s="13" customFormat="1" ht="13.5">
      <c r="B1271" s="222"/>
      <c r="C1271" s="223"/>
      <c r="D1271" s="201" t="s">
        <v>143</v>
      </c>
      <c r="E1271" s="224" t="s">
        <v>21</v>
      </c>
      <c r="F1271" s="225" t="s">
        <v>1016</v>
      </c>
      <c r="G1271" s="223"/>
      <c r="H1271" s="224" t="s">
        <v>21</v>
      </c>
      <c r="I1271" s="226"/>
      <c r="J1271" s="223"/>
      <c r="K1271" s="223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143</v>
      </c>
      <c r="AU1271" s="231" t="s">
        <v>86</v>
      </c>
      <c r="AV1271" s="13" t="s">
        <v>79</v>
      </c>
      <c r="AW1271" s="13" t="s">
        <v>38</v>
      </c>
      <c r="AX1271" s="13" t="s">
        <v>74</v>
      </c>
      <c r="AY1271" s="231" t="s">
        <v>134</v>
      </c>
    </row>
    <row r="1272" spans="2:65" s="11" customFormat="1" ht="13.5">
      <c r="B1272" s="199"/>
      <c r="C1272" s="200"/>
      <c r="D1272" s="201" t="s">
        <v>143</v>
      </c>
      <c r="E1272" s="202" t="s">
        <v>21</v>
      </c>
      <c r="F1272" s="203" t="s">
        <v>1017</v>
      </c>
      <c r="G1272" s="200"/>
      <c r="H1272" s="204">
        <v>26</v>
      </c>
      <c r="I1272" s="205"/>
      <c r="J1272" s="200"/>
      <c r="K1272" s="200"/>
      <c r="L1272" s="206"/>
      <c r="M1272" s="207"/>
      <c r="N1272" s="208"/>
      <c r="O1272" s="208"/>
      <c r="P1272" s="208"/>
      <c r="Q1272" s="208"/>
      <c r="R1272" s="208"/>
      <c r="S1272" s="208"/>
      <c r="T1272" s="209"/>
      <c r="AT1272" s="210" t="s">
        <v>143</v>
      </c>
      <c r="AU1272" s="210" t="s">
        <v>86</v>
      </c>
      <c r="AV1272" s="11" t="s">
        <v>86</v>
      </c>
      <c r="AW1272" s="11" t="s">
        <v>38</v>
      </c>
      <c r="AX1272" s="11" t="s">
        <v>74</v>
      </c>
      <c r="AY1272" s="210" t="s">
        <v>134</v>
      </c>
    </row>
    <row r="1273" spans="2:65" s="12" customFormat="1" ht="13.5">
      <c r="B1273" s="211"/>
      <c r="C1273" s="212"/>
      <c r="D1273" s="201" t="s">
        <v>143</v>
      </c>
      <c r="E1273" s="213" t="s">
        <v>21</v>
      </c>
      <c r="F1273" s="214" t="s">
        <v>145</v>
      </c>
      <c r="G1273" s="212"/>
      <c r="H1273" s="215">
        <v>32</v>
      </c>
      <c r="I1273" s="216"/>
      <c r="J1273" s="212"/>
      <c r="K1273" s="212"/>
      <c r="L1273" s="217"/>
      <c r="M1273" s="218"/>
      <c r="N1273" s="219"/>
      <c r="O1273" s="219"/>
      <c r="P1273" s="219"/>
      <c r="Q1273" s="219"/>
      <c r="R1273" s="219"/>
      <c r="S1273" s="219"/>
      <c r="T1273" s="220"/>
      <c r="AT1273" s="221" t="s">
        <v>143</v>
      </c>
      <c r="AU1273" s="221" t="s">
        <v>86</v>
      </c>
      <c r="AV1273" s="12" t="s">
        <v>141</v>
      </c>
      <c r="AW1273" s="12" t="s">
        <v>38</v>
      </c>
      <c r="AX1273" s="12" t="s">
        <v>79</v>
      </c>
      <c r="AY1273" s="221" t="s">
        <v>134</v>
      </c>
    </row>
    <row r="1274" spans="2:65" s="1" customFormat="1" ht="25.5" customHeight="1">
      <c r="B1274" s="41"/>
      <c r="C1274" s="187" t="s">
        <v>1018</v>
      </c>
      <c r="D1274" s="187" t="s">
        <v>136</v>
      </c>
      <c r="E1274" s="188" t="s">
        <v>1019</v>
      </c>
      <c r="F1274" s="189" t="s">
        <v>1020</v>
      </c>
      <c r="G1274" s="190" t="s">
        <v>211</v>
      </c>
      <c r="H1274" s="191">
        <v>1</v>
      </c>
      <c r="I1274" s="192"/>
      <c r="J1274" s="193">
        <f>ROUND(I1274*H1274,2)</f>
        <v>0</v>
      </c>
      <c r="K1274" s="189" t="s">
        <v>21</v>
      </c>
      <c r="L1274" s="61"/>
      <c r="M1274" s="194" t="s">
        <v>21</v>
      </c>
      <c r="N1274" s="195" t="s">
        <v>45</v>
      </c>
      <c r="O1274" s="42"/>
      <c r="P1274" s="196">
        <f>O1274*H1274</f>
        <v>0</v>
      </c>
      <c r="Q1274" s="196">
        <v>0</v>
      </c>
      <c r="R1274" s="196">
        <f>Q1274*H1274</f>
        <v>0</v>
      </c>
      <c r="S1274" s="196">
        <v>0</v>
      </c>
      <c r="T1274" s="197">
        <f>S1274*H1274</f>
        <v>0</v>
      </c>
      <c r="AR1274" s="24" t="s">
        <v>214</v>
      </c>
      <c r="AT1274" s="24" t="s">
        <v>136</v>
      </c>
      <c r="AU1274" s="24" t="s">
        <v>86</v>
      </c>
      <c r="AY1274" s="24" t="s">
        <v>134</v>
      </c>
      <c r="BE1274" s="198">
        <f>IF(N1274="základní",J1274,0)</f>
        <v>0</v>
      </c>
      <c r="BF1274" s="198">
        <f>IF(N1274="snížená",J1274,0)</f>
        <v>0</v>
      </c>
      <c r="BG1274" s="198">
        <f>IF(N1274="zákl. přenesená",J1274,0)</f>
        <v>0</v>
      </c>
      <c r="BH1274" s="198">
        <f>IF(N1274="sníž. přenesená",J1274,0)</f>
        <v>0</v>
      </c>
      <c r="BI1274" s="198">
        <f>IF(N1274="nulová",J1274,0)</f>
        <v>0</v>
      </c>
      <c r="BJ1274" s="24" t="s">
        <v>79</v>
      </c>
      <c r="BK1274" s="198">
        <f>ROUND(I1274*H1274,2)</f>
        <v>0</v>
      </c>
      <c r="BL1274" s="24" t="s">
        <v>214</v>
      </c>
      <c r="BM1274" s="24" t="s">
        <v>1021</v>
      </c>
    </row>
    <row r="1275" spans="2:65" s="13" customFormat="1" ht="13.5">
      <c r="B1275" s="222"/>
      <c r="C1275" s="223"/>
      <c r="D1275" s="201" t="s">
        <v>143</v>
      </c>
      <c r="E1275" s="224" t="s">
        <v>21</v>
      </c>
      <c r="F1275" s="225" t="s">
        <v>684</v>
      </c>
      <c r="G1275" s="223"/>
      <c r="H1275" s="224" t="s">
        <v>21</v>
      </c>
      <c r="I1275" s="226"/>
      <c r="J1275" s="223"/>
      <c r="K1275" s="223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143</v>
      </c>
      <c r="AU1275" s="231" t="s">
        <v>86</v>
      </c>
      <c r="AV1275" s="13" t="s">
        <v>79</v>
      </c>
      <c r="AW1275" s="13" t="s">
        <v>38</v>
      </c>
      <c r="AX1275" s="13" t="s">
        <v>74</v>
      </c>
      <c r="AY1275" s="231" t="s">
        <v>134</v>
      </c>
    </row>
    <row r="1276" spans="2:65" s="11" customFormat="1" ht="13.5">
      <c r="B1276" s="199"/>
      <c r="C1276" s="200"/>
      <c r="D1276" s="201" t="s">
        <v>143</v>
      </c>
      <c r="E1276" s="202" t="s">
        <v>21</v>
      </c>
      <c r="F1276" s="203" t="s">
        <v>79</v>
      </c>
      <c r="G1276" s="200"/>
      <c r="H1276" s="204">
        <v>1</v>
      </c>
      <c r="I1276" s="205"/>
      <c r="J1276" s="200"/>
      <c r="K1276" s="200"/>
      <c r="L1276" s="206"/>
      <c r="M1276" s="207"/>
      <c r="N1276" s="208"/>
      <c r="O1276" s="208"/>
      <c r="P1276" s="208"/>
      <c r="Q1276" s="208"/>
      <c r="R1276" s="208"/>
      <c r="S1276" s="208"/>
      <c r="T1276" s="209"/>
      <c r="AT1276" s="210" t="s">
        <v>143</v>
      </c>
      <c r="AU1276" s="210" t="s">
        <v>86</v>
      </c>
      <c r="AV1276" s="11" t="s">
        <v>86</v>
      </c>
      <c r="AW1276" s="11" t="s">
        <v>38</v>
      </c>
      <c r="AX1276" s="11" t="s">
        <v>74</v>
      </c>
      <c r="AY1276" s="210" t="s">
        <v>134</v>
      </c>
    </row>
    <row r="1277" spans="2:65" s="12" customFormat="1" ht="13.5">
      <c r="B1277" s="211"/>
      <c r="C1277" s="212"/>
      <c r="D1277" s="201" t="s">
        <v>143</v>
      </c>
      <c r="E1277" s="213" t="s">
        <v>21</v>
      </c>
      <c r="F1277" s="214" t="s">
        <v>145</v>
      </c>
      <c r="G1277" s="212"/>
      <c r="H1277" s="215">
        <v>1</v>
      </c>
      <c r="I1277" s="216"/>
      <c r="J1277" s="212"/>
      <c r="K1277" s="212"/>
      <c r="L1277" s="217"/>
      <c r="M1277" s="218"/>
      <c r="N1277" s="219"/>
      <c r="O1277" s="219"/>
      <c r="P1277" s="219"/>
      <c r="Q1277" s="219"/>
      <c r="R1277" s="219"/>
      <c r="S1277" s="219"/>
      <c r="T1277" s="220"/>
      <c r="AT1277" s="221" t="s">
        <v>143</v>
      </c>
      <c r="AU1277" s="221" t="s">
        <v>86</v>
      </c>
      <c r="AV1277" s="12" t="s">
        <v>141</v>
      </c>
      <c r="AW1277" s="12" t="s">
        <v>38</v>
      </c>
      <c r="AX1277" s="12" t="s">
        <v>79</v>
      </c>
      <c r="AY1277" s="221" t="s">
        <v>134</v>
      </c>
    </row>
    <row r="1278" spans="2:65" s="1" customFormat="1" ht="38.25" customHeight="1">
      <c r="B1278" s="41"/>
      <c r="C1278" s="187" t="s">
        <v>1022</v>
      </c>
      <c r="D1278" s="187" t="s">
        <v>136</v>
      </c>
      <c r="E1278" s="188" t="s">
        <v>1023</v>
      </c>
      <c r="F1278" s="189" t="s">
        <v>1024</v>
      </c>
      <c r="G1278" s="190" t="s">
        <v>814</v>
      </c>
      <c r="H1278" s="255"/>
      <c r="I1278" s="192"/>
      <c r="J1278" s="193">
        <f>ROUND(I1278*H1278,2)</f>
        <v>0</v>
      </c>
      <c r="K1278" s="189" t="s">
        <v>140</v>
      </c>
      <c r="L1278" s="61"/>
      <c r="M1278" s="194" t="s">
        <v>21</v>
      </c>
      <c r="N1278" s="195" t="s">
        <v>45</v>
      </c>
      <c r="O1278" s="42"/>
      <c r="P1278" s="196">
        <f>O1278*H1278</f>
        <v>0</v>
      </c>
      <c r="Q1278" s="196">
        <v>0</v>
      </c>
      <c r="R1278" s="196">
        <f>Q1278*H1278</f>
        <v>0</v>
      </c>
      <c r="S1278" s="196">
        <v>0</v>
      </c>
      <c r="T1278" s="197">
        <f>S1278*H1278</f>
        <v>0</v>
      </c>
      <c r="AR1278" s="24" t="s">
        <v>214</v>
      </c>
      <c r="AT1278" s="24" t="s">
        <v>136</v>
      </c>
      <c r="AU1278" s="24" t="s">
        <v>86</v>
      </c>
      <c r="AY1278" s="24" t="s">
        <v>134</v>
      </c>
      <c r="BE1278" s="198">
        <f>IF(N1278="základní",J1278,0)</f>
        <v>0</v>
      </c>
      <c r="BF1278" s="198">
        <f>IF(N1278="snížená",J1278,0)</f>
        <v>0</v>
      </c>
      <c r="BG1278" s="198">
        <f>IF(N1278="zákl. přenesená",J1278,0)</f>
        <v>0</v>
      </c>
      <c r="BH1278" s="198">
        <f>IF(N1278="sníž. přenesená",J1278,0)</f>
        <v>0</v>
      </c>
      <c r="BI1278" s="198">
        <f>IF(N1278="nulová",J1278,0)</f>
        <v>0</v>
      </c>
      <c r="BJ1278" s="24" t="s">
        <v>79</v>
      </c>
      <c r="BK1278" s="198">
        <f>ROUND(I1278*H1278,2)</f>
        <v>0</v>
      </c>
      <c r="BL1278" s="24" t="s">
        <v>214</v>
      </c>
      <c r="BM1278" s="24" t="s">
        <v>1025</v>
      </c>
    </row>
    <row r="1279" spans="2:65" s="10" customFormat="1" ht="29.85" customHeight="1">
      <c r="B1279" s="171"/>
      <c r="C1279" s="172"/>
      <c r="D1279" s="173" t="s">
        <v>73</v>
      </c>
      <c r="E1279" s="185" t="s">
        <v>1026</v>
      </c>
      <c r="F1279" s="185" t="s">
        <v>1027</v>
      </c>
      <c r="G1279" s="172"/>
      <c r="H1279" s="172"/>
      <c r="I1279" s="175"/>
      <c r="J1279" s="186">
        <f>BK1279</f>
        <v>0</v>
      </c>
      <c r="K1279" s="172"/>
      <c r="L1279" s="177"/>
      <c r="M1279" s="178"/>
      <c r="N1279" s="179"/>
      <c r="O1279" s="179"/>
      <c r="P1279" s="180">
        <f>SUM(P1280:P1506)</f>
        <v>0</v>
      </c>
      <c r="Q1279" s="179"/>
      <c r="R1279" s="180">
        <f>SUM(R1280:R1506)</f>
        <v>4.5558359999999992E-2</v>
      </c>
      <c r="S1279" s="179"/>
      <c r="T1279" s="181">
        <f>SUM(T1280:T1506)</f>
        <v>0</v>
      </c>
      <c r="AR1279" s="182" t="s">
        <v>86</v>
      </c>
      <c r="AT1279" s="183" t="s">
        <v>73</v>
      </c>
      <c r="AU1279" s="183" t="s">
        <v>79</v>
      </c>
      <c r="AY1279" s="182" t="s">
        <v>134</v>
      </c>
      <c r="BK1279" s="184">
        <f>SUM(BK1280:BK1506)</f>
        <v>0</v>
      </c>
    </row>
    <row r="1280" spans="2:65" s="1" customFormat="1" ht="16.5" customHeight="1">
      <c r="B1280" s="41"/>
      <c r="C1280" s="187" t="s">
        <v>1028</v>
      </c>
      <c r="D1280" s="187" t="s">
        <v>136</v>
      </c>
      <c r="E1280" s="188" t="s">
        <v>1029</v>
      </c>
      <c r="F1280" s="189" t="s">
        <v>1030</v>
      </c>
      <c r="G1280" s="190" t="s">
        <v>179</v>
      </c>
      <c r="H1280" s="191">
        <v>25.49</v>
      </c>
      <c r="I1280" s="192"/>
      <c r="J1280" s="193">
        <f>ROUND(I1280*H1280,2)</f>
        <v>0</v>
      </c>
      <c r="K1280" s="189" t="s">
        <v>140</v>
      </c>
      <c r="L1280" s="61"/>
      <c r="M1280" s="194" t="s">
        <v>21</v>
      </c>
      <c r="N1280" s="195" t="s">
        <v>45</v>
      </c>
      <c r="O1280" s="42"/>
      <c r="P1280" s="196">
        <f>O1280*H1280</f>
        <v>0</v>
      </c>
      <c r="Q1280" s="196">
        <v>2.0000000000000002E-5</v>
      </c>
      <c r="R1280" s="196">
        <f>Q1280*H1280</f>
        <v>5.0980000000000003E-4</v>
      </c>
      <c r="S1280" s="196">
        <v>0</v>
      </c>
      <c r="T1280" s="197">
        <f>S1280*H1280</f>
        <v>0</v>
      </c>
      <c r="AR1280" s="24" t="s">
        <v>214</v>
      </c>
      <c r="AT1280" s="24" t="s">
        <v>136</v>
      </c>
      <c r="AU1280" s="24" t="s">
        <v>86</v>
      </c>
      <c r="AY1280" s="24" t="s">
        <v>134</v>
      </c>
      <c r="BE1280" s="198">
        <f>IF(N1280="základní",J1280,0)</f>
        <v>0</v>
      </c>
      <c r="BF1280" s="198">
        <f>IF(N1280="snížená",J1280,0)</f>
        <v>0</v>
      </c>
      <c r="BG1280" s="198">
        <f>IF(N1280="zákl. přenesená",J1280,0)</f>
        <v>0</v>
      </c>
      <c r="BH1280" s="198">
        <f>IF(N1280="sníž. přenesená",J1280,0)</f>
        <v>0</v>
      </c>
      <c r="BI1280" s="198">
        <f>IF(N1280="nulová",J1280,0)</f>
        <v>0</v>
      </c>
      <c r="BJ1280" s="24" t="s">
        <v>79</v>
      </c>
      <c r="BK1280" s="198">
        <f>ROUND(I1280*H1280,2)</f>
        <v>0</v>
      </c>
      <c r="BL1280" s="24" t="s">
        <v>214</v>
      </c>
      <c r="BM1280" s="24" t="s">
        <v>1031</v>
      </c>
    </row>
    <row r="1281" spans="2:65" s="13" customFormat="1" ht="13.5">
      <c r="B1281" s="222"/>
      <c r="C1281" s="223"/>
      <c r="D1281" s="201" t="s">
        <v>143</v>
      </c>
      <c r="E1281" s="224" t="s">
        <v>21</v>
      </c>
      <c r="F1281" s="225" t="s">
        <v>1032</v>
      </c>
      <c r="G1281" s="223"/>
      <c r="H1281" s="224" t="s">
        <v>21</v>
      </c>
      <c r="I1281" s="226"/>
      <c r="J1281" s="223"/>
      <c r="K1281" s="223"/>
      <c r="L1281" s="227"/>
      <c r="M1281" s="228"/>
      <c r="N1281" s="229"/>
      <c r="O1281" s="229"/>
      <c r="P1281" s="229"/>
      <c r="Q1281" s="229"/>
      <c r="R1281" s="229"/>
      <c r="S1281" s="229"/>
      <c r="T1281" s="230"/>
      <c r="AT1281" s="231" t="s">
        <v>143</v>
      </c>
      <c r="AU1281" s="231" t="s">
        <v>86</v>
      </c>
      <c r="AV1281" s="13" t="s">
        <v>79</v>
      </c>
      <c r="AW1281" s="13" t="s">
        <v>38</v>
      </c>
      <c r="AX1281" s="13" t="s">
        <v>74</v>
      </c>
      <c r="AY1281" s="231" t="s">
        <v>134</v>
      </c>
    </row>
    <row r="1282" spans="2:65" s="11" customFormat="1" ht="13.5">
      <c r="B1282" s="199"/>
      <c r="C1282" s="200"/>
      <c r="D1282" s="201" t="s">
        <v>143</v>
      </c>
      <c r="E1282" s="202" t="s">
        <v>21</v>
      </c>
      <c r="F1282" s="203" t="s">
        <v>1033</v>
      </c>
      <c r="G1282" s="200"/>
      <c r="H1282" s="204">
        <v>7.8550000000000004</v>
      </c>
      <c r="I1282" s="205"/>
      <c r="J1282" s="200"/>
      <c r="K1282" s="200"/>
      <c r="L1282" s="206"/>
      <c r="M1282" s="207"/>
      <c r="N1282" s="208"/>
      <c r="O1282" s="208"/>
      <c r="P1282" s="208"/>
      <c r="Q1282" s="208"/>
      <c r="R1282" s="208"/>
      <c r="S1282" s="208"/>
      <c r="T1282" s="209"/>
      <c r="AT1282" s="210" t="s">
        <v>143</v>
      </c>
      <c r="AU1282" s="210" t="s">
        <v>86</v>
      </c>
      <c r="AV1282" s="11" t="s">
        <v>86</v>
      </c>
      <c r="AW1282" s="11" t="s">
        <v>38</v>
      </c>
      <c r="AX1282" s="11" t="s">
        <v>74</v>
      </c>
      <c r="AY1282" s="210" t="s">
        <v>134</v>
      </c>
    </row>
    <row r="1283" spans="2:65" s="11" customFormat="1" ht="13.5">
      <c r="B1283" s="199"/>
      <c r="C1283" s="200"/>
      <c r="D1283" s="201" t="s">
        <v>143</v>
      </c>
      <c r="E1283" s="202" t="s">
        <v>21</v>
      </c>
      <c r="F1283" s="203" t="s">
        <v>1034</v>
      </c>
      <c r="G1283" s="200"/>
      <c r="H1283" s="204">
        <v>5.625</v>
      </c>
      <c r="I1283" s="205"/>
      <c r="J1283" s="200"/>
      <c r="K1283" s="200"/>
      <c r="L1283" s="206"/>
      <c r="M1283" s="207"/>
      <c r="N1283" s="208"/>
      <c r="O1283" s="208"/>
      <c r="P1283" s="208"/>
      <c r="Q1283" s="208"/>
      <c r="R1283" s="208"/>
      <c r="S1283" s="208"/>
      <c r="T1283" s="209"/>
      <c r="AT1283" s="210" t="s">
        <v>143</v>
      </c>
      <c r="AU1283" s="210" t="s">
        <v>86</v>
      </c>
      <c r="AV1283" s="11" t="s">
        <v>86</v>
      </c>
      <c r="AW1283" s="11" t="s">
        <v>38</v>
      </c>
      <c r="AX1283" s="11" t="s">
        <v>74</v>
      </c>
      <c r="AY1283" s="210" t="s">
        <v>134</v>
      </c>
    </row>
    <row r="1284" spans="2:65" s="11" customFormat="1" ht="13.5">
      <c r="B1284" s="199"/>
      <c r="C1284" s="200"/>
      <c r="D1284" s="201" t="s">
        <v>143</v>
      </c>
      <c r="E1284" s="202" t="s">
        <v>21</v>
      </c>
      <c r="F1284" s="203" t="s">
        <v>1035</v>
      </c>
      <c r="G1284" s="200"/>
      <c r="H1284" s="204">
        <v>12.01</v>
      </c>
      <c r="I1284" s="205"/>
      <c r="J1284" s="200"/>
      <c r="K1284" s="200"/>
      <c r="L1284" s="206"/>
      <c r="M1284" s="207"/>
      <c r="N1284" s="208"/>
      <c r="O1284" s="208"/>
      <c r="P1284" s="208"/>
      <c r="Q1284" s="208"/>
      <c r="R1284" s="208"/>
      <c r="S1284" s="208"/>
      <c r="T1284" s="209"/>
      <c r="AT1284" s="210" t="s">
        <v>143</v>
      </c>
      <c r="AU1284" s="210" t="s">
        <v>86</v>
      </c>
      <c r="AV1284" s="11" t="s">
        <v>86</v>
      </c>
      <c r="AW1284" s="11" t="s">
        <v>38</v>
      </c>
      <c r="AX1284" s="11" t="s">
        <v>74</v>
      </c>
      <c r="AY1284" s="210" t="s">
        <v>134</v>
      </c>
    </row>
    <row r="1285" spans="2:65" s="12" customFormat="1" ht="13.5">
      <c r="B1285" s="211"/>
      <c r="C1285" s="212"/>
      <c r="D1285" s="201" t="s">
        <v>143</v>
      </c>
      <c r="E1285" s="213" t="s">
        <v>21</v>
      </c>
      <c r="F1285" s="214" t="s">
        <v>145</v>
      </c>
      <c r="G1285" s="212"/>
      <c r="H1285" s="215">
        <v>25.49</v>
      </c>
      <c r="I1285" s="216"/>
      <c r="J1285" s="212"/>
      <c r="K1285" s="212"/>
      <c r="L1285" s="217"/>
      <c r="M1285" s="218"/>
      <c r="N1285" s="219"/>
      <c r="O1285" s="219"/>
      <c r="P1285" s="219"/>
      <c r="Q1285" s="219"/>
      <c r="R1285" s="219"/>
      <c r="S1285" s="219"/>
      <c r="T1285" s="220"/>
      <c r="AT1285" s="221" t="s">
        <v>143</v>
      </c>
      <c r="AU1285" s="221" t="s">
        <v>86</v>
      </c>
      <c r="AV1285" s="12" t="s">
        <v>141</v>
      </c>
      <c r="AW1285" s="12" t="s">
        <v>38</v>
      </c>
      <c r="AX1285" s="12" t="s">
        <v>79</v>
      </c>
      <c r="AY1285" s="221" t="s">
        <v>134</v>
      </c>
    </row>
    <row r="1286" spans="2:65" s="1" customFormat="1" ht="16.5" customHeight="1">
      <c r="B1286" s="41"/>
      <c r="C1286" s="187" t="s">
        <v>1036</v>
      </c>
      <c r="D1286" s="187" t="s">
        <v>136</v>
      </c>
      <c r="E1286" s="188" t="s">
        <v>1037</v>
      </c>
      <c r="F1286" s="189" t="s">
        <v>1038</v>
      </c>
      <c r="G1286" s="190" t="s">
        <v>179</v>
      </c>
      <c r="H1286" s="191">
        <v>25.49</v>
      </c>
      <c r="I1286" s="192"/>
      <c r="J1286" s="193">
        <f>ROUND(I1286*H1286,2)</f>
        <v>0</v>
      </c>
      <c r="K1286" s="189" t="s">
        <v>140</v>
      </c>
      <c r="L1286" s="61"/>
      <c r="M1286" s="194" t="s">
        <v>21</v>
      </c>
      <c r="N1286" s="195" t="s">
        <v>45</v>
      </c>
      <c r="O1286" s="42"/>
      <c r="P1286" s="196">
        <f>O1286*H1286</f>
        <v>0</v>
      </c>
      <c r="Q1286" s="196">
        <v>0</v>
      </c>
      <c r="R1286" s="196">
        <f>Q1286*H1286</f>
        <v>0</v>
      </c>
      <c r="S1286" s="196">
        <v>0</v>
      </c>
      <c r="T1286" s="197">
        <f>S1286*H1286</f>
        <v>0</v>
      </c>
      <c r="AR1286" s="24" t="s">
        <v>214</v>
      </c>
      <c r="AT1286" s="24" t="s">
        <v>136</v>
      </c>
      <c r="AU1286" s="24" t="s">
        <v>86</v>
      </c>
      <c r="AY1286" s="24" t="s">
        <v>134</v>
      </c>
      <c r="BE1286" s="198">
        <f>IF(N1286="základní",J1286,0)</f>
        <v>0</v>
      </c>
      <c r="BF1286" s="198">
        <f>IF(N1286="snížená",J1286,0)</f>
        <v>0</v>
      </c>
      <c r="BG1286" s="198">
        <f>IF(N1286="zákl. přenesená",J1286,0)</f>
        <v>0</v>
      </c>
      <c r="BH1286" s="198">
        <f>IF(N1286="sníž. přenesená",J1286,0)</f>
        <v>0</v>
      </c>
      <c r="BI1286" s="198">
        <f>IF(N1286="nulová",J1286,0)</f>
        <v>0</v>
      </c>
      <c r="BJ1286" s="24" t="s">
        <v>79</v>
      </c>
      <c r="BK1286" s="198">
        <f>ROUND(I1286*H1286,2)</f>
        <v>0</v>
      </c>
      <c r="BL1286" s="24" t="s">
        <v>214</v>
      </c>
      <c r="BM1286" s="24" t="s">
        <v>1039</v>
      </c>
    </row>
    <row r="1287" spans="2:65" s="13" customFormat="1" ht="13.5">
      <c r="B1287" s="222"/>
      <c r="C1287" s="223"/>
      <c r="D1287" s="201" t="s">
        <v>143</v>
      </c>
      <c r="E1287" s="224" t="s">
        <v>21</v>
      </c>
      <c r="F1287" s="225" t="s">
        <v>1032</v>
      </c>
      <c r="G1287" s="223"/>
      <c r="H1287" s="224" t="s">
        <v>21</v>
      </c>
      <c r="I1287" s="226"/>
      <c r="J1287" s="223"/>
      <c r="K1287" s="223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143</v>
      </c>
      <c r="AU1287" s="231" t="s">
        <v>86</v>
      </c>
      <c r="AV1287" s="13" t="s">
        <v>79</v>
      </c>
      <c r="AW1287" s="13" t="s">
        <v>38</v>
      </c>
      <c r="AX1287" s="13" t="s">
        <v>74</v>
      </c>
      <c r="AY1287" s="231" t="s">
        <v>134</v>
      </c>
    </row>
    <row r="1288" spans="2:65" s="11" customFormat="1" ht="13.5">
      <c r="B1288" s="199"/>
      <c r="C1288" s="200"/>
      <c r="D1288" s="201" t="s">
        <v>143</v>
      </c>
      <c r="E1288" s="202" t="s">
        <v>21</v>
      </c>
      <c r="F1288" s="203" t="s">
        <v>1033</v>
      </c>
      <c r="G1288" s="200"/>
      <c r="H1288" s="204">
        <v>7.8550000000000004</v>
      </c>
      <c r="I1288" s="205"/>
      <c r="J1288" s="200"/>
      <c r="K1288" s="200"/>
      <c r="L1288" s="206"/>
      <c r="M1288" s="207"/>
      <c r="N1288" s="208"/>
      <c r="O1288" s="208"/>
      <c r="P1288" s="208"/>
      <c r="Q1288" s="208"/>
      <c r="R1288" s="208"/>
      <c r="S1288" s="208"/>
      <c r="T1288" s="209"/>
      <c r="AT1288" s="210" t="s">
        <v>143</v>
      </c>
      <c r="AU1288" s="210" t="s">
        <v>86</v>
      </c>
      <c r="AV1288" s="11" t="s">
        <v>86</v>
      </c>
      <c r="AW1288" s="11" t="s">
        <v>38</v>
      </c>
      <c r="AX1288" s="11" t="s">
        <v>74</v>
      </c>
      <c r="AY1288" s="210" t="s">
        <v>134</v>
      </c>
    </row>
    <row r="1289" spans="2:65" s="11" customFormat="1" ht="13.5">
      <c r="B1289" s="199"/>
      <c r="C1289" s="200"/>
      <c r="D1289" s="201" t="s">
        <v>143</v>
      </c>
      <c r="E1289" s="202" t="s">
        <v>21</v>
      </c>
      <c r="F1289" s="203" t="s">
        <v>1034</v>
      </c>
      <c r="G1289" s="200"/>
      <c r="H1289" s="204">
        <v>5.625</v>
      </c>
      <c r="I1289" s="205"/>
      <c r="J1289" s="200"/>
      <c r="K1289" s="200"/>
      <c r="L1289" s="206"/>
      <c r="M1289" s="207"/>
      <c r="N1289" s="208"/>
      <c r="O1289" s="208"/>
      <c r="P1289" s="208"/>
      <c r="Q1289" s="208"/>
      <c r="R1289" s="208"/>
      <c r="S1289" s="208"/>
      <c r="T1289" s="209"/>
      <c r="AT1289" s="210" t="s">
        <v>143</v>
      </c>
      <c r="AU1289" s="210" t="s">
        <v>86</v>
      </c>
      <c r="AV1289" s="11" t="s">
        <v>86</v>
      </c>
      <c r="AW1289" s="11" t="s">
        <v>38</v>
      </c>
      <c r="AX1289" s="11" t="s">
        <v>74</v>
      </c>
      <c r="AY1289" s="210" t="s">
        <v>134</v>
      </c>
    </row>
    <row r="1290" spans="2:65" s="11" customFormat="1" ht="13.5">
      <c r="B1290" s="199"/>
      <c r="C1290" s="200"/>
      <c r="D1290" s="201" t="s">
        <v>143</v>
      </c>
      <c r="E1290" s="202" t="s">
        <v>21</v>
      </c>
      <c r="F1290" s="203" t="s">
        <v>1035</v>
      </c>
      <c r="G1290" s="200"/>
      <c r="H1290" s="204">
        <v>12.01</v>
      </c>
      <c r="I1290" s="205"/>
      <c r="J1290" s="200"/>
      <c r="K1290" s="200"/>
      <c r="L1290" s="206"/>
      <c r="M1290" s="207"/>
      <c r="N1290" s="208"/>
      <c r="O1290" s="208"/>
      <c r="P1290" s="208"/>
      <c r="Q1290" s="208"/>
      <c r="R1290" s="208"/>
      <c r="S1290" s="208"/>
      <c r="T1290" s="209"/>
      <c r="AT1290" s="210" t="s">
        <v>143</v>
      </c>
      <c r="AU1290" s="210" t="s">
        <v>86</v>
      </c>
      <c r="AV1290" s="11" t="s">
        <v>86</v>
      </c>
      <c r="AW1290" s="11" t="s">
        <v>38</v>
      </c>
      <c r="AX1290" s="11" t="s">
        <v>74</v>
      </c>
      <c r="AY1290" s="210" t="s">
        <v>134</v>
      </c>
    </row>
    <row r="1291" spans="2:65" s="12" customFormat="1" ht="13.5">
      <c r="B1291" s="211"/>
      <c r="C1291" s="212"/>
      <c r="D1291" s="201" t="s">
        <v>143</v>
      </c>
      <c r="E1291" s="213" t="s">
        <v>21</v>
      </c>
      <c r="F1291" s="214" t="s">
        <v>145</v>
      </c>
      <c r="G1291" s="212"/>
      <c r="H1291" s="215">
        <v>25.49</v>
      </c>
      <c r="I1291" s="216"/>
      <c r="J1291" s="212"/>
      <c r="K1291" s="212"/>
      <c r="L1291" s="217"/>
      <c r="M1291" s="218"/>
      <c r="N1291" s="219"/>
      <c r="O1291" s="219"/>
      <c r="P1291" s="219"/>
      <c r="Q1291" s="219"/>
      <c r="R1291" s="219"/>
      <c r="S1291" s="219"/>
      <c r="T1291" s="220"/>
      <c r="AT1291" s="221" t="s">
        <v>143</v>
      </c>
      <c r="AU1291" s="221" t="s">
        <v>86</v>
      </c>
      <c r="AV1291" s="12" t="s">
        <v>141</v>
      </c>
      <c r="AW1291" s="12" t="s">
        <v>38</v>
      </c>
      <c r="AX1291" s="12" t="s">
        <v>79</v>
      </c>
      <c r="AY1291" s="221" t="s">
        <v>134</v>
      </c>
    </row>
    <row r="1292" spans="2:65" s="1" customFormat="1" ht="16.5" customHeight="1">
      <c r="B1292" s="41"/>
      <c r="C1292" s="187" t="s">
        <v>1040</v>
      </c>
      <c r="D1292" s="187" t="s">
        <v>136</v>
      </c>
      <c r="E1292" s="188" t="s">
        <v>1041</v>
      </c>
      <c r="F1292" s="189" t="s">
        <v>1042</v>
      </c>
      <c r="G1292" s="190" t="s">
        <v>179</v>
      </c>
      <c r="H1292" s="191">
        <v>25.49</v>
      </c>
      <c r="I1292" s="192"/>
      <c r="J1292" s="193">
        <f>ROUND(I1292*H1292,2)</f>
        <v>0</v>
      </c>
      <c r="K1292" s="189" t="s">
        <v>140</v>
      </c>
      <c r="L1292" s="61"/>
      <c r="M1292" s="194" t="s">
        <v>21</v>
      </c>
      <c r="N1292" s="195" t="s">
        <v>45</v>
      </c>
      <c r="O1292" s="42"/>
      <c r="P1292" s="196">
        <f>O1292*H1292</f>
        <v>0</v>
      </c>
      <c r="Q1292" s="196">
        <v>0</v>
      </c>
      <c r="R1292" s="196">
        <f>Q1292*H1292</f>
        <v>0</v>
      </c>
      <c r="S1292" s="196">
        <v>0</v>
      </c>
      <c r="T1292" s="197">
        <f>S1292*H1292</f>
        <v>0</v>
      </c>
      <c r="AR1292" s="24" t="s">
        <v>214</v>
      </c>
      <c r="AT1292" s="24" t="s">
        <v>136</v>
      </c>
      <c r="AU1292" s="24" t="s">
        <v>86</v>
      </c>
      <c r="AY1292" s="24" t="s">
        <v>134</v>
      </c>
      <c r="BE1292" s="198">
        <f>IF(N1292="základní",J1292,0)</f>
        <v>0</v>
      </c>
      <c r="BF1292" s="198">
        <f>IF(N1292="snížená",J1292,0)</f>
        <v>0</v>
      </c>
      <c r="BG1292" s="198">
        <f>IF(N1292="zákl. přenesená",J1292,0)</f>
        <v>0</v>
      </c>
      <c r="BH1292" s="198">
        <f>IF(N1292="sníž. přenesená",J1292,0)</f>
        <v>0</v>
      </c>
      <c r="BI1292" s="198">
        <f>IF(N1292="nulová",J1292,0)</f>
        <v>0</v>
      </c>
      <c r="BJ1292" s="24" t="s">
        <v>79</v>
      </c>
      <c r="BK1292" s="198">
        <f>ROUND(I1292*H1292,2)</f>
        <v>0</v>
      </c>
      <c r="BL1292" s="24" t="s">
        <v>214</v>
      </c>
      <c r="BM1292" s="24" t="s">
        <v>1043</v>
      </c>
    </row>
    <row r="1293" spans="2:65" s="13" customFormat="1" ht="13.5">
      <c r="B1293" s="222"/>
      <c r="C1293" s="223"/>
      <c r="D1293" s="201" t="s">
        <v>143</v>
      </c>
      <c r="E1293" s="224" t="s">
        <v>21</v>
      </c>
      <c r="F1293" s="225" t="s">
        <v>1032</v>
      </c>
      <c r="G1293" s="223"/>
      <c r="H1293" s="224" t="s">
        <v>21</v>
      </c>
      <c r="I1293" s="226"/>
      <c r="J1293" s="223"/>
      <c r="K1293" s="223"/>
      <c r="L1293" s="227"/>
      <c r="M1293" s="228"/>
      <c r="N1293" s="229"/>
      <c r="O1293" s="229"/>
      <c r="P1293" s="229"/>
      <c r="Q1293" s="229"/>
      <c r="R1293" s="229"/>
      <c r="S1293" s="229"/>
      <c r="T1293" s="230"/>
      <c r="AT1293" s="231" t="s">
        <v>143</v>
      </c>
      <c r="AU1293" s="231" t="s">
        <v>86</v>
      </c>
      <c r="AV1293" s="13" t="s">
        <v>79</v>
      </c>
      <c r="AW1293" s="13" t="s">
        <v>38</v>
      </c>
      <c r="AX1293" s="13" t="s">
        <v>74</v>
      </c>
      <c r="AY1293" s="231" t="s">
        <v>134</v>
      </c>
    </row>
    <row r="1294" spans="2:65" s="11" customFormat="1" ht="13.5">
      <c r="B1294" s="199"/>
      <c r="C1294" s="200"/>
      <c r="D1294" s="201" t="s">
        <v>143</v>
      </c>
      <c r="E1294" s="202" t="s">
        <v>21</v>
      </c>
      <c r="F1294" s="203" t="s">
        <v>1033</v>
      </c>
      <c r="G1294" s="200"/>
      <c r="H1294" s="204">
        <v>7.8550000000000004</v>
      </c>
      <c r="I1294" s="205"/>
      <c r="J1294" s="200"/>
      <c r="K1294" s="200"/>
      <c r="L1294" s="206"/>
      <c r="M1294" s="207"/>
      <c r="N1294" s="208"/>
      <c r="O1294" s="208"/>
      <c r="P1294" s="208"/>
      <c r="Q1294" s="208"/>
      <c r="R1294" s="208"/>
      <c r="S1294" s="208"/>
      <c r="T1294" s="209"/>
      <c r="AT1294" s="210" t="s">
        <v>143</v>
      </c>
      <c r="AU1294" s="210" t="s">
        <v>86</v>
      </c>
      <c r="AV1294" s="11" t="s">
        <v>86</v>
      </c>
      <c r="AW1294" s="11" t="s">
        <v>38</v>
      </c>
      <c r="AX1294" s="11" t="s">
        <v>74</v>
      </c>
      <c r="AY1294" s="210" t="s">
        <v>134</v>
      </c>
    </row>
    <row r="1295" spans="2:65" s="11" customFormat="1" ht="13.5">
      <c r="B1295" s="199"/>
      <c r="C1295" s="200"/>
      <c r="D1295" s="201" t="s">
        <v>143</v>
      </c>
      <c r="E1295" s="202" t="s">
        <v>21</v>
      </c>
      <c r="F1295" s="203" t="s">
        <v>1034</v>
      </c>
      <c r="G1295" s="200"/>
      <c r="H1295" s="204">
        <v>5.625</v>
      </c>
      <c r="I1295" s="205"/>
      <c r="J1295" s="200"/>
      <c r="K1295" s="200"/>
      <c r="L1295" s="206"/>
      <c r="M1295" s="207"/>
      <c r="N1295" s="208"/>
      <c r="O1295" s="208"/>
      <c r="P1295" s="208"/>
      <c r="Q1295" s="208"/>
      <c r="R1295" s="208"/>
      <c r="S1295" s="208"/>
      <c r="T1295" s="209"/>
      <c r="AT1295" s="210" t="s">
        <v>143</v>
      </c>
      <c r="AU1295" s="210" t="s">
        <v>86</v>
      </c>
      <c r="AV1295" s="11" t="s">
        <v>86</v>
      </c>
      <c r="AW1295" s="11" t="s">
        <v>38</v>
      </c>
      <c r="AX1295" s="11" t="s">
        <v>74</v>
      </c>
      <c r="AY1295" s="210" t="s">
        <v>134</v>
      </c>
    </row>
    <row r="1296" spans="2:65" s="11" customFormat="1" ht="13.5">
      <c r="B1296" s="199"/>
      <c r="C1296" s="200"/>
      <c r="D1296" s="201" t="s">
        <v>143</v>
      </c>
      <c r="E1296" s="202" t="s">
        <v>21</v>
      </c>
      <c r="F1296" s="203" t="s">
        <v>1035</v>
      </c>
      <c r="G1296" s="200"/>
      <c r="H1296" s="204">
        <v>12.01</v>
      </c>
      <c r="I1296" s="205"/>
      <c r="J1296" s="200"/>
      <c r="K1296" s="200"/>
      <c r="L1296" s="206"/>
      <c r="M1296" s="207"/>
      <c r="N1296" s="208"/>
      <c r="O1296" s="208"/>
      <c r="P1296" s="208"/>
      <c r="Q1296" s="208"/>
      <c r="R1296" s="208"/>
      <c r="S1296" s="208"/>
      <c r="T1296" s="209"/>
      <c r="AT1296" s="210" t="s">
        <v>143</v>
      </c>
      <c r="AU1296" s="210" t="s">
        <v>86</v>
      </c>
      <c r="AV1296" s="11" t="s">
        <v>86</v>
      </c>
      <c r="AW1296" s="11" t="s">
        <v>38</v>
      </c>
      <c r="AX1296" s="11" t="s">
        <v>74</v>
      </c>
      <c r="AY1296" s="210" t="s">
        <v>134</v>
      </c>
    </row>
    <row r="1297" spans="2:65" s="12" customFormat="1" ht="13.5">
      <c r="B1297" s="211"/>
      <c r="C1297" s="212"/>
      <c r="D1297" s="201" t="s">
        <v>143</v>
      </c>
      <c r="E1297" s="213" t="s">
        <v>21</v>
      </c>
      <c r="F1297" s="214" t="s">
        <v>145</v>
      </c>
      <c r="G1297" s="212"/>
      <c r="H1297" s="215">
        <v>25.49</v>
      </c>
      <c r="I1297" s="216"/>
      <c r="J1297" s="212"/>
      <c r="K1297" s="212"/>
      <c r="L1297" s="217"/>
      <c r="M1297" s="218"/>
      <c r="N1297" s="219"/>
      <c r="O1297" s="219"/>
      <c r="P1297" s="219"/>
      <c r="Q1297" s="219"/>
      <c r="R1297" s="219"/>
      <c r="S1297" s="219"/>
      <c r="T1297" s="220"/>
      <c r="AT1297" s="221" t="s">
        <v>143</v>
      </c>
      <c r="AU1297" s="221" t="s">
        <v>86</v>
      </c>
      <c r="AV1297" s="12" t="s">
        <v>141</v>
      </c>
      <c r="AW1297" s="12" t="s">
        <v>38</v>
      </c>
      <c r="AX1297" s="12" t="s">
        <v>79</v>
      </c>
      <c r="AY1297" s="221" t="s">
        <v>134</v>
      </c>
    </row>
    <row r="1298" spans="2:65" s="1" customFormat="1" ht="16.5" customHeight="1">
      <c r="B1298" s="41"/>
      <c r="C1298" s="187" t="s">
        <v>1044</v>
      </c>
      <c r="D1298" s="187" t="s">
        <v>136</v>
      </c>
      <c r="E1298" s="188" t="s">
        <v>1045</v>
      </c>
      <c r="F1298" s="189" t="s">
        <v>1046</v>
      </c>
      <c r="G1298" s="190" t="s">
        <v>179</v>
      </c>
      <c r="H1298" s="191">
        <v>25.49</v>
      </c>
      <c r="I1298" s="192"/>
      <c r="J1298" s="193">
        <f>ROUND(I1298*H1298,2)</f>
        <v>0</v>
      </c>
      <c r="K1298" s="189" t="s">
        <v>140</v>
      </c>
      <c r="L1298" s="61"/>
      <c r="M1298" s="194" t="s">
        <v>21</v>
      </c>
      <c r="N1298" s="195" t="s">
        <v>45</v>
      </c>
      <c r="O1298" s="42"/>
      <c r="P1298" s="196">
        <f>O1298*H1298</f>
        <v>0</v>
      </c>
      <c r="Q1298" s="196">
        <v>3.4000000000000002E-4</v>
      </c>
      <c r="R1298" s="196">
        <f>Q1298*H1298</f>
        <v>8.6666E-3</v>
      </c>
      <c r="S1298" s="196">
        <v>0</v>
      </c>
      <c r="T1298" s="197">
        <f>S1298*H1298</f>
        <v>0</v>
      </c>
      <c r="AR1298" s="24" t="s">
        <v>214</v>
      </c>
      <c r="AT1298" s="24" t="s">
        <v>136</v>
      </c>
      <c r="AU1298" s="24" t="s">
        <v>86</v>
      </c>
      <c r="AY1298" s="24" t="s">
        <v>134</v>
      </c>
      <c r="BE1298" s="198">
        <f>IF(N1298="základní",J1298,0)</f>
        <v>0</v>
      </c>
      <c r="BF1298" s="198">
        <f>IF(N1298="snížená",J1298,0)</f>
        <v>0</v>
      </c>
      <c r="BG1298" s="198">
        <f>IF(N1298="zákl. přenesená",J1298,0)</f>
        <v>0</v>
      </c>
      <c r="BH1298" s="198">
        <f>IF(N1298="sníž. přenesená",J1298,0)</f>
        <v>0</v>
      </c>
      <c r="BI1298" s="198">
        <f>IF(N1298="nulová",J1298,0)</f>
        <v>0</v>
      </c>
      <c r="BJ1298" s="24" t="s">
        <v>79</v>
      </c>
      <c r="BK1298" s="198">
        <f>ROUND(I1298*H1298,2)</f>
        <v>0</v>
      </c>
      <c r="BL1298" s="24" t="s">
        <v>214</v>
      </c>
      <c r="BM1298" s="24" t="s">
        <v>1047</v>
      </c>
    </row>
    <row r="1299" spans="2:65" s="13" customFormat="1" ht="13.5">
      <c r="B1299" s="222"/>
      <c r="C1299" s="223"/>
      <c r="D1299" s="201" t="s">
        <v>143</v>
      </c>
      <c r="E1299" s="224" t="s">
        <v>21</v>
      </c>
      <c r="F1299" s="225" t="s">
        <v>1032</v>
      </c>
      <c r="G1299" s="223"/>
      <c r="H1299" s="224" t="s">
        <v>21</v>
      </c>
      <c r="I1299" s="226"/>
      <c r="J1299" s="223"/>
      <c r="K1299" s="223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143</v>
      </c>
      <c r="AU1299" s="231" t="s">
        <v>86</v>
      </c>
      <c r="AV1299" s="13" t="s">
        <v>79</v>
      </c>
      <c r="AW1299" s="13" t="s">
        <v>38</v>
      </c>
      <c r="AX1299" s="13" t="s">
        <v>74</v>
      </c>
      <c r="AY1299" s="231" t="s">
        <v>134</v>
      </c>
    </row>
    <row r="1300" spans="2:65" s="11" customFormat="1" ht="13.5">
      <c r="B1300" s="199"/>
      <c r="C1300" s="200"/>
      <c r="D1300" s="201" t="s">
        <v>143</v>
      </c>
      <c r="E1300" s="202" t="s">
        <v>21</v>
      </c>
      <c r="F1300" s="203" t="s">
        <v>1033</v>
      </c>
      <c r="G1300" s="200"/>
      <c r="H1300" s="204">
        <v>7.8550000000000004</v>
      </c>
      <c r="I1300" s="205"/>
      <c r="J1300" s="200"/>
      <c r="K1300" s="200"/>
      <c r="L1300" s="206"/>
      <c r="M1300" s="207"/>
      <c r="N1300" s="208"/>
      <c r="O1300" s="208"/>
      <c r="P1300" s="208"/>
      <c r="Q1300" s="208"/>
      <c r="R1300" s="208"/>
      <c r="S1300" s="208"/>
      <c r="T1300" s="209"/>
      <c r="AT1300" s="210" t="s">
        <v>143</v>
      </c>
      <c r="AU1300" s="210" t="s">
        <v>86</v>
      </c>
      <c r="AV1300" s="11" t="s">
        <v>86</v>
      </c>
      <c r="AW1300" s="11" t="s">
        <v>38</v>
      </c>
      <c r="AX1300" s="11" t="s">
        <v>74</v>
      </c>
      <c r="AY1300" s="210" t="s">
        <v>134</v>
      </c>
    </row>
    <row r="1301" spans="2:65" s="11" customFormat="1" ht="13.5">
      <c r="B1301" s="199"/>
      <c r="C1301" s="200"/>
      <c r="D1301" s="201" t="s">
        <v>143</v>
      </c>
      <c r="E1301" s="202" t="s">
        <v>21</v>
      </c>
      <c r="F1301" s="203" t="s">
        <v>1034</v>
      </c>
      <c r="G1301" s="200"/>
      <c r="H1301" s="204">
        <v>5.625</v>
      </c>
      <c r="I1301" s="205"/>
      <c r="J1301" s="200"/>
      <c r="K1301" s="200"/>
      <c r="L1301" s="206"/>
      <c r="M1301" s="207"/>
      <c r="N1301" s="208"/>
      <c r="O1301" s="208"/>
      <c r="P1301" s="208"/>
      <c r="Q1301" s="208"/>
      <c r="R1301" s="208"/>
      <c r="S1301" s="208"/>
      <c r="T1301" s="209"/>
      <c r="AT1301" s="210" t="s">
        <v>143</v>
      </c>
      <c r="AU1301" s="210" t="s">
        <v>86</v>
      </c>
      <c r="AV1301" s="11" t="s">
        <v>86</v>
      </c>
      <c r="AW1301" s="11" t="s">
        <v>38</v>
      </c>
      <c r="AX1301" s="11" t="s">
        <v>74</v>
      </c>
      <c r="AY1301" s="210" t="s">
        <v>134</v>
      </c>
    </row>
    <row r="1302" spans="2:65" s="11" customFormat="1" ht="13.5">
      <c r="B1302" s="199"/>
      <c r="C1302" s="200"/>
      <c r="D1302" s="201" t="s">
        <v>143</v>
      </c>
      <c r="E1302" s="202" t="s">
        <v>21</v>
      </c>
      <c r="F1302" s="203" t="s">
        <v>1035</v>
      </c>
      <c r="G1302" s="200"/>
      <c r="H1302" s="204">
        <v>12.01</v>
      </c>
      <c r="I1302" s="205"/>
      <c r="J1302" s="200"/>
      <c r="K1302" s="200"/>
      <c r="L1302" s="206"/>
      <c r="M1302" s="207"/>
      <c r="N1302" s="208"/>
      <c r="O1302" s="208"/>
      <c r="P1302" s="208"/>
      <c r="Q1302" s="208"/>
      <c r="R1302" s="208"/>
      <c r="S1302" s="208"/>
      <c r="T1302" s="209"/>
      <c r="AT1302" s="210" t="s">
        <v>143</v>
      </c>
      <c r="AU1302" s="210" t="s">
        <v>86</v>
      </c>
      <c r="AV1302" s="11" t="s">
        <v>86</v>
      </c>
      <c r="AW1302" s="11" t="s">
        <v>38</v>
      </c>
      <c r="AX1302" s="11" t="s">
        <v>74</v>
      </c>
      <c r="AY1302" s="210" t="s">
        <v>134</v>
      </c>
    </row>
    <row r="1303" spans="2:65" s="12" customFormat="1" ht="13.5">
      <c r="B1303" s="211"/>
      <c r="C1303" s="212"/>
      <c r="D1303" s="201" t="s">
        <v>143</v>
      </c>
      <c r="E1303" s="213" t="s">
        <v>21</v>
      </c>
      <c r="F1303" s="214" t="s">
        <v>145</v>
      </c>
      <c r="G1303" s="212"/>
      <c r="H1303" s="215">
        <v>25.49</v>
      </c>
      <c r="I1303" s="216"/>
      <c r="J1303" s="212"/>
      <c r="K1303" s="212"/>
      <c r="L1303" s="217"/>
      <c r="M1303" s="218"/>
      <c r="N1303" s="219"/>
      <c r="O1303" s="219"/>
      <c r="P1303" s="219"/>
      <c r="Q1303" s="219"/>
      <c r="R1303" s="219"/>
      <c r="S1303" s="219"/>
      <c r="T1303" s="220"/>
      <c r="AT1303" s="221" t="s">
        <v>143</v>
      </c>
      <c r="AU1303" s="221" t="s">
        <v>86</v>
      </c>
      <c r="AV1303" s="12" t="s">
        <v>141</v>
      </c>
      <c r="AW1303" s="12" t="s">
        <v>38</v>
      </c>
      <c r="AX1303" s="12" t="s">
        <v>79</v>
      </c>
      <c r="AY1303" s="221" t="s">
        <v>134</v>
      </c>
    </row>
    <row r="1304" spans="2:65" s="1" customFormat="1" ht="25.5" customHeight="1">
      <c r="B1304" s="41"/>
      <c r="C1304" s="187" t="s">
        <v>1048</v>
      </c>
      <c r="D1304" s="187" t="s">
        <v>136</v>
      </c>
      <c r="E1304" s="188" t="s">
        <v>1049</v>
      </c>
      <c r="F1304" s="189" t="s">
        <v>1050</v>
      </c>
      <c r="G1304" s="190" t="s">
        <v>179</v>
      </c>
      <c r="H1304" s="191">
        <v>67.373999999999995</v>
      </c>
      <c r="I1304" s="192"/>
      <c r="J1304" s="193">
        <f>ROUND(I1304*H1304,2)</f>
        <v>0</v>
      </c>
      <c r="K1304" s="189" t="s">
        <v>140</v>
      </c>
      <c r="L1304" s="61"/>
      <c r="M1304" s="194" t="s">
        <v>21</v>
      </c>
      <c r="N1304" s="195" t="s">
        <v>45</v>
      </c>
      <c r="O1304" s="42"/>
      <c r="P1304" s="196">
        <f>O1304*H1304</f>
        <v>0</v>
      </c>
      <c r="Q1304" s="196">
        <v>6.9999999999999994E-5</v>
      </c>
      <c r="R1304" s="196">
        <f>Q1304*H1304</f>
        <v>4.7161799999999995E-3</v>
      </c>
      <c r="S1304" s="196">
        <v>0</v>
      </c>
      <c r="T1304" s="197">
        <f>S1304*H1304</f>
        <v>0</v>
      </c>
      <c r="AR1304" s="24" t="s">
        <v>214</v>
      </c>
      <c r="AT1304" s="24" t="s">
        <v>136</v>
      </c>
      <c r="AU1304" s="24" t="s">
        <v>86</v>
      </c>
      <c r="AY1304" s="24" t="s">
        <v>134</v>
      </c>
      <c r="BE1304" s="198">
        <f>IF(N1304="základní",J1304,0)</f>
        <v>0</v>
      </c>
      <c r="BF1304" s="198">
        <f>IF(N1304="snížená",J1304,0)</f>
        <v>0</v>
      </c>
      <c r="BG1304" s="198">
        <f>IF(N1304="zákl. přenesená",J1304,0)</f>
        <v>0</v>
      </c>
      <c r="BH1304" s="198">
        <f>IF(N1304="sníž. přenesená",J1304,0)</f>
        <v>0</v>
      </c>
      <c r="BI1304" s="198">
        <f>IF(N1304="nulová",J1304,0)</f>
        <v>0</v>
      </c>
      <c r="BJ1304" s="24" t="s">
        <v>79</v>
      </c>
      <c r="BK1304" s="198">
        <f>ROUND(I1304*H1304,2)</f>
        <v>0</v>
      </c>
      <c r="BL1304" s="24" t="s">
        <v>214</v>
      </c>
      <c r="BM1304" s="24" t="s">
        <v>1051</v>
      </c>
    </row>
    <row r="1305" spans="2:65" s="13" customFormat="1" ht="13.5">
      <c r="B1305" s="222"/>
      <c r="C1305" s="223"/>
      <c r="D1305" s="201" t="s">
        <v>143</v>
      </c>
      <c r="E1305" s="224" t="s">
        <v>21</v>
      </c>
      <c r="F1305" s="225" t="s">
        <v>1052</v>
      </c>
      <c r="G1305" s="223"/>
      <c r="H1305" s="224" t="s">
        <v>21</v>
      </c>
      <c r="I1305" s="226"/>
      <c r="J1305" s="223"/>
      <c r="K1305" s="223"/>
      <c r="L1305" s="227"/>
      <c r="M1305" s="228"/>
      <c r="N1305" s="229"/>
      <c r="O1305" s="229"/>
      <c r="P1305" s="229"/>
      <c r="Q1305" s="229"/>
      <c r="R1305" s="229"/>
      <c r="S1305" s="229"/>
      <c r="T1305" s="230"/>
      <c r="AT1305" s="231" t="s">
        <v>143</v>
      </c>
      <c r="AU1305" s="231" t="s">
        <v>86</v>
      </c>
      <c r="AV1305" s="13" t="s">
        <v>79</v>
      </c>
      <c r="AW1305" s="13" t="s">
        <v>38</v>
      </c>
      <c r="AX1305" s="13" t="s">
        <v>74</v>
      </c>
      <c r="AY1305" s="231" t="s">
        <v>134</v>
      </c>
    </row>
    <row r="1306" spans="2:65" s="11" customFormat="1" ht="13.5">
      <c r="B1306" s="199"/>
      <c r="C1306" s="200"/>
      <c r="D1306" s="201" t="s">
        <v>143</v>
      </c>
      <c r="E1306" s="202" t="s">
        <v>21</v>
      </c>
      <c r="F1306" s="203" t="s">
        <v>1053</v>
      </c>
      <c r="G1306" s="200"/>
      <c r="H1306" s="204">
        <v>2.96</v>
      </c>
      <c r="I1306" s="205"/>
      <c r="J1306" s="200"/>
      <c r="K1306" s="200"/>
      <c r="L1306" s="206"/>
      <c r="M1306" s="207"/>
      <c r="N1306" s="208"/>
      <c r="O1306" s="208"/>
      <c r="P1306" s="208"/>
      <c r="Q1306" s="208"/>
      <c r="R1306" s="208"/>
      <c r="S1306" s="208"/>
      <c r="T1306" s="209"/>
      <c r="AT1306" s="210" t="s">
        <v>143</v>
      </c>
      <c r="AU1306" s="210" t="s">
        <v>86</v>
      </c>
      <c r="AV1306" s="11" t="s">
        <v>86</v>
      </c>
      <c r="AW1306" s="11" t="s">
        <v>38</v>
      </c>
      <c r="AX1306" s="11" t="s">
        <v>74</v>
      </c>
      <c r="AY1306" s="210" t="s">
        <v>134</v>
      </c>
    </row>
    <row r="1307" spans="2:65" s="11" customFormat="1" ht="13.5">
      <c r="B1307" s="199"/>
      <c r="C1307" s="200"/>
      <c r="D1307" s="201" t="s">
        <v>143</v>
      </c>
      <c r="E1307" s="202" t="s">
        <v>21</v>
      </c>
      <c r="F1307" s="203" t="s">
        <v>1054</v>
      </c>
      <c r="G1307" s="200"/>
      <c r="H1307" s="204">
        <v>2.1280000000000001</v>
      </c>
      <c r="I1307" s="205"/>
      <c r="J1307" s="200"/>
      <c r="K1307" s="200"/>
      <c r="L1307" s="206"/>
      <c r="M1307" s="207"/>
      <c r="N1307" s="208"/>
      <c r="O1307" s="208"/>
      <c r="P1307" s="208"/>
      <c r="Q1307" s="208"/>
      <c r="R1307" s="208"/>
      <c r="S1307" s="208"/>
      <c r="T1307" s="209"/>
      <c r="AT1307" s="210" t="s">
        <v>143</v>
      </c>
      <c r="AU1307" s="210" t="s">
        <v>86</v>
      </c>
      <c r="AV1307" s="11" t="s">
        <v>86</v>
      </c>
      <c r="AW1307" s="11" t="s">
        <v>38</v>
      </c>
      <c r="AX1307" s="11" t="s">
        <v>74</v>
      </c>
      <c r="AY1307" s="210" t="s">
        <v>134</v>
      </c>
    </row>
    <row r="1308" spans="2:65" s="13" customFormat="1" ht="13.5">
      <c r="B1308" s="222"/>
      <c r="C1308" s="223"/>
      <c r="D1308" s="201" t="s">
        <v>143</v>
      </c>
      <c r="E1308" s="224" t="s">
        <v>21</v>
      </c>
      <c r="F1308" s="225" t="s">
        <v>1055</v>
      </c>
      <c r="G1308" s="223"/>
      <c r="H1308" s="224" t="s">
        <v>21</v>
      </c>
      <c r="I1308" s="226"/>
      <c r="J1308" s="223"/>
      <c r="K1308" s="223"/>
      <c r="L1308" s="227"/>
      <c r="M1308" s="228"/>
      <c r="N1308" s="229"/>
      <c r="O1308" s="229"/>
      <c r="P1308" s="229"/>
      <c r="Q1308" s="229"/>
      <c r="R1308" s="229"/>
      <c r="S1308" s="229"/>
      <c r="T1308" s="230"/>
      <c r="AT1308" s="231" t="s">
        <v>143</v>
      </c>
      <c r="AU1308" s="231" t="s">
        <v>86</v>
      </c>
      <c r="AV1308" s="13" t="s">
        <v>79</v>
      </c>
      <c r="AW1308" s="13" t="s">
        <v>38</v>
      </c>
      <c r="AX1308" s="13" t="s">
        <v>74</v>
      </c>
      <c r="AY1308" s="231" t="s">
        <v>134</v>
      </c>
    </row>
    <row r="1309" spans="2:65" s="13" customFormat="1" ht="13.5">
      <c r="B1309" s="222"/>
      <c r="C1309" s="223"/>
      <c r="D1309" s="201" t="s">
        <v>143</v>
      </c>
      <c r="E1309" s="224" t="s">
        <v>21</v>
      </c>
      <c r="F1309" s="225" t="s">
        <v>1056</v>
      </c>
      <c r="G1309" s="223"/>
      <c r="H1309" s="224" t="s">
        <v>21</v>
      </c>
      <c r="I1309" s="226"/>
      <c r="J1309" s="223"/>
      <c r="K1309" s="223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143</v>
      </c>
      <c r="AU1309" s="231" t="s">
        <v>86</v>
      </c>
      <c r="AV1309" s="13" t="s">
        <v>79</v>
      </c>
      <c r="AW1309" s="13" t="s">
        <v>38</v>
      </c>
      <c r="AX1309" s="13" t="s">
        <v>74</v>
      </c>
      <c r="AY1309" s="231" t="s">
        <v>134</v>
      </c>
    </row>
    <row r="1310" spans="2:65" s="11" customFormat="1" ht="13.5">
      <c r="B1310" s="199"/>
      <c r="C1310" s="200"/>
      <c r="D1310" s="201" t="s">
        <v>143</v>
      </c>
      <c r="E1310" s="202" t="s">
        <v>21</v>
      </c>
      <c r="F1310" s="203" t="s">
        <v>1057</v>
      </c>
      <c r="G1310" s="200"/>
      <c r="H1310" s="204">
        <v>1.65</v>
      </c>
      <c r="I1310" s="205"/>
      <c r="J1310" s="200"/>
      <c r="K1310" s="200"/>
      <c r="L1310" s="206"/>
      <c r="M1310" s="207"/>
      <c r="N1310" s="208"/>
      <c r="O1310" s="208"/>
      <c r="P1310" s="208"/>
      <c r="Q1310" s="208"/>
      <c r="R1310" s="208"/>
      <c r="S1310" s="208"/>
      <c r="T1310" s="209"/>
      <c r="AT1310" s="210" t="s">
        <v>143</v>
      </c>
      <c r="AU1310" s="210" t="s">
        <v>86</v>
      </c>
      <c r="AV1310" s="11" t="s">
        <v>86</v>
      </c>
      <c r="AW1310" s="11" t="s">
        <v>38</v>
      </c>
      <c r="AX1310" s="11" t="s">
        <v>74</v>
      </c>
      <c r="AY1310" s="210" t="s">
        <v>134</v>
      </c>
    </row>
    <row r="1311" spans="2:65" s="11" customFormat="1" ht="13.5">
      <c r="B1311" s="199"/>
      <c r="C1311" s="200"/>
      <c r="D1311" s="201" t="s">
        <v>143</v>
      </c>
      <c r="E1311" s="202" t="s">
        <v>21</v>
      </c>
      <c r="F1311" s="203" t="s">
        <v>1058</v>
      </c>
      <c r="G1311" s="200"/>
      <c r="H1311" s="204">
        <v>1.8979999999999999</v>
      </c>
      <c r="I1311" s="205"/>
      <c r="J1311" s="200"/>
      <c r="K1311" s="200"/>
      <c r="L1311" s="206"/>
      <c r="M1311" s="207"/>
      <c r="N1311" s="208"/>
      <c r="O1311" s="208"/>
      <c r="P1311" s="208"/>
      <c r="Q1311" s="208"/>
      <c r="R1311" s="208"/>
      <c r="S1311" s="208"/>
      <c r="T1311" s="209"/>
      <c r="AT1311" s="210" t="s">
        <v>143</v>
      </c>
      <c r="AU1311" s="210" t="s">
        <v>86</v>
      </c>
      <c r="AV1311" s="11" t="s">
        <v>86</v>
      </c>
      <c r="AW1311" s="11" t="s">
        <v>38</v>
      </c>
      <c r="AX1311" s="11" t="s">
        <v>74</v>
      </c>
      <c r="AY1311" s="210" t="s">
        <v>134</v>
      </c>
    </row>
    <row r="1312" spans="2:65" s="13" customFormat="1" ht="13.5">
      <c r="B1312" s="222"/>
      <c r="C1312" s="223"/>
      <c r="D1312" s="201" t="s">
        <v>143</v>
      </c>
      <c r="E1312" s="224" t="s">
        <v>21</v>
      </c>
      <c r="F1312" s="225" t="s">
        <v>1059</v>
      </c>
      <c r="G1312" s="223"/>
      <c r="H1312" s="224" t="s">
        <v>21</v>
      </c>
      <c r="I1312" s="226"/>
      <c r="J1312" s="223"/>
      <c r="K1312" s="223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143</v>
      </c>
      <c r="AU1312" s="231" t="s">
        <v>86</v>
      </c>
      <c r="AV1312" s="13" t="s">
        <v>79</v>
      </c>
      <c r="AW1312" s="13" t="s">
        <v>38</v>
      </c>
      <c r="AX1312" s="13" t="s">
        <v>74</v>
      </c>
      <c r="AY1312" s="231" t="s">
        <v>134</v>
      </c>
    </row>
    <row r="1313" spans="2:51" s="11" customFormat="1" ht="13.5">
      <c r="B1313" s="199"/>
      <c r="C1313" s="200"/>
      <c r="D1313" s="201" t="s">
        <v>143</v>
      </c>
      <c r="E1313" s="202" t="s">
        <v>21</v>
      </c>
      <c r="F1313" s="203" t="s">
        <v>1060</v>
      </c>
      <c r="G1313" s="200"/>
      <c r="H1313" s="204">
        <v>2.875</v>
      </c>
      <c r="I1313" s="205"/>
      <c r="J1313" s="200"/>
      <c r="K1313" s="200"/>
      <c r="L1313" s="206"/>
      <c r="M1313" s="207"/>
      <c r="N1313" s="208"/>
      <c r="O1313" s="208"/>
      <c r="P1313" s="208"/>
      <c r="Q1313" s="208"/>
      <c r="R1313" s="208"/>
      <c r="S1313" s="208"/>
      <c r="T1313" s="209"/>
      <c r="AT1313" s="210" t="s">
        <v>143</v>
      </c>
      <c r="AU1313" s="210" t="s">
        <v>86</v>
      </c>
      <c r="AV1313" s="11" t="s">
        <v>86</v>
      </c>
      <c r="AW1313" s="11" t="s">
        <v>38</v>
      </c>
      <c r="AX1313" s="11" t="s">
        <v>74</v>
      </c>
      <c r="AY1313" s="210" t="s">
        <v>134</v>
      </c>
    </row>
    <row r="1314" spans="2:51" s="11" customFormat="1" ht="13.5">
      <c r="B1314" s="199"/>
      <c r="C1314" s="200"/>
      <c r="D1314" s="201" t="s">
        <v>143</v>
      </c>
      <c r="E1314" s="202" t="s">
        <v>21</v>
      </c>
      <c r="F1314" s="203" t="s">
        <v>1061</v>
      </c>
      <c r="G1314" s="200"/>
      <c r="H1314" s="204">
        <v>2.2799999999999998</v>
      </c>
      <c r="I1314" s="205"/>
      <c r="J1314" s="200"/>
      <c r="K1314" s="200"/>
      <c r="L1314" s="206"/>
      <c r="M1314" s="207"/>
      <c r="N1314" s="208"/>
      <c r="O1314" s="208"/>
      <c r="P1314" s="208"/>
      <c r="Q1314" s="208"/>
      <c r="R1314" s="208"/>
      <c r="S1314" s="208"/>
      <c r="T1314" s="209"/>
      <c r="AT1314" s="210" t="s">
        <v>143</v>
      </c>
      <c r="AU1314" s="210" t="s">
        <v>86</v>
      </c>
      <c r="AV1314" s="11" t="s">
        <v>86</v>
      </c>
      <c r="AW1314" s="11" t="s">
        <v>38</v>
      </c>
      <c r="AX1314" s="11" t="s">
        <v>74</v>
      </c>
      <c r="AY1314" s="210" t="s">
        <v>134</v>
      </c>
    </row>
    <row r="1315" spans="2:51" s="13" customFormat="1" ht="13.5">
      <c r="B1315" s="222"/>
      <c r="C1315" s="223"/>
      <c r="D1315" s="201" t="s">
        <v>143</v>
      </c>
      <c r="E1315" s="224" t="s">
        <v>21</v>
      </c>
      <c r="F1315" s="225" t="s">
        <v>888</v>
      </c>
      <c r="G1315" s="223"/>
      <c r="H1315" s="224" t="s">
        <v>21</v>
      </c>
      <c r="I1315" s="226"/>
      <c r="J1315" s="223"/>
      <c r="K1315" s="223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143</v>
      </c>
      <c r="AU1315" s="231" t="s">
        <v>86</v>
      </c>
      <c r="AV1315" s="13" t="s">
        <v>79</v>
      </c>
      <c r="AW1315" s="13" t="s">
        <v>38</v>
      </c>
      <c r="AX1315" s="13" t="s">
        <v>74</v>
      </c>
      <c r="AY1315" s="231" t="s">
        <v>134</v>
      </c>
    </row>
    <row r="1316" spans="2:51" s="13" customFormat="1" ht="13.5">
      <c r="B1316" s="222"/>
      <c r="C1316" s="223"/>
      <c r="D1316" s="201" t="s">
        <v>143</v>
      </c>
      <c r="E1316" s="224" t="s">
        <v>21</v>
      </c>
      <c r="F1316" s="225" t="s">
        <v>875</v>
      </c>
      <c r="G1316" s="223"/>
      <c r="H1316" s="224" t="s">
        <v>21</v>
      </c>
      <c r="I1316" s="226"/>
      <c r="J1316" s="223"/>
      <c r="K1316" s="223"/>
      <c r="L1316" s="227"/>
      <c r="M1316" s="228"/>
      <c r="N1316" s="229"/>
      <c r="O1316" s="229"/>
      <c r="P1316" s="229"/>
      <c r="Q1316" s="229"/>
      <c r="R1316" s="229"/>
      <c r="S1316" s="229"/>
      <c r="T1316" s="230"/>
      <c r="AT1316" s="231" t="s">
        <v>143</v>
      </c>
      <c r="AU1316" s="231" t="s">
        <v>86</v>
      </c>
      <c r="AV1316" s="13" t="s">
        <v>79</v>
      </c>
      <c r="AW1316" s="13" t="s">
        <v>38</v>
      </c>
      <c r="AX1316" s="13" t="s">
        <v>74</v>
      </c>
      <c r="AY1316" s="231" t="s">
        <v>134</v>
      </c>
    </row>
    <row r="1317" spans="2:51" s="11" customFormat="1" ht="13.5">
      <c r="B1317" s="199"/>
      <c r="C1317" s="200"/>
      <c r="D1317" s="201" t="s">
        <v>143</v>
      </c>
      <c r="E1317" s="202" t="s">
        <v>21</v>
      </c>
      <c r="F1317" s="203" t="s">
        <v>1062</v>
      </c>
      <c r="G1317" s="200"/>
      <c r="H1317" s="204">
        <v>1.8839999999999999</v>
      </c>
      <c r="I1317" s="205"/>
      <c r="J1317" s="200"/>
      <c r="K1317" s="200"/>
      <c r="L1317" s="206"/>
      <c r="M1317" s="207"/>
      <c r="N1317" s="208"/>
      <c r="O1317" s="208"/>
      <c r="P1317" s="208"/>
      <c r="Q1317" s="208"/>
      <c r="R1317" s="208"/>
      <c r="S1317" s="208"/>
      <c r="T1317" s="209"/>
      <c r="AT1317" s="210" t="s">
        <v>143</v>
      </c>
      <c r="AU1317" s="210" t="s">
        <v>86</v>
      </c>
      <c r="AV1317" s="11" t="s">
        <v>86</v>
      </c>
      <c r="AW1317" s="11" t="s">
        <v>38</v>
      </c>
      <c r="AX1317" s="11" t="s">
        <v>74</v>
      </c>
      <c r="AY1317" s="210" t="s">
        <v>134</v>
      </c>
    </row>
    <row r="1318" spans="2:51" s="13" customFormat="1" ht="13.5">
      <c r="B1318" s="222"/>
      <c r="C1318" s="223"/>
      <c r="D1318" s="201" t="s">
        <v>143</v>
      </c>
      <c r="E1318" s="224" t="s">
        <v>21</v>
      </c>
      <c r="F1318" s="225" t="s">
        <v>877</v>
      </c>
      <c r="G1318" s="223"/>
      <c r="H1318" s="224" t="s">
        <v>21</v>
      </c>
      <c r="I1318" s="226"/>
      <c r="J1318" s="223"/>
      <c r="K1318" s="223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143</v>
      </c>
      <c r="AU1318" s="231" t="s">
        <v>86</v>
      </c>
      <c r="AV1318" s="13" t="s">
        <v>79</v>
      </c>
      <c r="AW1318" s="13" t="s">
        <v>38</v>
      </c>
      <c r="AX1318" s="13" t="s">
        <v>74</v>
      </c>
      <c r="AY1318" s="231" t="s">
        <v>134</v>
      </c>
    </row>
    <row r="1319" spans="2:51" s="11" customFormat="1" ht="13.5">
      <c r="B1319" s="199"/>
      <c r="C1319" s="200"/>
      <c r="D1319" s="201" t="s">
        <v>143</v>
      </c>
      <c r="E1319" s="202" t="s">
        <v>21</v>
      </c>
      <c r="F1319" s="203" t="s">
        <v>1063</v>
      </c>
      <c r="G1319" s="200"/>
      <c r="H1319" s="204">
        <v>1.8340000000000001</v>
      </c>
      <c r="I1319" s="205"/>
      <c r="J1319" s="200"/>
      <c r="K1319" s="200"/>
      <c r="L1319" s="206"/>
      <c r="M1319" s="207"/>
      <c r="N1319" s="208"/>
      <c r="O1319" s="208"/>
      <c r="P1319" s="208"/>
      <c r="Q1319" s="208"/>
      <c r="R1319" s="208"/>
      <c r="S1319" s="208"/>
      <c r="T1319" s="209"/>
      <c r="AT1319" s="210" t="s">
        <v>143</v>
      </c>
      <c r="AU1319" s="210" t="s">
        <v>86</v>
      </c>
      <c r="AV1319" s="11" t="s">
        <v>86</v>
      </c>
      <c r="AW1319" s="11" t="s">
        <v>38</v>
      </c>
      <c r="AX1319" s="11" t="s">
        <v>74</v>
      </c>
      <c r="AY1319" s="210" t="s">
        <v>134</v>
      </c>
    </row>
    <row r="1320" spans="2:51" s="13" customFormat="1" ht="13.5">
      <c r="B1320" s="222"/>
      <c r="C1320" s="223"/>
      <c r="D1320" s="201" t="s">
        <v>143</v>
      </c>
      <c r="E1320" s="224" t="s">
        <v>21</v>
      </c>
      <c r="F1320" s="225" t="s">
        <v>879</v>
      </c>
      <c r="G1320" s="223"/>
      <c r="H1320" s="224" t="s">
        <v>21</v>
      </c>
      <c r="I1320" s="226"/>
      <c r="J1320" s="223"/>
      <c r="K1320" s="223"/>
      <c r="L1320" s="227"/>
      <c r="M1320" s="228"/>
      <c r="N1320" s="229"/>
      <c r="O1320" s="229"/>
      <c r="P1320" s="229"/>
      <c r="Q1320" s="229"/>
      <c r="R1320" s="229"/>
      <c r="S1320" s="229"/>
      <c r="T1320" s="230"/>
      <c r="AT1320" s="231" t="s">
        <v>143</v>
      </c>
      <c r="AU1320" s="231" t="s">
        <v>86</v>
      </c>
      <c r="AV1320" s="13" t="s">
        <v>79</v>
      </c>
      <c r="AW1320" s="13" t="s">
        <v>38</v>
      </c>
      <c r="AX1320" s="13" t="s">
        <v>74</v>
      </c>
      <c r="AY1320" s="231" t="s">
        <v>134</v>
      </c>
    </row>
    <row r="1321" spans="2:51" s="11" customFormat="1" ht="13.5">
      <c r="B1321" s="199"/>
      <c r="C1321" s="200"/>
      <c r="D1321" s="201" t="s">
        <v>143</v>
      </c>
      <c r="E1321" s="202" t="s">
        <v>21</v>
      </c>
      <c r="F1321" s="203" t="s">
        <v>1064</v>
      </c>
      <c r="G1321" s="200"/>
      <c r="H1321" s="204">
        <v>2.7509999999999999</v>
      </c>
      <c r="I1321" s="205"/>
      <c r="J1321" s="200"/>
      <c r="K1321" s="200"/>
      <c r="L1321" s="206"/>
      <c r="M1321" s="207"/>
      <c r="N1321" s="208"/>
      <c r="O1321" s="208"/>
      <c r="P1321" s="208"/>
      <c r="Q1321" s="208"/>
      <c r="R1321" s="208"/>
      <c r="S1321" s="208"/>
      <c r="T1321" s="209"/>
      <c r="AT1321" s="210" t="s">
        <v>143</v>
      </c>
      <c r="AU1321" s="210" t="s">
        <v>86</v>
      </c>
      <c r="AV1321" s="11" t="s">
        <v>86</v>
      </c>
      <c r="AW1321" s="11" t="s">
        <v>38</v>
      </c>
      <c r="AX1321" s="11" t="s">
        <v>74</v>
      </c>
      <c r="AY1321" s="210" t="s">
        <v>134</v>
      </c>
    </row>
    <row r="1322" spans="2:51" s="13" customFormat="1" ht="13.5">
      <c r="B1322" s="222"/>
      <c r="C1322" s="223"/>
      <c r="D1322" s="201" t="s">
        <v>143</v>
      </c>
      <c r="E1322" s="224" t="s">
        <v>21</v>
      </c>
      <c r="F1322" s="225" t="s">
        <v>1065</v>
      </c>
      <c r="G1322" s="223"/>
      <c r="H1322" s="224" t="s">
        <v>21</v>
      </c>
      <c r="I1322" s="226"/>
      <c r="J1322" s="223"/>
      <c r="K1322" s="223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143</v>
      </c>
      <c r="AU1322" s="231" t="s">
        <v>86</v>
      </c>
      <c r="AV1322" s="13" t="s">
        <v>79</v>
      </c>
      <c r="AW1322" s="13" t="s">
        <v>38</v>
      </c>
      <c r="AX1322" s="13" t="s">
        <v>74</v>
      </c>
      <c r="AY1322" s="231" t="s">
        <v>134</v>
      </c>
    </row>
    <row r="1323" spans="2:51" s="11" customFormat="1" ht="13.5">
      <c r="B1323" s="199"/>
      <c r="C1323" s="200"/>
      <c r="D1323" s="201" t="s">
        <v>143</v>
      </c>
      <c r="E1323" s="202" t="s">
        <v>21</v>
      </c>
      <c r="F1323" s="203" t="s">
        <v>1066</v>
      </c>
      <c r="G1323" s="200"/>
      <c r="H1323" s="204">
        <v>3.2719999999999998</v>
      </c>
      <c r="I1323" s="205"/>
      <c r="J1323" s="200"/>
      <c r="K1323" s="200"/>
      <c r="L1323" s="206"/>
      <c r="M1323" s="207"/>
      <c r="N1323" s="208"/>
      <c r="O1323" s="208"/>
      <c r="P1323" s="208"/>
      <c r="Q1323" s="208"/>
      <c r="R1323" s="208"/>
      <c r="S1323" s="208"/>
      <c r="T1323" s="209"/>
      <c r="AT1323" s="210" t="s">
        <v>143</v>
      </c>
      <c r="AU1323" s="210" t="s">
        <v>86</v>
      </c>
      <c r="AV1323" s="11" t="s">
        <v>86</v>
      </c>
      <c r="AW1323" s="11" t="s">
        <v>38</v>
      </c>
      <c r="AX1323" s="11" t="s">
        <v>74</v>
      </c>
      <c r="AY1323" s="210" t="s">
        <v>134</v>
      </c>
    </row>
    <row r="1324" spans="2:51" s="13" customFormat="1" ht="13.5">
      <c r="B1324" s="222"/>
      <c r="C1324" s="223"/>
      <c r="D1324" s="201" t="s">
        <v>143</v>
      </c>
      <c r="E1324" s="224" t="s">
        <v>21</v>
      </c>
      <c r="F1324" s="225" t="s">
        <v>1067</v>
      </c>
      <c r="G1324" s="223"/>
      <c r="H1324" s="224" t="s">
        <v>21</v>
      </c>
      <c r="I1324" s="226"/>
      <c r="J1324" s="223"/>
      <c r="K1324" s="223"/>
      <c r="L1324" s="227"/>
      <c r="M1324" s="228"/>
      <c r="N1324" s="229"/>
      <c r="O1324" s="229"/>
      <c r="P1324" s="229"/>
      <c r="Q1324" s="229"/>
      <c r="R1324" s="229"/>
      <c r="S1324" s="229"/>
      <c r="T1324" s="230"/>
      <c r="AT1324" s="231" t="s">
        <v>143</v>
      </c>
      <c r="AU1324" s="231" t="s">
        <v>86</v>
      </c>
      <c r="AV1324" s="13" t="s">
        <v>79</v>
      </c>
      <c r="AW1324" s="13" t="s">
        <v>38</v>
      </c>
      <c r="AX1324" s="13" t="s">
        <v>74</v>
      </c>
      <c r="AY1324" s="231" t="s">
        <v>134</v>
      </c>
    </row>
    <row r="1325" spans="2:51" s="11" customFormat="1" ht="13.5">
      <c r="B1325" s="199"/>
      <c r="C1325" s="200"/>
      <c r="D1325" s="201" t="s">
        <v>143</v>
      </c>
      <c r="E1325" s="202" t="s">
        <v>21</v>
      </c>
      <c r="F1325" s="203" t="s">
        <v>1068</v>
      </c>
      <c r="G1325" s="200"/>
      <c r="H1325" s="204">
        <v>10.23</v>
      </c>
      <c r="I1325" s="205"/>
      <c r="J1325" s="200"/>
      <c r="K1325" s="200"/>
      <c r="L1325" s="206"/>
      <c r="M1325" s="207"/>
      <c r="N1325" s="208"/>
      <c r="O1325" s="208"/>
      <c r="P1325" s="208"/>
      <c r="Q1325" s="208"/>
      <c r="R1325" s="208"/>
      <c r="S1325" s="208"/>
      <c r="T1325" s="209"/>
      <c r="AT1325" s="210" t="s">
        <v>143</v>
      </c>
      <c r="AU1325" s="210" t="s">
        <v>86</v>
      </c>
      <c r="AV1325" s="11" t="s">
        <v>86</v>
      </c>
      <c r="AW1325" s="11" t="s">
        <v>38</v>
      </c>
      <c r="AX1325" s="11" t="s">
        <v>74</v>
      </c>
      <c r="AY1325" s="210" t="s">
        <v>134</v>
      </c>
    </row>
    <row r="1326" spans="2:51" s="13" customFormat="1" ht="13.5">
      <c r="B1326" s="222"/>
      <c r="C1326" s="223"/>
      <c r="D1326" s="201" t="s">
        <v>143</v>
      </c>
      <c r="E1326" s="224" t="s">
        <v>21</v>
      </c>
      <c r="F1326" s="225" t="s">
        <v>1069</v>
      </c>
      <c r="G1326" s="223"/>
      <c r="H1326" s="224" t="s">
        <v>21</v>
      </c>
      <c r="I1326" s="226"/>
      <c r="J1326" s="223"/>
      <c r="K1326" s="223"/>
      <c r="L1326" s="227"/>
      <c r="M1326" s="228"/>
      <c r="N1326" s="229"/>
      <c r="O1326" s="229"/>
      <c r="P1326" s="229"/>
      <c r="Q1326" s="229"/>
      <c r="R1326" s="229"/>
      <c r="S1326" s="229"/>
      <c r="T1326" s="230"/>
      <c r="AT1326" s="231" t="s">
        <v>143</v>
      </c>
      <c r="AU1326" s="231" t="s">
        <v>86</v>
      </c>
      <c r="AV1326" s="13" t="s">
        <v>79</v>
      </c>
      <c r="AW1326" s="13" t="s">
        <v>38</v>
      </c>
      <c r="AX1326" s="13" t="s">
        <v>74</v>
      </c>
      <c r="AY1326" s="231" t="s">
        <v>134</v>
      </c>
    </row>
    <row r="1327" spans="2:51" s="11" customFormat="1" ht="13.5">
      <c r="B1327" s="199"/>
      <c r="C1327" s="200"/>
      <c r="D1327" s="201" t="s">
        <v>143</v>
      </c>
      <c r="E1327" s="202" t="s">
        <v>21</v>
      </c>
      <c r="F1327" s="203" t="s">
        <v>1070</v>
      </c>
      <c r="G1327" s="200"/>
      <c r="H1327" s="204">
        <v>8.3780000000000001</v>
      </c>
      <c r="I1327" s="205"/>
      <c r="J1327" s="200"/>
      <c r="K1327" s="200"/>
      <c r="L1327" s="206"/>
      <c r="M1327" s="207"/>
      <c r="N1327" s="208"/>
      <c r="O1327" s="208"/>
      <c r="P1327" s="208"/>
      <c r="Q1327" s="208"/>
      <c r="R1327" s="208"/>
      <c r="S1327" s="208"/>
      <c r="T1327" s="209"/>
      <c r="AT1327" s="210" t="s">
        <v>143</v>
      </c>
      <c r="AU1327" s="210" t="s">
        <v>86</v>
      </c>
      <c r="AV1327" s="11" t="s">
        <v>86</v>
      </c>
      <c r="AW1327" s="11" t="s">
        <v>38</v>
      </c>
      <c r="AX1327" s="11" t="s">
        <v>74</v>
      </c>
      <c r="AY1327" s="210" t="s">
        <v>134</v>
      </c>
    </row>
    <row r="1328" spans="2:51" s="13" customFormat="1" ht="13.5">
      <c r="B1328" s="222"/>
      <c r="C1328" s="223"/>
      <c r="D1328" s="201" t="s">
        <v>143</v>
      </c>
      <c r="E1328" s="224" t="s">
        <v>21</v>
      </c>
      <c r="F1328" s="225" t="s">
        <v>1071</v>
      </c>
      <c r="G1328" s="223"/>
      <c r="H1328" s="224" t="s">
        <v>21</v>
      </c>
      <c r="I1328" s="226"/>
      <c r="J1328" s="223"/>
      <c r="K1328" s="223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143</v>
      </c>
      <c r="AU1328" s="231" t="s">
        <v>86</v>
      </c>
      <c r="AV1328" s="13" t="s">
        <v>79</v>
      </c>
      <c r="AW1328" s="13" t="s">
        <v>38</v>
      </c>
      <c r="AX1328" s="13" t="s">
        <v>74</v>
      </c>
      <c r="AY1328" s="231" t="s">
        <v>134</v>
      </c>
    </row>
    <row r="1329" spans="2:65" s="11" customFormat="1" ht="13.5">
      <c r="B1329" s="199"/>
      <c r="C1329" s="200"/>
      <c r="D1329" s="201" t="s">
        <v>143</v>
      </c>
      <c r="E1329" s="202" t="s">
        <v>21</v>
      </c>
      <c r="F1329" s="203" t="s">
        <v>1072</v>
      </c>
      <c r="G1329" s="200"/>
      <c r="H1329" s="204">
        <v>10.129</v>
      </c>
      <c r="I1329" s="205"/>
      <c r="J1329" s="200"/>
      <c r="K1329" s="200"/>
      <c r="L1329" s="206"/>
      <c r="M1329" s="207"/>
      <c r="N1329" s="208"/>
      <c r="O1329" s="208"/>
      <c r="P1329" s="208"/>
      <c r="Q1329" s="208"/>
      <c r="R1329" s="208"/>
      <c r="S1329" s="208"/>
      <c r="T1329" s="209"/>
      <c r="AT1329" s="210" t="s">
        <v>143</v>
      </c>
      <c r="AU1329" s="210" t="s">
        <v>86</v>
      </c>
      <c r="AV1329" s="11" t="s">
        <v>86</v>
      </c>
      <c r="AW1329" s="11" t="s">
        <v>38</v>
      </c>
      <c r="AX1329" s="11" t="s">
        <v>74</v>
      </c>
      <c r="AY1329" s="210" t="s">
        <v>134</v>
      </c>
    </row>
    <row r="1330" spans="2:65" s="13" customFormat="1" ht="13.5">
      <c r="B1330" s="222"/>
      <c r="C1330" s="223"/>
      <c r="D1330" s="201" t="s">
        <v>143</v>
      </c>
      <c r="E1330" s="224" t="s">
        <v>21</v>
      </c>
      <c r="F1330" s="225" t="s">
        <v>1073</v>
      </c>
      <c r="G1330" s="223"/>
      <c r="H1330" s="224" t="s">
        <v>21</v>
      </c>
      <c r="I1330" s="226"/>
      <c r="J1330" s="223"/>
      <c r="K1330" s="223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143</v>
      </c>
      <c r="AU1330" s="231" t="s">
        <v>86</v>
      </c>
      <c r="AV1330" s="13" t="s">
        <v>79</v>
      </c>
      <c r="AW1330" s="13" t="s">
        <v>38</v>
      </c>
      <c r="AX1330" s="13" t="s">
        <v>74</v>
      </c>
      <c r="AY1330" s="231" t="s">
        <v>134</v>
      </c>
    </row>
    <row r="1331" spans="2:65" s="11" customFormat="1" ht="13.5">
      <c r="B1331" s="199"/>
      <c r="C1331" s="200"/>
      <c r="D1331" s="201" t="s">
        <v>143</v>
      </c>
      <c r="E1331" s="202" t="s">
        <v>21</v>
      </c>
      <c r="F1331" s="203" t="s">
        <v>1074</v>
      </c>
      <c r="G1331" s="200"/>
      <c r="H1331" s="204">
        <v>15.105</v>
      </c>
      <c r="I1331" s="205"/>
      <c r="J1331" s="200"/>
      <c r="K1331" s="200"/>
      <c r="L1331" s="206"/>
      <c r="M1331" s="207"/>
      <c r="N1331" s="208"/>
      <c r="O1331" s="208"/>
      <c r="P1331" s="208"/>
      <c r="Q1331" s="208"/>
      <c r="R1331" s="208"/>
      <c r="S1331" s="208"/>
      <c r="T1331" s="209"/>
      <c r="AT1331" s="210" t="s">
        <v>143</v>
      </c>
      <c r="AU1331" s="210" t="s">
        <v>86</v>
      </c>
      <c r="AV1331" s="11" t="s">
        <v>86</v>
      </c>
      <c r="AW1331" s="11" t="s">
        <v>38</v>
      </c>
      <c r="AX1331" s="11" t="s">
        <v>74</v>
      </c>
      <c r="AY1331" s="210" t="s">
        <v>134</v>
      </c>
    </row>
    <row r="1332" spans="2:65" s="12" customFormat="1" ht="13.5">
      <c r="B1332" s="211"/>
      <c r="C1332" s="212"/>
      <c r="D1332" s="201" t="s">
        <v>143</v>
      </c>
      <c r="E1332" s="213" t="s">
        <v>21</v>
      </c>
      <c r="F1332" s="214" t="s">
        <v>145</v>
      </c>
      <c r="G1332" s="212"/>
      <c r="H1332" s="215">
        <v>67.373999999999995</v>
      </c>
      <c r="I1332" s="216"/>
      <c r="J1332" s="212"/>
      <c r="K1332" s="212"/>
      <c r="L1332" s="217"/>
      <c r="M1332" s="218"/>
      <c r="N1332" s="219"/>
      <c r="O1332" s="219"/>
      <c r="P1332" s="219"/>
      <c r="Q1332" s="219"/>
      <c r="R1332" s="219"/>
      <c r="S1332" s="219"/>
      <c r="T1332" s="220"/>
      <c r="AT1332" s="221" t="s">
        <v>143</v>
      </c>
      <c r="AU1332" s="221" t="s">
        <v>86</v>
      </c>
      <c r="AV1332" s="12" t="s">
        <v>141</v>
      </c>
      <c r="AW1332" s="12" t="s">
        <v>38</v>
      </c>
      <c r="AX1332" s="12" t="s">
        <v>79</v>
      </c>
      <c r="AY1332" s="221" t="s">
        <v>134</v>
      </c>
    </row>
    <row r="1333" spans="2:65" s="1" customFormat="1" ht="25.5" customHeight="1">
      <c r="B1333" s="41"/>
      <c r="C1333" s="187" t="s">
        <v>1075</v>
      </c>
      <c r="D1333" s="187" t="s">
        <v>136</v>
      </c>
      <c r="E1333" s="188" t="s">
        <v>1076</v>
      </c>
      <c r="F1333" s="189" t="s">
        <v>1077</v>
      </c>
      <c r="G1333" s="190" t="s">
        <v>179</v>
      </c>
      <c r="H1333" s="191">
        <v>67.373999999999995</v>
      </c>
      <c r="I1333" s="192"/>
      <c r="J1333" s="193">
        <f>ROUND(I1333*H1333,2)</f>
        <v>0</v>
      </c>
      <c r="K1333" s="189" t="s">
        <v>140</v>
      </c>
      <c r="L1333" s="61"/>
      <c r="M1333" s="194" t="s">
        <v>21</v>
      </c>
      <c r="N1333" s="195" t="s">
        <v>45</v>
      </c>
      <c r="O1333" s="42"/>
      <c r="P1333" s="196">
        <f>O1333*H1333</f>
        <v>0</v>
      </c>
      <c r="Q1333" s="196">
        <v>6.9999999999999994E-5</v>
      </c>
      <c r="R1333" s="196">
        <f>Q1333*H1333</f>
        <v>4.7161799999999995E-3</v>
      </c>
      <c r="S1333" s="196">
        <v>0</v>
      </c>
      <c r="T1333" s="197">
        <f>S1333*H1333</f>
        <v>0</v>
      </c>
      <c r="AR1333" s="24" t="s">
        <v>214</v>
      </c>
      <c r="AT1333" s="24" t="s">
        <v>136</v>
      </c>
      <c r="AU1333" s="24" t="s">
        <v>86</v>
      </c>
      <c r="AY1333" s="24" t="s">
        <v>134</v>
      </c>
      <c r="BE1333" s="198">
        <f>IF(N1333="základní",J1333,0)</f>
        <v>0</v>
      </c>
      <c r="BF1333" s="198">
        <f>IF(N1333="snížená",J1333,0)</f>
        <v>0</v>
      </c>
      <c r="BG1333" s="198">
        <f>IF(N1333="zákl. přenesená",J1333,0)</f>
        <v>0</v>
      </c>
      <c r="BH1333" s="198">
        <f>IF(N1333="sníž. přenesená",J1333,0)</f>
        <v>0</v>
      </c>
      <c r="BI1333" s="198">
        <f>IF(N1333="nulová",J1333,0)</f>
        <v>0</v>
      </c>
      <c r="BJ1333" s="24" t="s">
        <v>79</v>
      </c>
      <c r="BK1333" s="198">
        <f>ROUND(I1333*H1333,2)</f>
        <v>0</v>
      </c>
      <c r="BL1333" s="24" t="s">
        <v>214</v>
      </c>
      <c r="BM1333" s="24" t="s">
        <v>1078</v>
      </c>
    </row>
    <row r="1334" spans="2:65" s="13" customFormat="1" ht="13.5">
      <c r="B1334" s="222"/>
      <c r="C1334" s="223"/>
      <c r="D1334" s="201" t="s">
        <v>143</v>
      </c>
      <c r="E1334" s="224" t="s">
        <v>21</v>
      </c>
      <c r="F1334" s="225" t="s">
        <v>1052</v>
      </c>
      <c r="G1334" s="223"/>
      <c r="H1334" s="224" t="s">
        <v>21</v>
      </c>
      <c r="I1334" s="226"/>
      <c r="J1334" s="223"/>
      <c r="K1334" s="223"/>
      <c r="L1334" s="227"/>
      <c r="M1334" s="228"/>
      <c r="N1334" s="229"/>
      <c r="O1334" s="229"/>
      <c r="P1334" s="229"/>
      <c r="Q1334" s="229"/>
      <c r="R1334" s="229"/>
      <c r="S1334" s="229"/>
      <c r="T1334" s="230"/>
      <c r="AT1334" s="231" t="s">
        <v>143</v>
      </c>
      <c r="AU1334" s="231" t="s">
        <v>86</v>
      </c>
      <c r="AV1334" s="13" t="s">
        <v>79</v>
      </c>
      <c r="AW1334" s="13" t="s">
        <v>38</v>
      </c>
      <c r="AX1334" s="13" t="s">
        <v>74</v>
      </c>
      <c r="AY1334" s="231" t="s">
        <v>134</v>
      </c>
    </row>
    <row r="1335" spans="2:65" s="11" customFormat="1" ht="13.5">
      <c r="B1335" s="199"/>
      <c r="C1335" s="200"/>
      <c r="D1335" s="201" t="s">
        <v>143</v>
      </c>
      <c r="E1335" s="202" t="s">
        <v>21</v>
      </c>
      <c r="F1335" s="203" t="s">
        <v>1053</v>
      </c>
      <c r="G1335" s="200"/>
      <c r="H1335" s="204">
        <v>2.96</v>
      </c>
      <c r="I1335" s="205"/>
      <c r="J1335" s="200"/>
      <c r="K1335" s="200"/>
      <c r="L1335" s="206"/>
      <c r="M1335" s="207"/>
      <c r="N1335" s="208"/>
      <c r="O1335" s="208"/>
      <c r="P1335" s="208"/>
      <c r="Q1335" s="208"/>
      <c r="R1335" s="208"/>
      <c r="S1335" s="208"/>
      <c r="T1335" s="209"/>
      <c r="AT1335" s="210" t="s">
        <v>143</v>
      </c>
      <c r="AU1335" s="210" t="s">
        <v>86</v>
      </c>
      <c r="AV1335" s="11" t="s">
        <v>86</v>
      </c>
      <c r="AW1335" s="11" t="s">
        <v>38</v>
      </c>
      <c r="AX1335" s="11" t="s">
        <v>74</v>
      </c>
      <c r="AY1335" s="210" t="s">
        <v>134</v>
      </c>
    </row>
    <row r="1336" spans="2:65" s="11" customFormat="1" ht="13.5">
      <c r="B1336" s="199"/>
      <c r="C1336" s="200"/>
      <c r="D1336" s="201" t="s">
        <v>143</v>
      </c>
      <c r="E1336" s="202" t="s">
        <v>21</v>
      </c>
      <c r="F1336" s="203" t="s">
        <v>1054</v>
      </c>
      <c r="G1336" s="200"/>
      <c r="H1336" s="204">
        <v>2.1280000000000001</v>
      </c>
      <c r="I1336" s="205"/>
      <c r="J1336" s="200"/>
      <c r="K1336" s="200"/>
      <c r="L1336" s="206"/>
      <c r="M1336" s="207"/>
      <c r="N1336" s="208"/>
      <c r="O1336" s="208"/>
      <c r="P1336" s="208"/>
      <c r="Q1336" s="208"/>
      <c r="R1336" s="208"/>
      <c r="S1336" s="208"/>
      <c r="T1336" s="209"/>
      <c r="AT1336" s="210" t="s">
        <v>143</v>
      </c>
      <c r="AU1336" s="210" t="s">
        <v>86</v>
      </c>
      <c r="AV1336" s="11" t="s">
        <v>86</v>
      </c>
      <c r="AW1336" s="11" t="s">
        <v>38</v>
      </c>
      <c r="AX1336" s="11" t="s">
        <v>74</v>
      </c>
      <c r="AY1336" s="210" t="s">
        <v>134</v>
      </c>
    </row>
    <row r="1337" spans="2:65" s="13" customFormat="1" ht="13.5">
      <c r="B1337" s="222"/>
      <c r="C1337" s="223"/>
      <c r="D1337" s="201" t="s">
        <v>143</v>
      </c>
      <c r="E1337" s="224" t="s">
        <v>21</v>
      </c>
      <c r="F1337" s="225" t="s">
        <v>1055</v>
      </c>
      <c r="G1337" s="223"/>
      <c r="H1337" s="224" t="s">
        <v>21</v>
      </c>
      <c r="I1337" s="226"/>
      <c r="J1337" s="223"/>
      <c r="K1337" s="223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143</v>
      </c>
      <c r="AU1337" s="231" t="s">
        <v>86</v>
      </c>
      <c r="AV1337" s="13" t="s">
        <v>79</v>
      </c>
      <c r="AW1337" s="13" t="s">
        <v>38</v>
      </c>
      <c r="AX1337" s="13" t="s">
        <v>74</v>
      </c>
      <c r="AY1337" s="231" t="s">
        <v>134</v>
      </c>
    </row>
    <row r="1338" spans="2:65" s="13" customFormat="1" ht="13.5">
      <c r="B1338" s="222"/>
      <c r="C1338" s="223"/>
      <c r="D1338" s="201" t="s">
        <v>143</v>
      </c>
      <c r="E1338" s="224" t="s">
        <v>21</v>
      </c>
      <c r="F1338" s="225" t="s">
        <v>1056</v>
      </c>
      <c r="G1338" s="223"/>
      <c r="H1338" s="224" t="s">
        <v>21</v>
      </c>
      <c r="I1338" s="226"/>
      <c r="J1338" s="223"/>
      <c r="K1338" s="223"/>
      <c r="L1338" s="227"/>
      <c r="M1338" s="228"/>
      <c r="N1338" s="229"/>
      <c r="O1338" s="229"/>
      <c r="P1338" s="229"/>
      <c r="Q1338" s="229"/>
      <c r="R1338" s="229"/>
      <c r="S1338" s="229"/>
      <c r="T1338" s="230"/>
      <c r="AT1338" s="231" t="s">
        <v>143</v>
      </c>
      <c r="AU1338" s="231" t="s">
        <v>86</v>
      </c>
      <c r="AV1338" s="13" t="s">
        <v>79</v>
      </c>
      <c r="AW1338" s="13" t="s">
        <v>38</v>
      </c>
      <c r="AX1338" s="13" t="s">
        <v>74</v>
      </c>
      <c r="AY1338" s="231" t="s">
        <v>134</v>
      </c>
    </row>
    <row r="1339" spans="2:65" s="11" customFormat="1" ht="13.5">
      <c r="B1339" s="199"/>
      <c r="C1339" s="200"/>
      <c r="D1339" s="201" t="s">
        <v>143</v>
      </c>
      <c r="E1339" s="202" t="s">
        <v>21</v>
      </c>
      <c r="F1339" s="203" t="s">
        <v>1057</v>
      </c>
      <c r="G1339" s="200"/>
      <c r="H1339" s="204">
        <v>1.65</v>
      </c>
      <c r="I1339" s="205"/>
      <c r="J1339" s="200"/>
      <c r="K1339" s="200"/>
      <c r="L1339" s="206"/>
      <c r="M1339" s="207"/>
      <c r="N1339" s="208"/>
      <c r="O1339" s="208"/>
      <c r="P1339" s="208"/>
      <c r="Q1339" s="208"/>
      <c r="R1339" s="208"/>
      <c r="S1339" s="208"/>
      <c r="T1339" s="209"/>
      <c r="AT1339" s="210" t="s">
        <v>143</v>
      </c>
      <c r="AU1339" s="210" t="s">
        <v>86</v>
      </c>
      <c r="AV1339" s="11" t="s">
        <v>86</v>
      </c>
      <c r="AW1339" s="11" t="s">
        <v>38</v>
      </c>
      <c r="AX1339" s="11" t="s">
        <v>74</v>
      </c>
      <c r="AY1339" s="210" t="s">
        <v>134</v>
      </c>
    </row>
    <row r="1340" spans="2:65" s="11" customFormat="1" ht="13.5">
      <c r="B1340" s="199"/>
      <c r="C1340" s="200"/>
      <c r="D1340" s="201" t="s">
        <v>143</v>
      </c>
      <c r="E1340" s="202" t="s">
        <v>21</v>
      </c>
      <c r="F1340" s="203" t="s">
        <v>1058</v>
      </c>
      <c r="G1340" s="200"/>
      <c r="H1340" s="204">
        <v>1.8979999999999999</v>
      </c>
      <c r="I1340" s="205"/>
      <c r="J1340" s="200"/>
      <c r="K1340" s="200"/>
      <c r="L1340" s="206"/>
      <c r="M1340" s="207"/>
      <c r="N1340" s="208"/>
      <c r="O1340" s="208"/>
      <c r="P1340" s="208"/>
      <c r="Q1340" s="208"/>
      <c r="R1340" s="208"/>
      <c r="S1340" s="208"/>
      <c r="T1340" s="209"/>
      <c r="AT1340" s="210" t="s">
        <v>143</v>
      </c>
      <c r="AU1340" s="210" t="s">
        <v>86</v>
      </c>
      <c r="AV1340" s="11" t="s">
        <v>86</v>
      </c>
      <c r="AW1340" s="11" t="s">
        <v>38</v>
      </c>
      <c r="AX1340" s="11" t="s">
        <v>74</v>
      </c>
      <c r="AY1340" s="210" t="s">
        <v>134</v>
      </c>
    </row>
    <row r="1341" spans="2:65" s="13" customFormat="1" ht="13.5">
      <c r="B1341" s="222"/>
      <c r="C1341" s="223"/>
      <c r="D1341" s="201" t="s">
        <v>143</v>
      </c>
      <c r="E1341" s="224" t="s">
        <v>21</v>
      </c>
      <c r="F1341" s="225" t="s">
        <v>1059</v>
      </c>
      <c r="G1341" s="223"/>
      <c r="H1341" s="224" t="s">
        <v>21</v>
      </c>
      <c r="I1341" s="226"/>
      <c r="J1341" s="223"/>
      <c r="K1341" s="223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143</v>
      </c>
      <c r="AU1341" s="231" t="s">
        <v>86</v>
      </c>
      <c r="AV1341" s="13" t="s">
        <v>79</v>
      </c>
      <c r="AW1341" s="13" t="s">
        <v>38</v>
      </c>
      <c r="AX1341" s="13" t="s">
        <v>74</v>
      </c>
      <c r="AY1341" s="231" t="s">
        <v>134</v>
      </c>
    </row>
    <row r="1342" spans="2:65" s="11" customFormat="1" ht="13.5">
      <c r="B1342" s="199"/>
      <c r="C1342" s="200"/>
      <c r="D1342" s="201" t="s">
        <v>143</v>
      </c>
      <c r="E1342" s="202" t="s">
        <v>21</v>
      </c>
      <c r="F1342" s="203" t="s">
        <v>1060</v>
      </c>
      <c r="G1342" s="200"/>
      <c r="H1342" s="204">
        <v>2.875</v>
      </c>
      <c r="I1342" s="205"/>
      <c r="J1342" s="200"/>
      <c r="K1342" s="200"/>
      <c r="L1342" s="206"/>
      <c r="M1342" s="207"/>
      <c r="N1342" s="208"/>
      <c r="O1342" s="208"/>
      <c r="P1342" s="208"/>
      <c r="Q1342" s="208"/>
      <c r="R1342" s="208"/>
      <c r="S1342" s="208"/>
      <c r="T1342" s="209"/>
      <c r="AT1342" s="210" t="s">
        <v>143</v>
      </c>
      <c r="AU1342" s="210" t="s">
        <v>86</v>
      </c>
      <c r="AV1342" s="11" t="s">
        <v>86</v>
      </c>
      <c r="AW1342" s="11" t="s">
        <v>38</v>
      </c>
      <c r="AX1342" s="11" t="s">
        <v>74</v>
      </c>
      <c r="AY1342" s="210" t="s">
        <v>134</v>
      </c>
    </row>
    <row r="1343" spans="2:65" s="11" customFormat="1" ht="13.5">
      <c r="B1343" s="199"/>
      <c r="C1343" s="200"/>
      <c r="D1343" s="201" t="s">
        <v>143</v>
      </c>
      <c r="E1343" s="202" t="s">
        <v>21</v>
      </c>
      <c r="F1343" s="203" t="s">
        <v>1061</v>
      </c>
      <c r="G1343" s="200"/>
      <c r="H1343" s="204">
        <v>2.2799999999999998</v>
      </c>
      <c r="I1343" s="205"/>
      <c r="J1343" s="200"/>
      <c r="K1343" s="200"/>
      <c r="L1343" s="206"/>
      <c r="M1343" s="207"/>
      <c r="N1343" s="208"/>
      <c r="O1343" s="208"/>
      <c r="P1343" s="208"/>
      <c r="Q1343" s="208"/>
      <c r="R1343" s="208"/>
      <c r="S1343" s="208"/>
      <c r="T1343" s="209"/>
      <c r="AT1343" s="210" t="s">
        <v>143</v>
      </c>
      <c r="AU1343" s="210" t="s">
        <v>86</v>
      </c>
      <c r="AV1343" s="11" t="s">
        <v>86</v>
      </c>
      <c r="AW1343" s="11" t="s">
        <v>38</v>
      </c>
      <c r="AX1343" s="11" t="s">
        <v>74</v>
      </c>
      <c r="AY1343" s="210" t="s">
        <v>134</v>
      </c>
    </row>
    <row r="1344" spans="2:65" s="13" customFormat="1" ht="13.5">
      <c r="B1344" s="222"/>
      <c r="C1344" s="223"/>
      <c r="D1344" s="201" t="s">
        <v>143</v>
      </c>
      <c r="E1344" s="224" t="s">
        <v>21</v>
      </c>
      <c r="F1344" s="225" t="s">
        <v>888</v>
      </c>
      <c r="G1344" s="223"/>
      <c r="H1344" s="224" t="s">
        <v>21</v>
      </c>
      <c r="I1344" s="226"/>
      <c r="J1344" s="223"/>
      <c r="K1344" s="223"/>
      <c r="L1344" s="227"/>
      <c r="M1344" s="228"/>
      <c r="N1344" s="229"/>
      <c r="O1344" s="229"/>
      <c r="P1344" s="229"/>
      <c r="Q1344" s="229"/>
      <c r="R1344" s="229"/>
      <c r="S1344" s="229"/>
      <c r="T1344" s="230"/>
      <c r="AT1344" s="231" t="s">
        <v>143</v>
      </c>
      <c r="AU1344" s="231" t="s">
        <v>86</v>
      </c>
      <c r="AV1344" s="13" t="s">
        <v>79</v>
      </c>
      <c r="AW1344" s="13" t="s">
        <v>38</v>
      </c>
      <c r="AX1344" s="13" t="s">
        <v>74</v>
      </c>
      <c r="AY1344" s="231" t="s">
        <v>134</v>
      </c>
    </row>
    <row r="1345" spans="2:51" s="13" customFormat="1" ht="13.5">
      <c r="B1345" s="222"/>
      <c r="C1345" s="223"/>
      <c r="D1345" s="201" t="s">
        <v>143</v>
      </c>
      <c r="E1345" s="224" t="s">
        <v>21</v>
      </c>
      <c r="F1345" s="225" t="s">
        <v>875</v>
      </c>
      <c r="G1345" s="223"/>
      <c r="H1345" s="224" t="s">
        <v>21</v>
      </c>
      <c r="I1345" s="226"/>
      <c r="J1345" s="223"/>
      <c r="K1345" s="223"/>
      <c r="L1345" s="227"/>
      <c r="M1345" s="228"/>
      <c r="N1345" s="229"/>
      <c r="O1345" s="229"/>
      <c r="P1345" s="229"/>
      <c r="Q1345" s="229"/>
      <c r="R1345" s="229"/>
      <c r="S1345" s="229"/>
      <c r="T1345" s="230"/>
      <c r="AT1345" s="231" t="s">
        <v>143</v>
      </c>
      <c r="AU1345" s="231" t="s">
        <v>86</v>
      </c>
      <c r="AV1345" s="13" t="s">
        <v>79</v>
      </c>
      <c r="AW1345" s="13" t="s">
        <v>38</v>
      </c>
      <c r="AX1345" s="13" t="s">
        <v>74</v>
      </c>
      <c r="AY1345" s="231" t="s">
        <v>134</v>
      </c>
    </row>
    <row r="1346" spans="2:51" s="11" customFormat="1" ht="13.5">
      <c r="B1346" s="199"/>
      <c r="C1346" s="200"/>
      <c r="D1346" s="201" t="s">
        <v>143</v>
      </c>
      <c r="E1346" s="202" t="s">
        <v>21</v>
      </c>
      <c r="F1346" s="203" t="s">
        <v>1062</v>
      </c>
      <c r="G1346" s="200"/>
      <c r="H1346" s="204">
        <v>1.8839999999999999</v>
      </c>
      <c r="I1346" s="205"/>
      <c r="J1346" s="200"/>
      <c r="K1346" s="200"/>
      <c r="L1346" s="206"/>
      <c r="M1346" s="207"/>
      <c r="N1346" s="208"/>
      <c r="O1346" s="208"/>
      <c r="P1346" s="208"/>
      <c r="Q1346" s="208"/>
      <c r="R1346" s="208"/>
      <c r="S1346" s="208"/>
      <c r="T1346" s="209"/>
      <c r="AT1346" s="210" t="s">
        <v>143</v>
      </c>
      <c r="AU1346" s="210" t="s">
        <v>86</v>
      </c>
      <c r="AV1346" s="11" t="s">
        <v>86</v>
      </c>
      <c r="AW1346" s="11" t="s">
        <v>38</v>
      </c>
      <c r="AX1346" s="11" t="s">
        <v>74</v>
      </c>
      <c r="AY1346" s="210" t="s">
        <v>134</v>
      </c>
    </row>
    <row r="1347" spans="2:51" s="13" customFormat="1" ht="13.5">
      <c r="B1347" s="222"/>
      <c r="C1347" s="223"/>
      <c r="D1347" s="201" t="s">
        <v>143</v>
      </c>
      <c r="E1347" s="224" t="s">
        <v>21</v>
      </c>
      <c r="F1347" s="225" t="s">
        <v>877</v>
      </c>
      <c r="G1347" s="223"/>
      <c r="H1347" s="224" t="s">
        <v>21</v>
      </c>
      <c r="I1347" s="226"/>
      <c r="J1347" s="223"/>
      <c r="K1347" s="223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143</v>
      </c>
      <c r="AU1347" s="231" t="s">
        <v>86</v>
      </c>
      <c r="AV1347" s="13" t="s">
        <v>79</v>
      </c>
      <c r="AW1347" s="13" t="s">
        <v>38</v>
      </c>
      <c r="AX1347" s="13" t="s">
        <v>74</v>
      </c>
      <c r="AY1347" s="231" t="s">
        <v>134</v>
      </c>
    </row>
    <row r="1348" spans="2:51" s="11" customFormat="1" ht="13.5">
      <c r="B1348" s="199"/>
      <c r="C1348" s="200"/>
      <c r="D1348" s="201" t="s">
        <v>143</v>
      </c>
      <c r="E1348" s="202" t="s">
        <v>21</v>
      </c>
      <c r="F1348" s="203" t="s">
        <v>1063</v>
      </c>
      <c r="G1348" s="200"/>
      <c r="H1348" s="204">
        <v>1.8340000000000001</v>
      </c>
      <c r="I1348" s="205"/>
      <c r="J1348" s="200"/>
      <c r="K1348" s="200"/>
      <c r="L1348" s="206"/>
      <c r="M1348" s="207"/>
      <c r="N1348" s="208"/>
      <c r="O1348" s="208"/>
      <c r="P1348" s="208"/>
      <c r="Q1348" s="208"/>
      <c r="R1348" s="208"/>
      <c r="S1348" s="208"/>
      <c r="T1348" s="209"/>
      <c r="AT1348" s="210" t="s">
        <v>143</v>
      </c>
      <c r="AU1348" s="210" t="s">
        <v>86</v>
      </c>
      <c r="AV1348" s="11" t="s">
        <v>86</v>
      </c>
      <c r="AW1348" s="11" t="s">
        <v>38</v>
      </c>
      <c r="AX1348" s="11" t="s">
        <v>74</v>
      </c>
      <c r="AY1348" s="210" t="s">
        <v>134</v>
      </c>
    </row>
    <row r="1349" spans="2:51" s="13" customFormat="1" ht="13.5">
      <c r="B1349" s="222"/>
      <c r="C1349" s="223"/>
      <c r="D1349" s="201" t="s">
        <v>143</v>
      </c>
      <c r="E1349" s="224" t="s">
        <v>21</v>
      </c>
      <c r="F1349" s="225" t="s">
        <v>879</v>
      </c>
      <c r="G1349" s="223"/>
      <c r="H1349" s="224" t="s">
        <v>21</v>
      </c>
      <c r="I1349" s="226"/>
      <c r="J1349" s="223"/>
      <c r="K1349" s="223"/>
      <c r="L1349" s="227"/>
      <c r="M1349" s="228"/>
      <c r="N1349" s="229"/>
      <c r="O1349" s="229"/>
      <c r="P1349" s="229"/>
      <c r="Q1349" s="229"/>
      <c r="R1349" s="229"/>
      <c r="S1349" s="229"/>
      <c r="T1349" s="230"/>
      <c r="AT1349" s="231" t="s">
        <v>143</v>
      </c>
      <c r="AU1349" s="231" t="s">
        <v>86</v>
      </c>
      <c r="AV1349" s="13" t="s">
        <v>79</v>
      </c>
      <c r="AW1349" s="13" t="s">
        <v>38</v>
      </c>
      <c r="AX1349" s="13" t="s">
        <v>74</v>
      </c>
      <c r="AY1349" s="231" t="s">
        <v>134</v>
      </c>
    </row>
    <row r="1350" spans="2:51" s="11" customFormat="1" ht="13.5">
      <c r="B1350" s="199"/>
      <c r="C1350" s="200"/>
      <c r="D1350" s="201" t="s">
        <v>143</v>
      </c>
      <c r="E1350" s="202" t="s">
        <v>21</v>
      </c>
      <c r="F1350" s="203" t="s">
        <v>1064</v>
      </c>
      <c r="G1350" s="200"/>
      <c r="H1350" s="204">
        <v>2.7509999999999999</v>
      </c>
      <c r="I1350" s="205"/>
      <c r="J1350" s="200"/>
      <c r="K1350" s="200"/>
      <c r="L1350" s="206"/>
      <c r="M1350" s="207"/>
      <c r="N1350" s="208"/>
      <c r="O1350" s="208"/>
      <c r="P1350" s="208"/>
      <c r="Q1350" s="208"/>
      <c r="R1350" s="208"/>
      <c r="S1350" s="208"/>
      <c r="T1350" s="209"/>
      <c r="AT1350" s="210" t="s">
        <v>143</v>
      </c>
      <c r="AU1350" s="210" t="s">
        <v>86</v>
      </c>
      <c r="AV1350" s="11" t="s">
        <v>86</v>
      </c>
      <c r="AW1350" s="11" t="s">
        <v>38</v>
      </c>
      <c r="AX1350" s="11" t="s">
        <v>74</v>
      </c>
      <c r="AY1350" s="210" t="s">
        <v>134</v>
      </c>
    </row>
    <row r="1351" spans="2:51" s="13" customFormat="1" ht="13.5">
      <c r="B1351" s="222"/>
      <c r="C1351" s="223"/>
      <c r="D1351" s="201" t="s">
        <v>143</v>
      </c>
      <c r="E1351" s="224" t="s">
        <v>21</v>
      </c>
      <c r="F1351" s="225" t="s">
        <v>1065</v>
      </c>
      <c r="G1351" s="223"/>
      <c r="H1351" s="224" t="s">
        <v>21</v>
      </c>
      <c r="I1351" s="226"/>
      <c r="J1351" s="223"/>
      <c r="K1351" s="223"/>
      <c r="L1351" s="227"/>
      <c r="M1351" s="228"/>
      <c r="N1351" s="229"/>
      <c r="O1351" s="229"/>
      <c r="P1351" s="229"/>
      <c r="Q1351" s="229"/>
      <c r="R1351" s="229"/>
      <c r="S1351" s="229"/>
      <c r="T1351" s="230"/>
      <c r="AT1351" s="231" t="s">
        <v>143</v>
      </c>
      <c r="AU1351" s="231" t="s">
        <v>86</v>
      </c>
      <c r="AV1351" s="13" t="s">
        <v>79</v>
      </c>
      <c r="AW1351" s="13" t="s">
        <v>38</v>
      </c>
      <c r="AX1351" s="13" t="s">
        <v>74</v>
      </c>
      <c r="AY1351" s="231" t="s">
        <v>134</v>
      </c>
    </row>
    <row r="1352" spans="2:51" s="11" customFormat="1" ht="13.5">
      <c r="B1352" s="199"/>
      <c r="C1352" s="200"/>
      <c r="D1352" s="201" t="s">
        <v>143</v>
      </c>
      <c r="E1352" s="202" t="s">
        <v>21</v>
      </c>
      <c r="F1352" s="203" t="s">
        <v>1066</v>
      </c>
      <c r="G1352" s="200"/>
      <c r="H1352" s="204">
        <v>3.2719999999999998</v>
      </c>
      <c r="I1352" s="205"/>
      <c r="J1352" s="200"/>
      <c r="K1352" s="200"/>
      <c r="L1352" s="206"/>
      <c r="M1352" s="207"/>
      <c r="N1352" s="208"/>
      <c r="O1352" s="208"/>
      <c r="P1352" s="208"/>
      <c r="Q1352" s="208"/>
      <c r="R1352" s="208"/>
      <c r="S1352" s="208"/>
      <c r="T1352" s="209"/>
      <c r="AT1352" s="210" t="s">
        <v>143</v>
      </c>
      <c r="AU1352" s="210" t="s">
        <v>86</v>
      </c>
      <c r="AV1352" s="11" t="s">
        <v>86</v>
      </c>
      <c r="AW1352" s="11" t="s">
        <v>38</v>
      </c>
      <c r="AX1352" s="11" t="s">
        <v>74</v>
      </c>
      <c r="AY1352" s="210" t="s">
        <v>134</v>
      </c>
    </row>
    <row r="1353" spans="2:51" s="13" customFormat="1" ht="13.5">
      <c r="B1353" s="222"/>
      <c r="C1353" s="223"/>
      <c r="D1353" s="201" t="s">
        <v>143</v>
      </c>
      <c r="E1353" s="224" t="s">
        <v>21</v>
      </c>
      <c r="F1353" s="225" t="s">
        <v>1067</v>
      </c>
      <c r="G1353" s="223"/>
      <c r="H1353" s="224" t="s">
        <v>21</v>
      </c>
      <c r="I1353" s="226"/>
      <c r="J1353" s="223"/>
      <c r="K1353" s="223"/>
      <c r="L1353" s="227"/>
      <c r="M1353" s="228"/>
      <c r="N1353" s="229"/>
      <c r="O1353" s="229"/>
      <c r="P1353" s="229"/>
      <c r="Q1353" s="229"/>
      <c r="R1353" s="229"/>
      <c r="S1353" s="229"/>
      <c r="T1353" s="230"/>
      <c r="AT1353" s="231" t="s">
        <v>143</v>
      </c>
      <c r="AU1353" s="231" t="s">
        <v>86</v>
      </c>
      <c r="AV1353" s="13" t="s">
        <v>79</v>
      </c>
      <c r="AW1353" s="13" t="s">
        <v>38</v>
      </c>
      <c r="AX1353" s="13" t="s">
        <v>74</v>
      </c>
      <c r="AY1353" s="231" t="s">
        <v>134</v>
      </c>
    </row>
    <row r="1354" spans="2:51" s="11" customFormat="1" ht="13.5">
      <c r="B1354" s="199"/>
      <c r="C1354" s="200"/>
      <c r="D1354" s="201" t="s">
        <v>143</v>
      </c>
      <c r="E1354" s="202" t="s">
        <v>21</v>
      </c>
      <c r="F1354" s="203" t="s">
        <v>1068</v>
      </c>
      <c r="G1354" s="200"/>
      <c r="H1354" s="204">
        <v>10.23</v>
      </c>
      <c r="I1354" s="205"/>
      <c r="J1354" s="200"/>
      <c r="K1354" s="200"/>
      <c r="L1354" s="206"/>
      <c r="M1354" s="207"/>
      <c r="N1354" s="208"/>
      <c r="O1354" s="208"/>
      <c r="P1354" s="208"/>
      <c r="Q1354" s="208"/>
      <c r="R1354" s="208"/>
      <c r="S1354" s="208"/>
      <c r="T1354" s="209"/>
      <c r="AT1354" s="210" t="s">
        <v>143</v>
      </c>
      <c r="AU1354" s="210" t="s">
        <v>86</v>
      </c>
      <c r="AV1354" s="11" t="s">
        <v>86</v>
      </c>
      <c r="AW1354" s="11" t="s">
        <v>38</v>
      </c>
      <c r="AX1354" s="11" t="s">
        <v>74</v>
      </c>
      <c r="AY1354" s="210" t="s">
        <v>134</v>
      </c>
    </row>
    <row r="1355" spans="2:51" s="13" customFormat="1" ht="13.5">
      <c r="B1355" s="222"/>
      <c r="C1355" s="223"/>
      <c r="D1355" s="201" t="s">
        <v>143</v>
      </c>
      <c r="E1355" s="224" t="s">
        <v>21</v>
      </c>
      <c r="F1355" s="225" t="s">
        <v>1069</v>
      </c>
      <c r="G1355" s="223"/>
      <c r="H1355" s="224" t="s">
        <v>21</v>
      </c>
      <c r="I1355" s="226"/>
      <c r="J1355" s="223"/>
      <c r="K1355" s="223"/>
      <c r="L1355" s="227"/>
      <c r="M1355" s="228"/>
      <c r="N1355" s="229"/>
      <c r="O1355" s="229"/>
      <c r="P1355" s="229"/>
      <c r="Q1355" s="229"/>
      <c r="R1355" s="229"/>
      <c r="S1355" s="229"/>
      <c r="T1355" s="230"/>
      <c r="AT1355" s="231" t="s">
        <v>143</v>
      </c>
      <c r="AU1355" s="231" t="s">
        <v>86</v>
      </c>
      <c r="AV1355" s="13" t="s">
        <v>79</v>
      </c>
      <c r="AW1355" s="13" t="s">
        <v>38</v>
      </c>
      <c r="AX1355" s="13" t="s">
        <v>74</v>
      </c>
      <c r="AY1355" s="231" t="s">
        <v>134</v>
      </c>
    </row>
    <row r="1356" spans="2:51" s="11" customFormat="1" ht="13.5">
      <c r="B1356" s="199"/>
      <c r="C1356" s="200"/>
      <c r="D1356" s="201" t="s">
        <v>143</v>
      </c>
      <c r="E1356" s="202" t="s">
        <v>21</v>
      </c>
      <c r="F1356" s="203" t="s">
        <v>1070</v>
      </c>
      <c r="G1356" s="200"/>
      <c r="H1356" s="204">
        <v>8.3780000000000001</v>
      </c>
      <c r="I1356" s="205"/>
      <c r="J1356" s="200"/>
      <c r="K1356" s="200"/>
      <c r="L1356" s="206"/>
      <c r="M1356" s="207"/>
      <c r="N1356" s="208"/>
      <c r="O1356" s="208"/>
      <c r="P1356" s="208"/>
      <c r="Q1356" s="208"/>
      <c r="R1356" s="208"/>
      <c r="S1356" s="208"/>
      <c r="T1356" s="209"/>
      <c r="AT1356" s="210" t="s">
        <v>143</v>
      </c>
      <c r="AU1356" s="210" t="s">
        <v>86</v>
      </c>
      <c r="AV1356" s="11" t="s">
        <v>86</v>
      </c>
      <c r="AW1356" s="11" t="s">
        <v>38</v>
      </c>
      <c r="AX1356" s="11" t="s">
        <v>74</v>
      </c>
      <c r="AY1356" s="210" t="s">
        <v>134</v>
      </c>
    </row>
    <row r="1357" spans="2:51" s="13" customFormat="1" ht="13.5">
      <c r="B1357" s="222"/>
      <c r="C1357" s="223"/>
      <c r="D1357" s="201" t="s">
        <v>143</v>
      </c>
      <c r="E1357" s="224" t="s">
        <v>21</v>
      </c>
      <c r="F1357" s="225" t="s">
        <v>1071</v>
      </c>
      <c r="G1357" s="223"/>
      <c r="H1357" s="224" t="s">
        <v>21</v>
      </c>
      <c r="I1357" s="226"/>
      <c r="J1357" s="223"/>
      <c r="K1357" s="223"/>
      <c r="L1357" s="227"/>
      <c r="M1357" s="228"/>
      <c r="N1357" s="229"/>
      <c r="O1357" s="229"/>
      <c r="P1357" s="229"/>
      <c r="Q1357" s="229"/>
      <c r="R1357" s="229"/>
      <c r="S1357" s="229"/>
      <c r="T1357" s="230"/>
      <c r="AT1357" s="231" t="s">
        <v>143</v>
      </c>
      <c r="AU1357" s="231" t="s">
        <v>86</v>
      </c>
      <c r="AV1357" s="13" t="s">
        <v>79</v>
      </c>
      <c r="AW1357" s="13" t="s">
        <v>38</v>
      </c>
      <c r="AX1357" s="13" t="s">
        <v>74</v>
      </c>
      <c r="AY1357" s="231" t="s">
        <v>134</v>
      </c>
    </row>
    <row r="1358" spans="2:51" s="11" customFormat="1" ht="13.5">
      <c r="B1358" s="199"/>
      <c r="C1358" s="200"/>
      <c r="D1358" s="201" t="s">
        <v>143</v>
      </c>
      <c r="E1358" s="202" t="s">
        <v>21</v>
      </c>
      <c r="F1358" s="203" t="s">
        <v>1072</v>
      </c>
      <c r="G1358" s="200"/>
      <c r="H1358" s="204">
        <v>10.129</v>
      </c>
      <c r="I1358" s="205"/>
      <c r="J1358" s="200"/>
      <c r="K1358" s="200"/>
      <c r="L1358" s="206"/>
      <c r="M1358" s="207"/>
      <c r="N1358" s="208"/>
      <c r="O1358" s="208"/>
      <c r="P1358" s="208"/>
      <c r="Q1358" s="208"/>
      <c r="R1358" s="208"/>
      <c r="S1358" s="208"/>
      <c r="T1358" s="209"/>
      <c r="AT1358" s="210" t="s">
        <v>143</v>
      </c>
      <c r="AU1358" s="210" t="s">
        <v>86</v>
      </c>
      <c r="AV1358" s="11" t="s">
        <v>86</v>
      </c>
      <c r="AW1358" s="11" t="s">
        <v>38</v>
      </c>
      <c r="AX1358" s="11" t="s">
        <v>74</v>
      </c>
      <c r="AY1358" s="210" t="s">
        <v>134</v>
      </c>
    </row>
    <row r="1359" spans="2:51" s="13" customFormat="1" ht="13.5">
      <c r="B1359" s="222"/>
      <c r="C1359" s="223"/>
      <c r="D1359" s="201" t="s">
        <v>143</v>
      </c>
      <c r="E1359" s="224" t="s">
        <v>21</v>
      </c>
      <c r="F1359" s="225" t="s">
        <v>1073</v>
      </c>
      <c r="G1359" s="223"/>
      <c r="H1359" s="224" t="s">
        <v>21</v>
      </c>
      <c r="I1359" s="226"/>
      <c r="J1359" s="223"/>
      <c r="K1359" s="223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143</v>
      </c>
      <c r="AU1359" s="231" t="s">
        <v>86</v>
      </c>
      <c r="AV1359" s="13" t="s">
        <v>79</v>
      </c>
      <c r="AW1359" s="13" t="s">
        <v>38</v>
      </c>
      <c r="AX1359" s="13" t="s">
        <v>74</v>
      </c>
      <c r="AY1359" s="231" t="s">
        <v>134</v>
      </c>
    </row>
    <row r="1360" spans="2:51" s="11" customFormat="1" ht="13.5">
      <c r="B1360" s="199"/>
      <c r="C1360" s="200"/>
      <c r="D1360" s="201" t="s">
        <v>143</v>
      </c>
      <c r="E1360" s="202" t="s">
        <v>21</v>
      </c>
      <c r="F1360" s="203" t="s">
        <v>1074</v>
      </c>
      <c r="G1360" s="200"/>
      <c r="H1360" s="204">
        <v>15.105</v>
      </c>
      <c r="I1360" s="205"/>
      <c r="J1360" s="200"/>
      <c r="K1360" s="200"/>
      <c r="L1360" s="206"/>
      <c r="M1360" s="207"/>
      <c r="N1360" s="208"/>
      <c r="O1360" s="208"/>
      <c r="P1360" s="208"/>
      <c r="Q1360" s="208"/>
      <c r="R1360" s="208"/>
      <c r="S1360" s="208"/>
      <c r="T1360" s="209"/>
      <c r="AT1360" s="210" t="s">
        <v>143</v>
      </c>
      <c r="AU1360" s="210" t="s">
        <v>86</v>
      </c>
      <c r="AV1360" s="11" t="s">
        <v>86</v>
      </c>
      <c r="AW1360" s="11" t="s">
        <v>38</v>
      </c>
      <c r="AX1360" s="11" t="s">
        <v>74</v>
      </c>
      <c r="AY1360" s="210" t="s">
        <v>134</v>
      </c>
    </row>
    <row r="1361" spans="2:65" s="12" customFormat="1" ht="13.5">
      <c r="B1361" s="211"/>
      <c r="C1361" s="212"/>
      <c r="D1361" s="201" t="s">
        <v>143</v>
      </c>
      <c r="E1361" s="213" t="s">
        <v>21</v>
      </c>
      <c r="F1361" s="214" t="s">
        <v>145</v>
      </c>
      <c r="G1361" s="212"/>
      <c r="H1361" s="215">
        <v>67.373999999999995</v>
      </c>
      <c r="I1361" s="216"/>
      <c r="J1361" s="212"/>
      <c r="K1361" s="212"/>
      <c r="L1361" s="217"/>
      <c r="M1361" s="218"/>
      <c r="N1361" s="219"/>
      <c r="O1361" s="219"/>
      <c r="P1361" s="219"/>
      <c r="Q1361" s="219"/>
      <c r="R1361" s="219"/>
      <c r="S1361" s="219"/>
      <c r="T1361" s="220"/>
      <c r="AT1361" s="221" t="s">
        <v>143</v>
      </c>
      <c r="AU1361" s="221" t="s">
        <v>86</v>
      </c>
      <c r="AV1361" s="12" t="s">
        <v>141</v>
      </c>
      <c r="AW1361" s="12" t="s">
        <v>38</v>
      </c>
      <c r="AX1361" s="12" t="s">
        <v>79</v>
      </c>
      <c r="AY1361" s="221" t="s">
        <v>134</v>
      </c>
    </row>
    <row r="1362" spans="2:65" s="1" customFormat="1" ht="16.5" customHeight="1">
      <c r="B1362" s="41"/>
      <c r="C1362" s="187" t="s">
        <v>1079</v>
      </c>
      <c r="D1362" s="187" t="s">
        <v>136</v>
      </c>
      <c r="E1362" s="188" t="s">
        <v>1080</v>
      </c>
      <c r="F1362" s="189" t="s">
        <v>1081</v>
      </c>
      <c r="G1362" s="190" t="s">
        <v>179</v>
      </c>
      <c r="H1362" s="191">
        <v>67.373999999999995</v>
      </c>
      <c r="I1362" s="192"/>
      <c r="J1362" s="193">
        <f>ROUND(I1362*H1362,2)</f>
        <v>0</v>
      </c>
      <c r="K1362" s="189" t="s">
        <v>140</v>
      </c>
      <c r="L1362" s="61"/>
      <c r="M1362" s="194" t="s">
        <v>21</v>
      </c>
      <c r="N1362" s="195" t="s">
        <v>45</v>
      </c>
      <c r="O1362" s="42"/>
      <c r="P1362" s="196">
        <f>O1362*H1362</f>
        <v>0</v>
      </c>
      <c r="Q1362" s="196">
        <v>0</v>
      </c>
      <c r="R1362" s="196">
        <f>Q1362*H1362</f>
        <v>0</v>
      </c>
      <c r="S1362" s="196">
        <v>0</v>
      </c>
      <c r="T1362" s="197">
        <f>S1362*H1362</f>
        <v>0</v>
      </c>
      <c r="AR1362" s="24" t="s">
        <v>214</v>
      </c>
      <c r="AT1362" s="24" t="s">
        <v>136</v>
      </c>
      <c r="AU1362" s="24" t="s">
        <v>86</v>
      </c>
      <c r="AY1362" s="24" t="s">
        <v>134</v>
      </c>
      <c r="BE1362" s="198">
        <f>IF(N1362="základní",J1362,0)</f>
        <v>0</v>
      </c>
      <c r="BF1362" s="198">
        <f>IF(N1362="snížená",J1362,0)</f>
        <v>0</v>
      </c>
      <c r="BG1362" s="198">
        <f>IF(N1362="zákl. přenesená",J1362,0)</f>
        <v>0</v>
      </c>
      <c r="BH1362" s="198">
        <f>IF(N1362="sníž. přenesená",J1362,0)</f>
        <v>0</v>
      </c>
      <c r="BI1362" s="198">
        <f>IF(N1362="nulová",J1362,0)</f>
        <v>0</v>
      </c>
      <c r="BJ1362" s="24" t="s">
        <v>79</v>
      </c>
      <c r="BK1362" s="198">
        <f>ROUND(I1362*H1362,2)</f>
        <v>0</v>
      </c>
      <c r="BL1362" s="24" t="s">
        <v>214</v>
      </c>
      <c r="BM1362" s="24" t="s">
        <v>1082</v>
      </c>
    </row>
    <row r="1363" spans="2:65" s="13" customFormat="1" ht="13.5">
      <c r="B1363" s="222"/>
      <c r="C1363" s="223"/>
      <c r="D1363" s="201" t="s">
        <v>143</v>
      </c>
      <c r="E1363" s="224" t="s">
        <v>21</v>
      </c>
      <c r="F1363" s="225" t="s">
        <v>1052</v>
      </c>
      <c r="G1363" s="223"/>
      <c r="H1363" s="224" t="s">
        <v>21</v>
      </c>
      <c r="I1363" s="226"/>
      <c r="J1363" s="223"/>
      <c r="K1363" s="223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143</v>
      </c>
      <c r="AU1363" s="231" t="s">
        <v>86</v>
      </c>
      <c r="AV1363" s="13" t="s">
        <v>79</v>
      </c>
      <c r="AW1363" s="13" t="s">
        <v>38</v>
      </c>
      <c r="AX1363" s="13" t="s">
        <v>74</v>
      </c>
      <c r="AY1363" s="231" t="s">
        <v>134</v>
      </c>
    </row>
    <row r="1364" spans="2:65" s="11" customFormat="1" ht="13.5">
      <c r="B1364" s="199"/>
      <c r="C1364" s="200"/>
      <c r="D1364" s="201" t="s">
        <v>143</v>
      </c>
      <c r="E1364" s="202" t="s">
        <v>21</v>
      </c>
      <c r="F1364" s="203" t="s">
        <v>1053</v>
      </c>
      <c r="G1364" s="200"/>
      <c r="H1364" s="204">
        <v>2.96</v>
      </c>
      <c r="I1364" s="205"/>
      <c r="J1364" s="200"/>
      <c r="K1364" s="200"/>
      <c r="L1364" s="206"/>
      <c r="M1364" s="207"/>
      <c r="N1364" s="208"/>
      <c r="O1364" s="208"/>
      <c r="P1364" s="208"/>
      <c r="Q1364" s="208"/>
      <c r="R1364" s="208"/>
      <c r="S1364" s="208"/>
      <c r="T1364" s="209"/>
      <c r="AT1364" s="210" t="s">
        <v>143</v>
      </c>
      <c r="AU1364" s="210" t="s">
        <v>86</v>
      </c>
      <c r="AV1364" s="11" t="s">
        <v>86</v>
      </c>
      <c r="AW1364" s="11" t="s">
        <v>38</v>
      </c>
      <c r="AX1364" s="11" t="s">
        <v>74</v>
      </c>
      <c r="AY1364" s="210" t="s">
        <v>134</v>
      </c>
    </row>
    <row r="1365" spans="2:65" s="11" customFormat="1" ht="13.5">
      <c r="B1365" s="199"/>
      <c r="C1365" s="200"/>
      <c r="D1365" s="201" t="s">
        <v>143</v>
      </c>
      <c r="E1365" s="202" t="s">
        <v>21</v>
      </c>
      <c r="F1365" s="203" t="s">
        <v>1054</v>
      </c>
      <c r="G1365" s="200"/>
      <c r="H1365" s="204">
        <v>2.1280000000000001</v>
      </c>
      <c r="I1365" s="205"/>
      <c r="J1365" s="200"/>
      <c r="K1365" s="200"/>
      <c r="L1365" s="206"/>
      <c r="M1365" s="207"/>
      <c r="N1365" s="208"/>
      <c r="O1365" s="208"/>
      <c r="P1365" s="208"/>
      <c r="Q1365" s="208"/>
      <c r="R1365" s="208"/>
      <c r="S1365" s="208"/>
      <c r="T1365" s="209"/>
      <c r="AT1365" s="210" t="s">
        <v>143</v>
      </c>
      <c r="AU1365" s="210" t="s">
        <v>86</v>
      </c>
      <c r="AV1365" s="11" t="s">
        <v>86</v>
      </c>
      <c r="AW1365" s="11" t="s">
        <v>38</v>
      </c>
      <c r="AX1365" s="11" t="s">
        <v>74</v>
      </c>
      <c r="AY1365" s="210" t="s">
        <v>134</v>
      </c>
    </row>
    <row r="1366" spans="2:65" s="13" customFormat="1" ht="13.5">
      <c r="B1366" s="222"/>
      <c r="C1366" s="223"/>
      <c r="D1366" s="201" t="s">
        <v>143</v>
      </c>
      <c r="E1366" s="224" t="s">
        <v>21</v>
      </c>
      <c r="F1366" s="225" t="s">
        <v>1055</v>
      </c>
      <c r="G1366" s="223"/>
      <c r="H1366" s="224" t="s">
        <v>21</v>
      </c>
      <c r="I1366" s="226"/>
      <c r="J1366" s="223"/>
      <c r="K1366" s="223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143</v>
      </c>
      <c r="AU1366" s="231" t="s">
        <v>86</v>
      </c>
      <c r="AV1366" s="13" t="s">
        <v>79</v>
      </c>
      <c r="AW1366" s="13" t="s">
        <v>38</v>
      </c>
      <c r="AX1366" s="13" t="s">
        <v>74</v>
      </c>
      <c r="AY1366" s="231" t="s">
        <v>134</v>
      </c>
    </row>
    <row r="1367" spans="2:65" s="13" customFormat="1" ht="13.5">
      <c r="B1367" s="222"/>
      <c r="C1367" s="223"/>
      <c r="D1367" s="201" t="s">
        <v>143</v>
      </c>
      <c r="E1367" s="224" t="s">
        <v>21</v>
      </c>
      <c r="F1367" s="225" t="s">
        <v>1056</v>
      </c>
      <c r="G1367" s="223"/>
      <c r="H1367" s="224" t="s">
        <v>21</v>
      </c>
      <c r="I1367" s="226"/>
      <c r="J1367" s="223"/>
      <c r="K1367" s="223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143</v>
      </c>
      <c r="AU1367" s="231" t="s">
        <v>86</v>
      </c>
      <c r="AV1367" s="13" t="s">
        <v>79</v>
      </c>
      <c r="AW1367" s="13" t="s">
        <v>38</v>
      </c>
      <c r="AX1367" s="13" t="s">
        <v>74</v>
      </c>
      <c r="AY1367" s="231" t="s">
        <v>134</v>
      </c>
    </row>
    <row r="1368" spans="2:65" s="11" customFormat="1" ht="13.5">
      <c r="B1368" s="199"/>
      <c r="C1368" s="200"/>
      <c r="D1368" s="201" t="s">
        <v>143</v>
      </c>
      <c r="E1368" s="202" t="s">
        <v>21</v>
      </c>
      <c r="F1368" s="203" t="s">
        <v>1057</v>
      </c>
      <c r="G1368" s="200"/>
      <c r="H1368" s="204">
        <v>1.65</v>
      </c>
      <c r="I1368" s="205"/>
      <c r="J1368" s="200"/>
      <c r="K1368" s="200"/>
      <c r="L1368" s="206"/>
      <c r="M1368" s="207"/>
      <c r="N1368" s="208"/>
      <c r="O1368" s="208"/>
      <c r="P1368" s="208"/>
      <c r="Q1368" s="208"/>
      <c r="R1368" s="208"/>
      <c r="S1368" s="208"/>
      <c r="T1368" s="209"/>
      <c r="AT1368" s="210" t="s">
        <v>143</v>
      </c>
      <c r="AU1368" s="210" t="s">
        <v>86</v>
      </c>
      <c r="AV1368" s="11" t="s">
        <v>86</v>
      </c>
      <c r="AW1368" s="11" t="s">
        <v>38</v>
      </c>
      <c r="AX1368" s="11" t="s">
        <v>74</v>
      </c>
      <c r="AY1368" s="210" t="s">
        <v>134</v>
      </c>
    </row>
    <row r="1369" spans="2:65" s="11" customFormat="1" ht="13.5">
      <c r="B1369" s="199"/>
      <c r="C1369" s="200"/>
      <c r="D1369" s="201" t="s">
        <v>143</v>
      </c>
      <c r="E1369" s="202" t="s">
        <v>21</v>
      </c>
      <c r="F1369" s="203" t="s">
        <v>1058</v>
      </c>
      <c r="G1369" s="200"/>
      <c r="H1369" s="204">
        <v>1.8979999999999999</v>
      </c>
      <c r="I1369" s="205"/>
      <c r="J1369" s="200"/>
      <c r="K1369" s="200"/>
      <c r="L1369" s="206"/>
      <c r="M1369" s="207"/>
      <c r="N1369" s="208"/>
      <c r="O1369" s="208"/>
      <c r="P1369" s="208"/>
      <c r="Q1369" s="208"/>
      <c r="R1369" s="208"/>
      <c r="S1369" s="208"/>
      <c r="T1369" s="209"/>
      <c r="AT1369" s="210" t="s">
        <v>143</v>
      </c>
      <c r="AU1369" s="210" t="s">
        <v>86</v>
      </c>
      <c r="AV1369" s="11" t="s">
        <v>86</v>
      </c>
      <c r="AW1369" s="11" t="s">
        <v>38</v>
      </c>
      <c r="AX1369" s="11" t="s">
        <v>74</v>
      </c>
      <c r="AY1369" s="210" t="s">
        <v>134</v>
      </c>
    </row>
    <row r="1370" spans="2:65" s="13" customFormat="1" ht="13.5">
      <c r="B1370" s="222"/>
      <c r="C1370" s="223"/>
      <c r="D1370" s="201" t="s">
        <v>143</v>
      </c>
      <c r="E1370" s="224" t="s">
        <v>21</v>
      </c>
      <c r="F1370" s="225" t="s">
        <v>1059</v>
      </c>
      <c r="G1370" s="223"/>
      <c r="H1370" s="224" t="s">
        <v>21</v>
      </c>
      <c r="I1370" s="226"/>
      <c r="J1370" s="223"/>
      <c r="K1370" s="223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143</v>
      </c>
      <c r="AU1370" s="231" t="s">
        <v>86</v>
      </c>
      <c r="AV1370" s="13" t="s">
        <v>79</v>
      </c>
      <c r="AW1370" s="13" t="s">
        <v>38</v>
      </c>
      <c r="AX1370" s="13" t="s">
        <v>74</v>
      </c>
      <c r="AY1370" s="231" t="s">
        <v>134</v>
      </c>
    </row>
    <row r="1371" spans="2:65" s="11" customFormat="1" ht="13.5">
      <c r="B1371" s="199"/>
      <c r="C1371" s="200"/>
      <c r="D1371" s="201" t="s">
        <v>143</v>
      </c>
      <c r="E1371" s="202" t="s">
        <v>21</v>
      </c>
      <c r="F1371" s="203" t="s">
        <v>1060</v>
      </c>
      <c r="G1371" s="200"/>
      <c r="H1371" s="204">
        <v>2.875</v>
      </c>
      <c r="I1371" s="205"/>
      <c r="J1371" s="200"/>
      <c r="K1371" s="200"/>
      <c r="L1371" s="206"/>
      <c r="M1371" s="207"/>
      <c r="N1371" s="208"/>
      <c r="O1371" s="208"/>
      <c r="P1371" s="208"/>
      <c r="Q1371" s="208"/>
      <c r="R1371" s="208"/>
      <c r="S1371" s="208"/>
      <c r="T1371" s="209"/>
      <c r="AT1371" s="210" t="s">
        <v>143</v>
      </c>
      <c r="AU1371" s="210" t="s">
        <v>86</v>
      </c>
      <c r="AV1371" s="11" t="s">
        <v>86</v>
      </c>
      <c r="AW1371" s="11" t="s">
        <v>38</v>
      </c>
      <c r="AX1371" s="11" t="s">
        <v>74</v>
      </c>
      <c r="AY1371" s="210" t="s">
        <v>134</v>
      </c>
    </row>
    <row r="1372" spans="2:65" s="11" customFormat="1" ht="13.5">
      <c r="B1372" s="199"/>
      <c r="C1372" s="200"/>
      <c r="D1372" s="201" t="s">
        <v>143</v>
      </c>
      <c r="E1372" s="202" t="s">
        <v>21</v>
      </c>
      <c r="F1372" s="203" t="s">
        <v>1061</v>
      </c>
      <c r="G1372" s="200"/>
      <c r="H1372" s="204">
        <v>2.2799999999999998</v>
      </c>
      <c r="I1372" s="205"/>
      <c r="J1372" s="200"/>
      <c r="K1372" s="200"/>
      <c r="L1372" s="206"/>
      <c r="M1372" s="207"/>
      <c r="N1372" s="208"/>
      <c r="O1372" s="208"/>
      <c r="P1372" s="208"/>
      <c r="Q1372" s="208"/>
      <c r="R1372" s="208"/>
      <c r="S1372" s="208"/>
      <c r="T1372" s="209"/>
      <c r="AT1372" s="210" t="s">
        <v>143</v>
      </c>
      <c r="AU1372" s="210" t="s">
        <v>86</v>
      </c>
      <c r="AV1372" s="11" t="s">
        <v>86</v>
      </c>
      <c r="AW1372" s="11" t="s">
        <v>38</v>
      </c>
      <c r="AX1372" s="11" t="s">
        <v>74</v>
      </c>
      <c r="AY1372" s="210" t="s">
        <v>134</v>
      </c>
    </row>
    <row r="1373" spans="2:65" s="13" customFormat="1" ht="13.5">
      <c r="B1373" s="222"/>
      <c r="C1373" s="223"/>
      <c r="D1373" s="201" t="s">
        <v>143</v>
      </c>
      <c r="E1373" s="224" t="s">
        <v>21</v>
      </c>
      <c r="F1373" s="225" t="s">
        <v>888</v>
      </c>
      <c r="G1373" s="223"/>
      <c r="H1373" s="224" t="s">
        <v>21</v>
      </c>
      <c r="I1373" s="226"/>
      <c r="J1373" s="223"/>
      <c r="K1373" s="223"/>
      <c r="L1373" s="227"/>
      <c r="M1373" s="228"/>
      <c r="N1373" s="229"/>
      <c r="O1373" s="229"/>
      <c r="P1373" s="229"/>
      <c r="Q1373" s="229"/>
      <c r="R1373" s="229"/>
      <c r="S1373" s="229"/>
      <c r="T1373" s="230"/>
      <c r="AT1373" s="231" t="s">
        <v>143</v>
      </c>
      <c r="AU1373" s="231" t="s">
        <v>86</v>
      </c>
      <c r="AV1373" s="13" t="s">
        <v>79</v>
      </c>
      <c r="AW1373" s="13" t="s">
        <v>38</v>
      </c>
      <c r="AX1373" s="13" t="s">
        <v>74</v>
      </c>
      <c r="AY1373" s="231" t="s">
        <v>134</v>
      </c>
    </row>
    <row r="1374" spans="2:65" s="13" customFormat="1" ht="13.5">
      <c r="B1374" s="222"/>
      <c r="C1374" s="223"/>
      <c r="D1374" s="201" t="s">
        <v>143</v>
      </c>
      <c r="E1374" s="224" t="s">
        <v>21</v>
      </c>
      <c r="F1374" s="225" t="s">
        <v>875</v>
      </c>
      <c r="G1374" s="223"/>
      <c r="H1374" s="224" t="s">
        <v>21</v>
      </c>
      <c r="I1374" s="226"/>
      <c r="J1374" s="223"/>
      <c r="K1374" s="223"/>
      <c r="L1374" s="227"/>
      <c r="M1374" s="228"/>
      <c r="N1374" s="229"/>
      <c r="O1374" s="229"/>
      <c r="P1374" s="229"/>
      <c r="Q1374" s="229"/>
      <c r="R1374" s="229"/>
      <c r="S1374" s="229"/>
      <c r="T1374" s="230"/>
      <c r="AT1374" s="231" t="s">
        <v>143</v>
      </c>
      <c r="AU1374" s="231" t="s">
        <v>86</v>
      </c>
      <c r="AV1374" s="13" t="s">
        <v>79</v>
      </c>
      <c r="AW1374" s="13" t="s">
        <v>38</v>
      </c>
      <c r="AX1374" s="13" t="s">
        <v>74</v>
      </c>
      <c r="AY1374" s="231" t="s">
        <v>134</v>
      </c>
    </row>
    <row r="1375" spans="2:65" s="11" customFormat="1" ht="13.5">
      <c r="B1375" s="199"/>
      <c r="C1375" s="200"/>
      <c r="D1375" s="201" t="s">
        <v>143</v>
      </c>
      <c r="E1375" s="202" t="s">
        <v>21</v>
      </c>
      <c r="F1375" s="203" t="s">
        <v>1062</v>
      </c>
      <c r="G1375" s="200"/>
      <c r="H1375" s="204">
        <v>1.8839999999999999</v>
      </c>
      <c r="I1375" s="205"/>
      <c r="J1375" s="200"/>
      <c r="K1375" s="200"/>
      <c r="L1375" s="206"/>
      <c r="M1375" s="207"/>
      <c r="N1375" s="208"/>
      <c r="O1375" s="208"/>
      <c r="P1375" s="208"/>
      <c r="Q1375" s="208"/>
      <c r="R1375" s="208"/>
      <c r="S1375" s="208"/>
      <c r="T1375" s="209"/>
      <c r="AT1375" s="210" t="s">
        <v>143</v>
      </c>
      <c r="AU1375" s="210" t="s">
        <v>86</v>
      </c>
      <c r="AV1375" s="11" t="s">
        <v>86</v>
      </c>
      <c r="AW1375" s="11" t="s">
        <v>38</v>
      </c>
      <c r="AX1375" s="11" t="s">
        <v>74</v>
      </c>
      <c r="AY1375" s="210" t="s">
        <v>134</v>
      </c>
    </row>
    <row r="1376" spans="2:65" s="13" customFormat="1" ht="13.5">
      <c r="B1376" s="222"/>
      <c r="C1376" s="223"/>
      <c r="D1376" s="201" t="s">
        <v>143</v>
      </c>
      <c r="E1376" s="224" t="s">
        <v>21</v>
      </c>
      <c r="F1376" s="225" t="s">
        <v>877</v>
      </c>
      <c r="G1376" s="223"/>
      <c r="H1376" s="224" t="s">
        <v>21</v>
      </c>
      <c r="I1376" s="226"/>
      <c r="J1376" s="223"/>
      <c r="K1376" s="223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143</v>
      </c>
      <c r="AU1376" s="231" t="s">
        <v>86</v>
      </c>
      <c r="AV1376" s="13" t="s">
        <v>79</v>
      </c>
      <c r="AW1376" s="13" t="s">
        <v>38</v>
      </c>
      <c r="AX1376" s="13" t="s">
        <v>74</v>
      </c>
      <c r="AY1376" s="231" t="s">
        <v>134</v>
      </c>
    </row>
    <row r="1377" spans="2:65" s="11" customFormat="1" ht="13.5">
      <c r="B1377" s="199"/>
      <c r="C1377" s="200"/>
      <c r="D1377" s="201" t="s">
        <v>143</v>
      </c>
      <c r="E1377" s="202" t="s">
        <v>21</v>
      </c>
      <c r="F1377" s="203" t="s">
        <v>1063</v>
      </c>
      <c r="G1377" s="200"/>
      <c r="H1377" s="204">
        <v>1.8340000000000001</v>
      </c>
      <c r="I1377" s="205"/>
      <c r="J1377" s="200"/>
      <c r="K1377" s="200"/>
      <c r="L1377" s="206"/>
      <c r="M1377" s="207"/>
      <c r="N1377" s="208"/>
      <c r="O1377" s="208"/>
      <c r="P1377" s="208"/>
      <c r="Q1377" s="208"/>
      <c r="R1377" s="208"/>
      <c r="S1377" s="208"/>
      <c r="T1377" s="209"/>
      <c r="AT1377" s="210" t="s">
        <v>143</v>
      </c>
      <c r="AU1377" s="210" t="s">
        <v>86</v>
      </c>
      <c r="AV1377" s="11" t="s">
        <v>86</v>
      </c>
      <c r="AW1377" s="11" t="s">
        <v>38</v>
      </c>
      <c r="AX1377" s="11" t="s">
        <v>74</v>
      </c>
      <c r="AY1377" s="210" t="s">
        <v>134</v>
      </c>
    </row>
    <row r="1378" spans="2:65" s="13" customFormat="1" ht="13.5">
      <c r="B1378" s="222"/>
      <c r="C1378" s="223"/>
      <c r="D1378" s="201" t="s">
        <v>143</v>
      </c>
      <c r="E1378" s="224" t="s">
        <v>21</v>
      </c>
      <c r="F1378" s="225" t="s">
        <v>879</v>
      </c>
      <c r="G1378" s="223"/>
      <c r="H1378" s="224" t="s">
        <v>21</v>
      </c>
      <c r="I1378" s="226"/>
      <c r="J1378" s="223"/>
      <c r="K1378" s="223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143</v>
      </c>
      <c r="AU1378" s="231" t="s">
        <v>86</v>
      </c>
      <c r="AV1378" s="13" t="s">
        <v>79</v>
      </c>
      <c r="AW1378" s="13" t="s">
        <v>38</v>
      </c>
      <c r="AX1378" s="13" t="s">
        <v>74</v>
      </c>
      <c r="AY1378" s="231" t="s">
        <v>134</v>
      </c>
    </row>
    <row r="1379" spans="2:65" s="11" customFormat="1" ht="13.5">
      <c r="B1379" s="199"/>
      <c r="C1379" s="200"/>
      <c r="D1379" s="201" t="s">
        <v>143</v>
      </c>
      <c r="E1379" s="202" t="s">
        <v>21</v>
      </c>
      <c r="F1379" s="203" t="s">
        <v>1064</v>
      </c>
      <c r="G1379" s="200"/>
      <c r="H1379" s="204">
        <v>2.7509999999999999</v>
      </c>
      <c r="I1379" s="205"/>
      <c r="J1379" s="200"/>
      <c r="K1379" s="200"/>
      <c r="L1379" s="206"/>
      <c r="M1379" s="207"/>
      <c r="N1379" s="208"/>
      <c r="O1379" s="208"/>
      <c r="P1379" s="208"/>
      <c r="Q1379" s="208"/>
      <c r="R1379" s="208"/>
      <c r="S1379" s="208"/>
      <c r="T1379" s="209"/>
      <c r="AT1379" s="210" t="s">
        <v>143</v>
      </c>
      <c r="AU1379" s="210" t="s">
        <v>86</v>
      </c>
      <c r="AV1379" s="11" t="s">
        <v>86</v>
      </c>
      <c r="AW1379" s="11" t="s">
        <v>38</v>
      </c>
      <c r="AX1379" s="11" t="s">
        <v>74</v>
      </c>
      <c r="AY1379" s="210" t="s">
        <v>134</v>
      </c>
    </row>
    <row r="1380" spans="2:65" s="13" customFormat="1" ht="13.5">
      <c r="B1380" s="222"/>
      <c r="C1380" s="223"/>
      <c r="D1380" s="201" t="s">
        <v>143</v>
      </c>
      <c r="E1380" s="224" t="s">
        <v>21</v>
      </c>
      <c r="F1380" s="225" t="s">
        <v>1065</v>
      </c>
      <c r="G1380" s="223"/>
      <c r="H1380" s="224" t="s">
        <v>21</v>
      </c>
      <c r="I1380" s="226"/>
      <c r="J1380" s="223"/>
      <c r="K1380" s="223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143</v>
      </c>
      <c r="AU1380" s="231" t="s">
        <v>86</v>
      </c>
      <c r="AV1380" s="13" t="s">
        <v>79</v>
      </c>
      <c r="AW1380" s="13" t="s">
        <v>38</v>
      </c>
      <c r="AX1380" s="13" t="s">
        <v>74</v>
      </c>
      <c r="AY1380" s="231" t="s">
        <v>134</v>
      </c>
    </row>
    <row r="1381" spans="2:65" s="11" customFormat="1" ht="13.5">
      <c r="B1381" s="199"/>
      <c r="C1381" s="200"/>
      <c r="D1381" s="201" t="s">
        <v>143</v>
      </c>
      <c r="E1381" s="202" t="s">
        <v>21</v>
      </c>
      <c r="F1381" s="203" t="s">
        <v>1066</v>
      </c>
      <c r="G1381" s="200"/>
      <c r="H1381" s="204">
        <v>3.2719999999999998</v>
      </c>
      <c r="I1381" s="205"/>
      <c r="J1381" s="200"/>
      <c r="K1381" s="200"/>
      <c r="L1381" s="206"/>
      <c r="M1381" s="207"/>
      <c r="N1381" s="208"/>
      <c r="O1381" s="208"/>
      <c r="P1381" s="208"/>
      <c r="Q1381" s="208"/>
      <c r="R1381" s="208"/>
      <c r="S1381" s="208"/>
      <c r="T1381" s="209"/>
      <c r="AT1381" s="210" t="s">
        <v>143</v>
      </c>
      <c r="AU1381" s="210" t="s">
        <v>86</v>
      </c>
      <c r="AV1381" s="11" t="s">
        <v>86</v>
      </c>
      <c r="AW1381" s="11" t="s">
        <v>38</v>
      </c>
      <c r="AX1381" s="11" t="s">
        <v>74</v>
      </c>
      <c r="AY1381" s="210" t="s">
        <v>134</v>
      </c>
    </row>
    <row r="1382" spans="2:65" s="13" customFormat="1" ht="13.5">
      <c r="B1382" s="222"/>
      <c r="C1382" s="223"/>
      <c r="D1382" s="201" t="s">
        <v>143</v>
      </c>
      <c r="E1382" s="224" t="s">
        <v>21</v>
      </c>
      <c r="F1382" s="225" t="s">
        <v>1067</v>
      </c>
      <c r="G1382" s="223"/>
      <c r="H1382" s="224" t="s">
        <v>21</v>
      </c>
      <c r="I1382" s="226"/>
      <c r="J1382" s="223"/>
      <c r="K1382" s="223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143</v>
      </c>
      <c r="AU1382" s="231" t="s">
        <v>86</v>
      </c>
      <c r="AV1382" s="13" t="s">
        <v>79</v>
      </c>
      <c r="AW1382" s="13" t="s">
        <v>38</v>
      </c>
      <c r="AX1382" s="13" t="s">
        <v>74</v>
      </c>
      <c r="AY1382" s="231" t="s">
        <v>134</v>
      </c>
    </row>
    <row r="1383" spans="2:65" s="11" customFormat="1" ht="13.5">
      <c r="B1383" s="199"/>
      <c r="C1383" s="200"/>
      <c r="D1383" s="201" t="s">
        <v>143</v>
      </c>
      <c r="E1383" s="202" t="s">
        <v>21</v>
      </c>
      <c r="F1383" s="203" t="s">
        <v>1068</v>
      </c>
      <c r="G1383" s="200"/>
      <c r="H1383" s="204">
        <v>10.23</v>
      </c>
      <c r="I1383" s="205"/>
      <c r="J1383" s="200"/>
      <c r="K1383" s="200"/>
      <c r="L1383" s="206"/>
      <c r="M1383" s="207"/>
      <c r="N1383" s="208"/>
      <c r="O1383" s="208"/>
      <c r="P1383" s="208"/>
      <c r="Q1383" s="208"/>
      <c r="R1383" s="208"/>
      <c r="S1383" s="208"/>
      <c r="T1383" s="209"/>
      <c r="AT1383" s="210" t="s">
        <v>143</v>
      </c>
      <c r="AU1383" s="210" t="s">
        <v>86</v>
      </c>
      <c r="AV1383" s="11" t="s">
        <v>86</v>
      </c>
      <c r="AW1383" s="11" t="s">
        <v>38</v>
      </c>
      <c r="AX1383" s="11" t="s">
        <v>74</v>
      </c>
      <c r="AY1383" s="210" t="s">
        <v>134</v>
      </c>
    </row>
    <row r="1384" spans="2:65" s="13" customFormat="1" ht="13.5">
      <c r="B1384" s="222"/>
      <c r="C1384" s="223"/>
      <c r="D1384" s="201" t="s">
        <v>143</v>
      </c>
      <c r="E1384" s="224" t="s">
        <v>21</v>
      </c>
      <c r="F1384" s="225" t="s">
        <v>1069</v>
      </c>
      <c r="G1384" s="223"/>
      <c r="H1384" s="224" t="s">
        <v>21</v>
      </c>
      <c r="I1384" s="226"/>
      <c r="J1384" s="223"/>
      <c r="K1384" s="223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143</v>
      </c>
      <c r="AU1384" s="231" t="s">
        <v>86</v>
      </c>
      <c r="AV1384" s="13" t="s">
        <v>79</v>
      </c>
      <c r="AW1384" s="13" t="s">
        <v>38</v>
      </c>
      <c r="AX1384" s="13" t="s">
        <v>74</v>
      </c>
      <c r="AY1384" s="231" t="s">
        <v>134</v>
      </c>
    </row>
    <row r="1385" spans="2:65" s="11" customFormat="1" ht="13.5">
      <c r="B1385" s="199"/>
      <c r="C1385" s="200"/>
      <c r="D1385" s="201" t="s">
        <v>143</v>
      </c>
      <c r="E1385" s="202" t="s">
        <v>21</v>
      </c>
      <c r="F1385" s="203" t="s">
        <v>1070</v>
      </c>
      <c r="G1385" s="200"/>
      <c r="H1385" s="204">
        <v>8.3780000000000001</v>
      </c>
      <c r="I1385" s="205"/>
      <c r="J1385" s="200"/>
      <c r="K1385" s="200"/>
      <c r="L1385" s="206"/>
      <c r="M1385" s="207"/>
      <c r="N1385" s="208"/>
      <c r="O1385" s="208"/>
      <c r="P1385" s="208"/>
      <c r="Q1385" s="208"/>
      <c r="R1385" s="208"/>
      <c r="S1385" s="208"/>
      <c r="T1385" s="209"/>
      <c r="AT1385" s="210" t="s">
        <v>143</v>
      </c>
      <c r="AU1385" s="210" t="s">
        <v>86</v>
      </c>
      <c r="AV1385" s="11" t="s">
        <v>86</v>
      </c>
      <c r="AW1385" s="11" t="s">
        <v>38</v>
      </c>
      <c r="AX1385" s="11" t="s">
        <v>74</v>
      </c>
      <c r="AY1385" s="210" t="s">
        <v>134</v>
      </c>
    </row>
    <row r="1386" spans="2:65" s="13" customFormat="1" ht="13.5">
      <c r="B1386" s="222"/>
      <c r="C1386" s="223"/>
      <c r="D1386" s="201" t="s">
        <v>143</v>
      </c>
      <c r="E1386" s="224" t="s">
        <v>21</v>
      </c>
      <c r="F1386" s="225" t="s">
        <v>1071</v>
      </c>
      <c r="G1386" s="223"/>
      <c r="H1386" s="224" t="s">
        <v>21</v>
      </c>
      <c r="I1386" s="226"/>
      <c r="J1386" s="223"/>
      <c r="K1386" s="223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143</v>
      </c>
      <c r="AU1386" s="231" t="s">
        <v>86</v>
      </c>
      <c r="AV1386" s="13" t="s">
        <v>79</v>
      </c>
      <c r="AW1386" s="13" t="s">
        <v>38</v>
      </c>
      <c r="AX1386" s="13" t="s">
        <v>74</v>
      </c>
      <c r="AY1386" s="231" t="s">
        <v>134</v>
      </c>
    </row>
    <row r="1387" spans="2:65" s="11" customFormat="1" ht="13.5">
      <c r="B1387" s="199"/>
      <c r="C1387" s="200"/>
      <c r="D1387" s="201" t="s">
        <v>143</v>
      </c>
      <c r="E1387" s="202" t="s">
        <v>21</v>
      </c>
      <c r="F1387" s="203" t="s">
        <v>1072</v>
      </c>
      <c r="G1387" s="200"/>
      <c r="H1387" s="204">
        <v>10.129</v>
      </c>
      <c r="I1387" s="205"/>
      <c r="J1387" s="200"/>
      <c r="K1387" s="200"/>
      <c r="L1387" s="206"/>
      <c r="M1387" s="207"/>
      <c r="N1387" s="208"/>
      <c r="O1387" s="208"/>
      <c r="P1387" s="208"/>
      <c r="Q1387" s="208"/>
      <c r="R1387" s="208"/>
      <c r="S1387" s="208"/>
      <c r="T1387" s="209"/>
      <c r="AT1387" s="210" t="s">
        <v>143</v>
      </c>
      <c r="AU1387" s="210" t="s">
        <v>86</v>
      </c>
      <c r="AV1387" s="11" t="s">
        <v>86</v>
      </c>
      <c r="AW1387" s="11" t="s">
        <v>38</v>
      </c>
      <c r="AX1387" s="11" t="s">
        <v>74</v>
      </c>
      <c r="AY1387" s="210" t="s">
        <v>134</v>
      </c>
    </row>
    <row r="1388" spans="2:65" s="13" customFormat="1" ht="13.5">
      <c r="B1388" s="222"/>
      <c r="C1388" s="223"/>
      <c r="D1388" s="201" t="s">
        <v>143</v>
      </c>
      <c r="E1388" s="224" t="s">
        <v>21</v>
      </c>
      <c r="F1388" s="225" t="s">
        <v>1073</v>
      </c>
      <c r="G1388" s="223"/>
      <c r="H1388" s="224" t="s">
        <v>21</v>
      </c>
      <c r="I1388" s="226"/>
      <c r="J1388" s="223"/>
      <c r="K1388" s="223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143</v>
      </c>
      <c r="AU1388" s="231" t="s">
        <v>86</v>
      </c>
      <c r="AV1388" s="13" t="s">
        <v>79</v>
      </c>
      <c r="AW1388" s="13" t="s">
        <v>38</v>
      </c>
      <c r="AX1388" s="13" t="s">
        <v>74</v>
      </c>
      <c r="AY1388" s="231" t="s">
        <v>134</v>
      </c>
    </row>
    <row r="1389" spans="2:65" s="11" customFormat="1" ht="13.5">
      <c r="B1389" s="199"/>
      <c r="C1389" s="200"/>
      <c r="D1389" s="201" t="s">
        <v>143</v>
      </c>
      <c r="E1389" s="202" t="s">
        <v>21</v>
      </c>
      <c r="F1389" s="203" t="s">
        <v>1074</v>
      </c>
      <c r="G1389" s="200"/>
      <c r="H1389" s="204">
        <v>15.105</v>
      </c>
      <c r="I1389" s="205"/>
      <c r="J1389" s="200"/>
      <c r="K1389" s="200"/>
      <c r="L1389" s="206"/>
      <c r="M1389" s="207"/>
      <c r="N1389" s="208"/>
      <c r="O1389" s="208"/>
      <c r="P1389" s="208"/>
      <c r="Q1389" s="208"/>
      <c r="R1389" s="208"/>
      <c r="S1389" s="208"/>
      <c r="T1389" s="209"/>
      <c r="AT1389" s="210" t="s">
        <v>143</v>
      </c>
      <c r="AU1389" s="210" t="s">
        <v>86</v>
      </c>
      <c r="AV1389" s="11" t="s">
        <v>86</v>
      </c>
      <c r="AW1389" s="11" t="s">
        <v>38</v>
      </c>
      <c r="AX1389" s="11" t="s">
        <v>74</v>
      </c>
      <c r="AY1389" s="210" t="s">
        <v>134</v>
      </c>
    </row>
    <row r="1390" spans="2:65" s="12" customFormat="1" ht="13.5">
      <c r="B1390" s="211"/>
      <c r="C1390" s="212"/>
      <c r="D1390" s="201" t="s">
        <v>143</v>
      </c>
      <c r="E1390" s="213" t="s">
        <v>21</v>
      </c>
      <c r="F1390" s="214" t="s">
        <v>145</v>
      </c>
      <c r="G1390" s="212"/>
      <c r="H1390" s="215">
        <v>67.373999999999995</v>
      </c>
      <c r="I1390" s="216"/>
      <c r="J1390" s="212"/>
      <c r="K1390" s="212"/>
      <c r="L1390" s="217"/>
      <c r="M1390" s="218"/>
      <c r="N1390" s="219"/>
      <c r="O1390" s="219"/>
      <c r="P1390" s="219"/>
      <c r="Q1390" s="219"/>
      <c r="R1390" s="219"/>
      <c r="S1390" s="219"/>
      <c r="T1390" s="220"/>
      <c r="AT1390" s="221" t="s">
        <v>143</v>
      </c>
      <c r="AU1390" s="221" t="s">
        <v>86</v>
      </c>
      <c r="AV1390" s="12" t="s">
        <v>141</v>
      </c>
      <c r="AW1390" s="12" t="s">
        <v>38</v>
      </c>
      <c r="AX1390" s="12" t="s">
        <v>79</v>
      </c>
      <c r="AY1390" s="221" t="s">
        <v>134</v>
      </c>
    </row>
    <row r="1391" spans="2:65" s="1" customFormat="1" ht="25.5" customHeight="1">
      <c r="B1391" s="41"/>
      <c r="C1391" s="187" t="s">
        <v>1083</v>
      </c>
      <c r="D1391" s="187" t="s">
        <v>136</v>
      </c>
      <c r="E1391" s="188" t="s">
        <v>1084</v>
      </c>
      <c r="F1391" s="189" t="s">
        <v>1085</v>
      </c>
      <c r="G1391" s="190" t="s">
        <v>179</v>
      </c>
      <c r="H1391" s="191">
        <v>67.373999999999995</v>
      </c>
      <c r="I1391" s="192"/>
      <c r="J1391" s="193">
        <f>ROUND(I1391*H1391,2)</f>
        <v>0</v>
      </c>
      <c r="K1391" s="189" t="s">
        <v>140</v>
      </c>
      <c r="L1391" s="61"/>
      <c r="M1391" s="194" t="s">
        <v>21</v>
      </c>
      <c r="N1391" s="195" t="s">
        <v>45</v>
      </c>
      <c r="O1391" s="42"/>
      <c r="P1391" s="196">
        <f>O1391*H1391</f>
        <v>0</v>
      </c>
      <c r="Q1391" s="196">
        <v>1.3999999999999999E-4</v>
      </c>
      <c r="R1391" s="196">
        <f>Q1391*H1391</f>
        <v>9.432359999999999E-3</v>
      </c>
      <c r="S1391" s="196">
        <v>0</v>
      </c>
      <c r="T1391" s="197">
        <f>S1391*H1391</f>
        <v>0</v>
      </c>
      <c r="AR1391" s="24" t="s">
        <v>214</v>
      </c>
      <c r="AT1391" s="24" t="s">
        <v>136</v>
      </c>
      <c r="AU1391" s="24" t="s">
        <v>86</v>
      </c>
      <c r="AY1391" s="24" t="s">
        <v>134</v>
      </c>
      <c r="BE1391" s="198">
        <f>IF(N1391="základní",J1391,0)</f>
        <v>0</v>
      </c>
      <c r="BF1391" s="198">
        <f>IF(N1391="snížená",J1391,0)</f>
        <v>0</v>
      </c>
      <c r="BG1391" s="198">
        <f>IF(N1391="zákl. přenesená",J1391,0)</f>
        <v>0</v>
      </c>
      <c r="BH1391" s="198">
        <f>IF(N1391="sníž. přenesená",J1391,0)</f>
        <v>0</v>
      </c>
      <c r="BI1391" s="198">
        <f>IF(N1391="nulová",J1391,0)</f>
        <v>0</v>
      </c>
      <c r="BJ1391" s="24" t="s">
        <v>79</v>
      </c>
      <c r="BK1391" s="198">
        <f>ROUND(I1391*H1391,2)</f>
        <v>0</v>
      </c>
      <c r="BL1391" s="24" t="s">
        <v>214</v>
      </c>
      <c r="BM1391" s="24" t="s">
        <v>1086</v>
      </c>
    </row>
    <row r="1392" spans="2:65" s="13" customFormat="1" ht="13.5">
      <c r="B1392" s="222"/>
      <c r="C1392" s="223"/>
      <c r="D1392" s="201" t="s">
        <v>143</v>
      </c>
      <c r="E1392" s="224" t="s">
        <v>21</v>
      </c>
      <c r="F1392" s="225" t="s">
        <v>1052</v>
      </c>
      <c r="G1392" s="223"/>
      <c r="H1392" s="224" t="s">
        <v>21</v>
      </c>
      <c r="I1392" s="226"/>
      <c r="J1392" s="223"/>
      <c r="K1392" s="223"/>
      <c r="L1392" s="227"/>
      <c r="M1392" s="228"/>
      <c r="N1392" s="229"/>
      <c r="O1392" s="229"/>
      <c r="P1392" s="229"/>
      <c r="Q1392" s="229"/>
      <c r="R1392" s="229"/>
      <c r="S1392" s="229"/>
      <c r="T1392" s="230"/>
      <c r="AT1392" s="231" t="s">
        <v>143</v>
      </c>
      <c r="AU1392" s="231" t="s">
        <v>86</v>
      </c>
      <c r="AV1392" s="13" t="s">
        <v>79</v>
      </c>
      <c r="AW1392" s="13" t="s">
        <v>38</v>
      </c>
      <c r="AX1392" s="13" t="s">
        <v>74</v>
      </c>
      <c r="AY1392" s="231" t="s">
        <v>134</v>
      </c>
    </row>
    <row r="1393" spans="2:51" s="11" customFormat="1" ht="13.5">
      <c r="B1393" s="199"/>
      <c r="C1393" s="200"/>
      <c r="D1393" s="201" t="s">
        <v>143</v>
      </c>
      <c r="E1393" s="202" t="s">
        <v>21</v>
      </c>
      <c r="F1393" s="203" t="s">
        <v>1053</v>
      </c>
      <c r="G1393" s="200"/>
      <c r="H1393" s="204">
        <v>2.96</v>
      </c>
      <c r="I1393" s="205"/>
      <c r="J1393" s="200"/>
      <c r="K1393" s="200"/>
      <c r="L1393" s="206"/>
      <c r="M1393" s="207"/>
      <c r="N1393" s="208"/>
      <c r="O1393" s="208"/>
      <c r="P1393" s="208"/>
      <c r="Q1393" s="208"/>
      <c r="R1393" s="208"/>
      <c r="S1393" s="208"/>
      <c r="T1393" s="209"/>
      <c r="AT1393" s="210" t="s">
        <v>143</v>
      </c>
      <c r="AU1393" s="210" t="s">
        <v>86</v>
      </c>
      <c r="AV1393" s="11" t="s">
        <v>86</v>
      </c>
      <c r="AW1393" s="11" t="s">
        <v>38</v>
      </c>
      <c r="AX1393" s="11" t="s">
        <v>74</v>
      </c>
      <c r="AY1393" s="210" t="s">
        <v>134</v>
      </c>
    </row>
    <row r="1394" spans="2:51" s="11" customFormat="1" ht="13.5">
      <c r="B1394" s="199"/>
      <c r="C1394" s="200"/>
      <c r="D1394" s="201" t="s">
        <v>143</v>
      </c>
      <c r="E1394" s="202" t="s">
        <v>21</v>
      </c>
      <c r="F1394" s="203" t="s">
        <v>1054</v>
      </c>
      <c r="G1394" s="200"/>
      <c r="H1394" s="204">
        <v>2.1280000000000001</v>
      </c>
      <c r="I1394" s="205"/>
      <c r="J1394" s="200"/>
      <c r="K1394" s="200"/>
      <c r="L1394" s="206"/>
      <c r="M1394" s="207"/>
      <c r="N1394" s="208"/>
      <c r="O1394" s="208"/>
      <c r="P1394" s="208"/>
      <c r="Q1394" s="208"/>
      <c r="R1394" s="208"/>
      <c r="S1394" s="208"/>
      <c r="T1394" s="209"/>
      <c r="AT1394" s="210" t="s">
        <v>143</v>
      </c>
      <c r="AU1394" s="210" t="s">
        <v>86</v>
      </c>
      <c r="AV1394" s="11" t="s">
        <v>86</v>
      </c>
      <c r="AW1394" s="11" t="s">
        <v>38</v>
      </c>
      <c r="AX1394" s="11" t="s">
        <v>74</v>
      </c>
      <c r="AY1394" s="210" t="s">
        <v>134</v>
      </c>
    </row>
    <row r="1395" spans="2:51" s="13" customFormat="1" ht="13.5">
      <c r="B1395" s="222"/>
      <c r="C1395" s="223"/>
      <c r="D1395" s="201" t="s">
        <v>143</v>
      </c>
      <c r="E1395" s="224" t="s">
        <v>21</v>
      </c>
      <c r="F1395" s="225" t="s">
        <v>1055</v>
      </c>
      <c r="G1395" s="223"/>
      <c r="H1395" s="224" t="s">
        <v>21</v>
      </c>
      <c r="I1395" s="226"/>
      <c r="J1395" s="223"/>
      <c r="K1395" s="223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143</v>
      </c>
      <c r="AU1395" s="231" t="s">
        <v>86</v>
      </c>
      <c r="AV1395" s="13" t="s">
        <v>79</v>
      </c>
      <c r="AW1395" s="13" t="s">
        <v>38</v>
      </c>
      <c r="AX1395" s="13" t="s">
        <v>74</v>
      </c>
      <c r="AY1395" s="231" t="s">
        <v>134</v>
      </c>
    </row>
    <row r="1396" spans="2:51" s="13" customFormat="1" ht="13.5">
      <c r="B1396" s="222"/>
      <c r="C1396" s="223"/>
      <c r="D1396" s="201" t="s">
        <v>143</v>
      </c>
      <c r="E1396" s="224" t="s">
        <v>21</v>
      </c>
      <c r="F1396" s="225" t="s">
        <v>1056</v>
      </c>
      <c r="G1396" s="223"/>
      <c r="H1396" s="224" t="s">
        <v>21</v>
      </c>
      <c r="I1396" s="226"/>
      <c r="J1396" s="223"/>
      <c r="K1396" s="223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143</v>
      </c>
      <c r="AU1396" s="231" t="s">
        <v>86</v>
      </c>
      <c r="AV1396" s="13" t="s">
        <v>79</v>
      </c>
      <c r="AW1396" s="13" t="s">
        <v>38</v>
      </c>
      <c r="AX1396" s="13" t="s">
        <v>74</v>
      </c>
      <c r="AY1396" s="231" t="s">
        <v>134</v>
      </c>
    </row>
    <row r="1397" spans="2:51" s="11" customFormat="1" ht="13.5">
      <c r="B1397" s="199"/>
      <c r="C1397" s="200"/>
      <c r="D1397" s="201" t="s">
        <v>143</v>
      </c>
      <c r="E1397" s="202" t="s">
        <v>21</v>
      </c>
      <c r="F1397" s="203" t="s">
        <v>1057</v>
      </c>
      <c r="G1397" s="200"/>
      <c r="H1397" s="204">
        <v>1.65</v>
      </c>
      <c r="I1397" s="205"/>
      <c r="J1397" s="200"/>
      <c r="K1397" s="200"/>
      <c r="L1397" s="206"/>
      <c r="M1397" s="207"/>
      <c r="N1397" s="208"/>
      <c r="O1397" s="208"/>
      <c r="P1397" s="208"/>
      <c r="Q1397" s="208"/>
      <c r="R1397" s="208"/>
      <c r="S1397" s="208"/>
      <c r="T1397" s="209"/>
      <c r="AT1397" s="210" t="s">
        <v>143</v>
      </c>
      <c r="AU1397" s="210" t="s">
        <v>86</v>
      </c>
      <c r="AV1397" s="11" t="s">
        <v>86</v>
      </c>
      <c r="AW1397" s="11" t="s">
        <v>38</v>
      </c>
      <c r="AX1397" s="11" t="s">
        <v>74</v>
      </c>
      <c r="AY1397" s="210" t="s">
        <v>134</v>
      </c>
    </row>
    <row r="1398" spans="2:51" s="11" customFormat="1" ht="13.5">
      <c r="B1398" s="199"/>
      <c r="C1398" s="200"/>
      <c r="D1398" s="201" t="s">
        <v>143</v>
      </c>
      <c r="E1398" s="202" t="s">
        <v>21</v>
      </c>
      <c r="F1398" s="203" t="s">
        <v>1058</v>
      </c>
      <c r="G1398" s="200"/>
      <c r="H1398" s="204">
        <v>1.8979999999999999</v>
      </c>
      <c r="I1398" s="205"/>
      <c r="J1398" s="200"/>
      <c r="K1398" s="200"/>
      <c r="L1398" s="206"/>
      <c r="M1398" s="207"/>
      <c r="N1398" s="208"/>
      <c r="O1398" s="208"/>
      <c r="P1398" s="208"/>
      <c r="Q1398" s="208"/>
      <c r="R1398" s="208"/>
      <c r="S1398" s="208"/>
      <c r="T1398" s="209"/>
      <c r="AT1398" s="210" t="s">
        <v>143</v>
      </c>
      <c r="AU1398" s="210" t="s">
        <v>86</v>
      </c>
      <c r="AV1398" s="11" t="s">
        <v>86</v>
      </c>
      <c r="AW1398" s="11" t="s">
        <v>38</v>
      </c>
      <c r="AX1398" s="11" t="s">
        <v>74</v>
      </c>
      <c r="AY1398" s="210" t="s">
        <v>134</v>
      </c>
    </row>
    <row r="1399" spans="2:51" s="13" customFormat="1" ht="13.5">
      <c r="B1399" s="222"/>
      <c r="C1399" s="223"/>
      <c r="D1399" s="201" t="s">
        <v>143</v>
      </c>
      <c r="E1399" s="224" t="s">
        <v>21</v>
      </c>
      <c r="F1399" s="225" t="s">
        <v>1059</v>
      </c>
      <c r="G1399" s="223"/>
      <c r="H1399" s="224" t="s">
        <v>21</v>
      </c>
      <c r="I1399" s="226"/>
      <c r="J1399" s="223"/>
      <c r="K1399" s="223"/>
      <c r="L1399" s="227"/>
      <c r="M1399" s="228"/>
      <c r="N1399" s="229"/>
      <c r="O1399" s="229"/>
      <c r="P1399" s="229"/>
      <c r="Q1399" s="229"/>
      <c r="R1399" s="229"/>
      <c r="S1399" s="229"/>
      <c r="T1399" s="230"/>
      <c r="AT1399" s="231" t="s">
        <v>143</v>
      </c>
      <c r="AU1399" s="231" t="s">
        <v>86</v>
      </c>
      <c r="AV1399" s="13" t="s">
        <v>79</v>
      </c>
      <c r="AW1399" s="13" t="s">
        <v>38</v>
      </c>
      <c r="AX1399" s="13" t="s">
        <v>74</v>
      </c>
      <c r="AY1399" s="231" t="s">
        <v>134</v>
      </c>
    </row>
    <row r="1400" spans="2:51" s="11" customFormat="1" ht="13.5">
      <c r="B1400" s="199"/>
      <c r="C1400" s="200"/>
      <c r="D1400" s="201" t="s">
        <v>143</v>
      </c>
      <c r="E1400" s="202" t="s">
        <v>21</v>
      </c>
      <c r="F1400" s="203" t="s">
        <v>1060</v>
      </c>
      <c r="G1400" s="200"/>
      <c r="H1400" s="204">
        <v>2.875</v>
      </c>
      <c r="I1400" s="205"/>
      <c r="J1400" s="200"/>
      <c r="K1400" s="200"/>
      <c r="L1400" s="206"/>
      <c r="M1400" s="207"/>
      <c r="N1400" s="208"/>
      <c r="O1400" s="208"/>
      <c r="P1400" s="208"/>
      <c r="Q1400" s="208"/>
      <c r="R1400" s="208"/>
      <c r="S1400" s="208"/>
      <c r="T1400" s="209"/>
      <c r="AT1400" s="210" t="s">
        <v>143</v>
      </c>
      <c r="AU1400" s="210" t="s">
        <v>86</v>
      </c>
      <c r="AV1400" s="11" t="s">
        <v>86</v>
      </c>
      <c r="AW1400" s="11" t="s">
        <v>38</v>
      </c>
      <c r="AX1400" s="11" t="s">
        <v>74</v>
      </c>
      <c r="AY1400" s="210" t="s">
        <v>134</v>
      </c>
    </row>
    <row r="1401" spans="2:51" s="11" customFormat="1" ht="13.5">
      <c r="B1401" s="199"/>
      <c r="C1401" s="200"/>
      <c r="D1401" s="201" t="s">
        <v>143</v>
      </c>
      <c r="E1401" s="202" t="s">
        <v>21</v>
      </c>
      <c r="F1401" s="203" t="s">
        <v>1061</v>
      </c>
      <c r="G1401" s="200"/>
      <c r="H1401" s="204">
        <v>2.2799999999999998</v>
      </c>
      <c r="I1401" s="205"/>
      <c r="J1401" s="200"/>
      <c r="K1401" s="200"/>
      <c r="L1401" s="206"/>
      <c r="M1401" s="207"/>
      <c r="N1401" s="208"/>
      <c r="O1401" s="208"/>
      <c r="P1401" s="208"/>
      <c r="Q1401" s="208"/>
      <c r="R1401" s="208"/>
      <c r="S1401" s="208"/>
      <c r="T1401" s="209"/>
      <c r="AT1401" s="210" t="s">
        <v>143</v>
      </c>
      <c r="AU1401" s="210" t="s">
        <v>86</v>
      </c>
      <c r="AV1401" s="11" t="s">
        <v>86</v>
      </c>
      <c r="AW1401" s="11" t="s">
        <v>38</v>
      </c>
      <c r="AX1401" s="11" t="s">
        <v>74</v>
      </c>
      <c r="AY1401" s="210" t="s">
        <v>134</v>
      </c>
    </row>
    <row r="1402" spans="2:51" s="13" customFormat="1" ht="13.5">
      <c r="B1402" s="222"/>
      <c r="C1402" s="223"/>
      <c r="D1402" s="201" t="s">
        <v>143</v>
      </c>
      <c r="E1402" s="224" t="s">
        <v>21</v>
      </c>
      <c r="F1402" s="225" t="s">
        <v>888</v>
      </c>
      <c r="G1402" s="223"/>
      <c r="H1402" s="224" t="s">
        <v>21</v>
      </c>
      <c r="I1402" s="226"/>
      <c r="J1402" s="223"/>
      <c r="K1402" s="223"/>
      <c r="L1402" s="227"/>
      <c r="M1402" s="228"/>
      <c r="N1402" s="229"/>
      <c r="O1402" s="229"/>
      <c r="P1402" s="229"/>
      <c r="Q1402" s="229"/>
      <c r="R1402" s="229"/>
      <c r="S1402" s="229"/>
      <c r="T1402" s="230"/>
      <c r="AT1402" s="231" t="s">
        <v>143</v>
      </c>
      <c r="AU1402" s="231" t="s">
        <v>86</v>
      </c>
      <c r="AV1402" s="13" t="s">
        <v>79</v>
      </c>
      <c r="AW1402" s="13" t="s">
        <v>38</v>
      </c>
      <c r="AX1402" s="13" t="s">
        <v>74</v>
      </c>
      <c r="AY1402" s="231" t="s">
        <v>134</v>
      </c>
    </row>
    <row r="1403" spans="2:51" s="13" customFormat="1" ht="13.5">
      <c r="B1403" s="222"/>
      <c r="C1403" s="223"/>
      <c r="D1403" s="201" t="s">
        <v>143</v>
      </c>
      <c r="E1403" s="224" t="s">
        <v>21</v>
      </c>
      <c r="F1403" s="225" t="s">
        <v>875</v>
      </c>
      <c r="G1403" s="223"/>
      <c r="H1403" s="224" t="s">
        <v>21</v>
      </c>
      <c r="I1403" s="226"/>
      <c r="J1403" s="223"/>
      <c r="K1403" s="223"/>
      <c r="L1403" s="227"/>
      <c r="M1403" s="228"/>
      <c r="N1403" s="229"/>
      <c r="O1403" s="229"/>
      <c r="P1403" s="229"/>
      <c r="Q1403" s="229"/>
      <c r="R1403" s="229"/>
      <c r="S1403" s="229"/>
      <c r="T1403" s="230"/>
      <c r="AT1403" s="231" t="s">
        <v>143</v>
      </c>
      <c r="AU1403" s="231" t="s">
        <v>86</v>
      </c>
      <c r="AV1403" s="13" t="s">
        <v>79</v>
      </c>
      <c r="AW1403" s="13" t="s">
        <v>38</v>
      </c>
      <c r="AX1403" s="13" t="s">
        <v>74</v>
      </c>
      <c r="AY1403" s="231" t="s">
        <v>134</v>
      </c>
    </row>
    <row r="1404" spans="2:51" s="11" customFormat="1" ht="13.5">
      <c r="B1404" s="199"/>
      <c r="C1404" s="200"/>
      <c r="D1404" s="201" t="s">
        <v>143</v>
      </c>
      <c r="E1404" s="202" t="s">
        <v>21</v>
      </c>
      <c r="F1404" s="203" t="s">
        <v>1062</v>
      </c>
      <c r="G1404" s="200"/>
      <c r="H1404" s="204">
        <v>1.8839999999999999</v>
      </c>
      <c r="I1404" s="205"/>
      <c r="J1404" s="200"/>
      <c r="K1404" s="200"/>
      <c r="L1404" s="206"/>
      <c r="M1404" s="207"/>
      <c r="N1404" s="208"/>
      <c r="O1404" s="208"/>
      <c r="P1404" s="208"/>
      <c r="Q1404" s="208"/>
      <c r="R1404" s="208"/>
      <c r="S1404" s="208"/>
      <c r="T1404" s="209"/>
      <c r="AT1404" s="210" t="s">
        <v>143</v>
      </c>
      <c r="AU1404" s="210" t="s">
        <v>86</v>
      </c>
      <c r="AV1404" s="11" t="s">
        <v>86</v>
      </c>
      <c r="AW1404" s="11" t="s">
        <v>38</v>
      </c>
      <c r="AX1404" s="11" t="s">
        <v>74</v>
      </c>
      <c r="AY1404" s="210" t="s">
        <v>134</v>
      </c>
    </row>
    <row r="1405" spans="2:51" s="13" customFormat="1" ht="13.5">
      <c r="B1405" s="222"/>
      <c r="C1405" s="223"/>
      <c r="D1405" s="201" t="s">
        <v>143</v>
      </c>
      <c r="E1405" s="224" t="s">
        <v>21</v>
      </c>
      <c r="F1405" s="225" t="s">
        <v>877</v>
      </c>
      <c r="G1405" s="223"/>
      <c r="H1405" s="224" t="s">
        <v>21</v>
      </c>
      <c r="I1405" s="226"/>
      <c r="J1405" s="223"/>
      <c r="K1405" s="223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143</v>
      </c>
      <c r="AU1405" s="231" t="s">
        <v>86</v>
      </c>
      <c r="AV1405" s="13" t="s">
        <v>79</v>
      </c>
      <c r="AW1405" s="13" t="s">
        <v>38</v>
      </c>
      <c r="AX1405" s="13" t="s">
        <v>74</v>
      </c>
      <c r="AY1405" s="231" t="s">
        <v>134</v>
      </c>
    </row>
    <row r="1406" spans="2:51" s="11" customFormat="1" ht="13.5">
      <c r="B1406" s="199"/>
      <c r="C1406" s="200"/>
      <c r="D1406" s="201" t="s">
        <v>143</v>
      </c>
      <c r="E1406" s="202" t="s">
        <v>21</v>
      </c>
      <c r="F1406" s="203" t="s">
        <v>1063</v>
      </c>
      <c r="G1406" s="200"/>
      <c r="H1406" s="204">
        <v>1.8340000000000001</v>
      </c>
      <c r="I1406" s="205"/>
      <c r="J1406" s="200"/>
      <c r="K1406" s="200"/>
      <c r="L1406" s="206"/>
      <c r="M1406" s="207"/>
      <c r="N1406" s="208"/>
      <c r="O1406" s="208"/>
      <c r="P1406" s="208"/>
      <c r="Q1406" s="208"/>
      <c r="R1406" s="208"/>
      <c r="S1406" s="208"/>
      <c r="T1406" s="209"/>
      <c r="AT1406" s="210" t="s">
        <v>143</v>
      </c>
      <c r="AU1406" s="210" t="s">
        <v>86</v>
      </c>
      <c r="AV1406" s="11" t="s">
        <v>86</v>
      </c>
      <c r="AW1406" s="11" t="s">
        <v>38</v>
      </c>
      <c r="AX1406" s="11" t="s">
        <v>74</v>
      </c>
      <c r="AY1406" s="210" t="s">
        <v>134</v>
      </c>
    </row>
    <row r="1407" spans="2:51" s="13" customFormat="1" ht="13.5">
      <c r="B1407" s="222"/>
      <c r="C1407" s="223"/>
      <c r="D1407" s="201" t="s">
        <v>143</v>
      </c>
      <c r="E1407" s="224" t="s">
        <v>21</v>
      </c>
      <c r="F1407" s="225" t="s">
        <v>879</v>
      </c>
      <c r="G1407" s="223"/>
      <c r="H1407" s="224" t="s">
        <v>21</v>
      </c>
      <c r="I1407" s="226"/>
      <c r="J1407" s="223"/>
      <c r="K1407" s="223"/>
      <c r="L1407" s="227"/>
      <c r="M1407" s="228"/>
      <c r="N1407" s="229"/>
      <c r="O1407" s="229"/>
      <c r="P1407" s="229"/>
      <c r="Q1407" s="229"/>
      <c r="R1407" s="229"/>
      <c r="S1407" s="229"/>
      <c r="T1407" s="230"/>
      <c r="AT1407" s="231" t="s">
        <v>143</v>
      </c>
      <c r="AU1407" s="231" t="s">
        <v>86</v>
      </c>
      <c r="AV1407" s="13" t="s">
        <v>79</v>
      </c>
      <c r="AW1407" s="13" t="s">
        <v>38</v>
      </c>
      <c r="AX1407" s="13" t="s">
        <v>74</v>
      </c>
      <c r="AY1407" s="231" t="s">
        <v>134</v>
      </c>
    </row>
    <row r="1408" spans="2:51" s="11" customFormat="1" ht="13.5">
      <c r="B1408" s="199"/>
      <c r="C1408" s="200"/>
      <c r="D1408" s="201" t="s">
        <v>143</v>
      </c>
      <c r="E1408" s="202" t="s">
        <v>21</v>
      </c>
      <c r="F1408" s="203" t="s">
        <v>1064</v>
      </c>
      <c r="G1408" s="200"/>
      <c r="H1408" s="204">
        <v>2.7509999999999999</v>
      </c>
      <c r="I1408" s="205"/>
      <c r="J1408" s="200"/>
      <c r="K1408" s="200"/>
      <c r="L1408" s="206"/>
      <c r="M1408" s="207"/>
      <c r="N1408" s="208"/>
      <c r="O1408" s="208"/>
      <c r="P1408" s="208"/>
      <c r="Q1408" s="208"/>
      <c r="R1408" s="208"/>
      <c r="S1408" s="208"/>
      <c r="T1408" s="209"/>
      <c r="AT1408" s="210" t="s">
        <v>143</v>
      </c>
      <c r="AU1408" s="210" t="s">
        <v>86</v>
      </c>
      <c r="AV1408" s="11" t="s">
        <v>86</v>
      </c>
      <c r="AW1408" s="11" t="s">
        <v>38</v>
      </c>
      <c r="AX1408" s="11" t="s">
        <v>74</v>
      </c>
      <c r="AY1408" s="210" t="s">
        <v>134</v>
      </c>
    </row>
    <row r="1409" spans="2:65" s="13" customFormat="1" ht="13.5">
      <c r="B1409" s="222"/>
      <c r="C1409" s="223"/>
      <c r="D1409" s="201" t="s">
        <v>143</v>
      </c>
      <c r="E1409" s="224" t="s">
        <v>21</v>
      </c>
      <c r="F1409" s="225" t="s">
        <v>1065</v>
      </c>
      <c r="G1409" s="223"/>
      <c r="H1409" s="224" t="s">
        <v>21</v>
      </c>
      <c r="I1409" s="226"/>
      <c r="J1409" s="223"/>
      <c r="K1409" s="223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143</v>
      </c>
      <c r="AU1409" s="231" t="s">
        <v>86</v>
      </c>
      <c r="AV1409" s="13" t="s">
        <v>79</v>
      </c>
      <c r="AW1409" s="13" t="s">
        <v>38</v>
      </c>
      <c r="AX1409" s="13" t="s">
        <v>74</v>
      </c>
      <c r="AY1409" s="231" t="s">
        <v>134</v>
      </c>
    </row>
    <row r="1410" spans="2:65" s="11" customFormat="1" ht="13.5">
      <c r="B1410" s="199"/>
      <c r="C1410" s="200"/>
      <c r="D1410" s="201" t="s">
        <v>143</v>
      </c>
      <c r="E1410" s="202" t="s">
        <v>21</v>
      </c>
      <c r="F1410" s="203" t="s">
        <v>1066</v>
      </c>
      <c r="G1410" s="200"/>
      <c r="H1410" s="204">
        <v>3.2719999999999998</v>
      </c>
      <c r="I1410" s="205"/>
      <c r="J1410" s="200"/>
      <c r="K1410" s="200"/>
      <c r="L1410" s="206"/>
      <c r="M1410" s="207"/>
      <c r="N1410" s="208"/>
      <c r="O1410" s="208"/>
      <c r="P1410" s="208"/>
      <c r="Q1410" s="208"/>
      <c r="R1410" s="208"/>
      <c r="S1410" s="208"/>
      <c r="T1410" s="209"/>
      <c r="AT1410" s="210" t="s">
        <v>143</v>
      </c>
      <c r="AU1410" s="210" t="s">
        <v>86</v>
      </c>
      <c r="AV1410" s="11" t="s">
        <v>86</v>
      </c>
      <c r="AW1410" s="11" t="s">
        <v>38</v>
      </c>
      <c r="AX1410" s="11" t="s">
        <v>74</v>
      </c>
      <c r="AY1410" s="210" t="s">
        <v>134</v>
      </c>
    </row>
    <row r="1411" spans="2:65" s="13" customFormat="1" ht="13.5">
      <c r="B1411" s="222"/>
      <c r="C1411" s="223"/>
      <c r="D1411" s="201" t="s">
        <v>143</v>
      </c>
      <c r="E1411" s="224" t="s">
        <v>21</v>
      </c>
      <c r="F1411" s="225" t="s">
        <v>1067</v>
      </c>
      <c r="G1411" s="223"/>
      <c r="H1411" s="224" t="s">
        <v>21</v>
      </c>
      <c r="I1411" s="226"/>
      <c r="J1411" s="223"/>
      <c r="K1411" s="223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143</v>
      </c>
      <c r="AU1411" s="231" t="s">
        <v>86</v>
      </c>
      <c r="AV1411" s="13" t="s">
        <v>79</v>
      </c>
      <c r="AW1411" s="13" t="s">
        <v>38</v>
      </c>
      <c r="AX1411" s="13" t="s">
        <v>74</v>
      </c>
      <c r="AY1411" s="231" t="s">
        <v>134</v>
      </c>
    </row>
    <row r="1412" spans="2:65" s="11" customFormat="1" ht="13.5">
      <c r="B1412" s="199"/>
      <c r="C1412" s="200"/>
      <c r="D1412" s="201" t="s">
        <v>143</v>
      </c>
      <c r="E1412" s="202" t="s">
        <v>21</v>
      </c>
      <c r="F1412" s="203" t="s">
        <v>1068</v>
      </c>
      <c r="G1412" s="200"/>
      <c r="H1412" s="204">
        <v>10.23</v>
      </c>
      <c r="I1412" s="205"/>
      <c r="J1412" s="200"/>
      <c r="K1412" s="200"/>
      <c r="L1412" s="206"/>
      <c r="M1412" s="207"/>
      <c r="N1412" s="208"/>
      <c r="O1412" s="208"/>
      <c r="P1412" s="208"/>
      <c r="Q1412" s="208"/>
      <c r="R1412" s="208"/>
      <c r="S1412" s="208"/>
      <c r="T1412" s="209"/>
      <c r="AT1412" s="210" t="s">
        <v>143</v>
      </c>
      <c r="AU1412" s="210" t="s">
        <v>86</v>
      </c>
      <c r="AV1412" s="11" t="s">
        <v>86</v>
      </c>
      <c r="AW1412" s="11" t="s">
        <v>38</v>
      </c>
      <c r="AX1412" s="11" t="s">
        <v>74</v>
      </c>
      <c r="AY1412" s="210" t="s">
        <v>134</v>
      </c>
    </row>
    <row r="1413" spans="2:65" s="13" customFormat="1" ht="13.5">
      <c r="B1413" s="222"/>
      <c r="C1413" s="223"/>
      <c r="D1413" s="201" t="s">
        <v>143</v>
      </c>
      <c r="E1413" s="224" t="s">
        <v>21</v>
      </c>
      <c r="F1413" s="225" t="s">
        <v>1069</v>
      </c>
      <c r="G1413" s="223"/>
      <c r="H1413" s="224" t="s">
        <v>21</v>
      </c>
      <c r="I1413" s="226"/>
      <c r="J1413" s="223"/>
      <c r="K1413" s="223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143</v>
      </c>
      <c r="AU1413" s="231" t="s">
        <v>86</v>
      </c>
      <c r="AV1413" s="13" t="s">
        <v>79</v>
      </c>
      <c r="AW1413" s="13" t="s">
        <v>38</v>
      </c>
      <c r="AX1413" s="13" t="s">
        <v>74</v>
      </c>
      <c r="AY1413" s="231" t="s">
        <v>134</v>
      </c>
    </row>
    <row r="1414" spans="2:65" s="11" customFormat="1" ht="13.5">
      <c r="B1414" s="199"/>
      <c r="C1414" s="200"/>
      <c r="D1414" s="201" t="s">
        <v>143</v>
      </c>
      <c r="E1414" s="202" t="s">
        <v>21</v>
      </c>
      <c r="F1414" s="203" t="s">
        <v>1070</v>
      </c>
      <c r="G1414" s="200"/>
      <c r="H1414" s="204">
        <v>8.3780000000000001</v>
      </c>
      <c r="I1414" s="205"/>
      <c r="J1414" s="200"/>
      <c r="K1414" s="200"/>
      <c r="L1414" s="206"/>
      <c r="M1414" s="207"/>
      <c r="N1414" s="208"/>
      <c r="O1414" s="208"/>
      <c r="P1414" s="208"/>
      <c r="Q1414" s="208"/>
      <c r="R1414" s="208"/>
      <c r="S1414" s="208"/>
      <c r="T1414" s="209"/>
      <c r="AT1414" s="210" t="s">
        <v>143</v>
      </c>
      <c r="AU1414" s="210" t="s">
        <v>86</v>
      </c>
      <c r="AV1414" s="11" t="s">
        <v>86</v>
      </c>
      <c r="AW1414" s="11" t="s">
        <v>38</v>
      </c>
      <c r="AX1414" s="11" t="s">
        <v>74</v>
      </c>
      <c r="AY1414" s="210" t="s">
        <v>134</v>
      </c>
    </row>
    <row r="1415" spans="2:65" s="13" customFormat="1" ht="13.5">
      <c r="B1415" s="222"/>
      <c r="C1415" s="223"/>
      <c r="D1415" s="201" t="s">
        <v>143</v>
      </c>
      <c r="E1415" s="224" t="s">
        <v>21</v>
      </c>
      <c r="F1415" s="225" t="s">
        <v>1071</v>
      </c>
      <c r="G1415" s="223"/>
      <c r="H1415" s="224" t="s">
        <v>21</v>
      </c>
      <c r="I1415" s="226"/>
      <c r="J1415" s="223"/>
      <c r="K1415" s="223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143</v>
      </c>
      <c r="AU1415" s="231" t="s">
        <v>86</v>
      </c>
      <c r="AV1415" s="13" t="s">
        <v>79</v>
      </c>
      <c r="AW1415" s="13" t="s">
        <v>38</v>
      </c>
      <c r="AX1415" s="13" t="s">
        <v>74</v>
      </c>
      <c r="AY1415" s="231" t="s">
        <v>134</v>
      </c>
    </row>
    <row r="1416" spans="2:65" s="11" customFormat="1" ht="13.5">
      <c r="B1416" s="199"/>
      <c r="C1416" s="200"/>
      <c r="D1416" s="201" t="s">
        <v>143</v>
      </c>
      <c r="E1416" s="202" t="s">
        <v>21</v>
      </c>
      <c r="F1416" s="203" t="s">
        <v>1072</v>
      </c>
      <c r="G1416" s="200"/>
      <c r="H1416" s="204">
        <v>10.129</v>
      </c>
      <c r="I1416" s="205"/>
      <c r="J1416" s="200"/>
      <c r="K1416" s="200"/>
      <c r="L1416" s="206"/>
      <c r="M1416" s="207"/>
      <c r="N1416" s="208"/>
      <c r="O1416" s="208"/>
      <c r="P1416" s="208"/>
      <c r="Q1416" s="208"/>
      <c r="R1416" s="208"/>
      <c r="S1416" s="208"/>
      <c r="T1416" s="209"/>
      <c r="AT1416" s="210" t="s">
        <v>143</v>
      </c>
      <c r="AU1416" s="210" t="s">
        <v>86</v>
      </c>
      <c r="AV1416" s="11" t="s">
        <v>86</v>
      </c>
      <c r="AW1416" s="11" t="s">
        <v>38</v>
      </c>
      <c r="AX1416" s="11" t="s">
        <v>74</v>
      </c>
      <c r="AY1416" s="210" t="s">
        <v>134</v>
      </c>
    </row>
    <row r="1417" spans="2:65" s="13" customFormat="1" ht="13.5">
      <c r="B1417" s="222"/>
      <c r="C1417" s="223"/>
      <c r="D1417" s="201" t="s">
        <v>143</v>
      </c>
      <c r="E1417" s="224" t="s">
        <v>21</v>
      </c>
      <c r="F1417" s="225" t="s">
        <v>1073</v>
      </c>
      <c r="G1417" s="223"/>
      <c r="H1417" s="224" t="s">
        <v>21</v>
      </c>
      <c r="I1417" s="226"/>
      <c r="J1417" s="223"/>
      <c r="K1417" s="223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143</v>
      </c>
      <c r="AU1417" s="231" t="s">
        <v>86</v>
      </c>
      <c r="AV1417" s="13" t="s">
        <v>79</v>
      </c>
      <c r="AW1417" s="13" t="s">
        <v>38</v>
      </c>
      <c r="AX1417" s="13" t="s">
        <v>74</v>
      </c>
      <c r="AY1417" s="231" t="s">
        <v>134</v>
      </c>
    </row>
    <row r="1418" spans="2:65" s="11" customFormat="1" ht="13.5">
      <c r="B1418" s="199"/>
      <c r="C1418" s="200"/>
      <c r="D1418" s="201" t="s">
        <v>143</v>
      </c>
      <c r="E1418" s="202" t="s">
        <v>21</v>
      </c>
      <c r="F1418" s="203" t="s">
        <v>1074</v>
      </c>
      <c r="G1418" s="200"/>
      <c r="H1418" s="204">
        <v>15.105</v>
      </c>
      <c r="I1418" s="205"/>
      <c r="J1418" s="200"/>
      <c r="K1418" s="200"/>
      <c r="L1418" s="206"/>
      <c r="M1418" s="207"/>
      <c r="N1418" s="208"/>
      <c r="O1418" s="208"/>
      <c r="P1418" s="208"/>
      <c r="Q1418" s="208"/>
      <c r="R1418" s="208"/>
      <c r="S1418" s="208"/>
      <c r="T1418" s="209"/>
      <c r="AT1418" s="210" t="s">
        <v>143</v>
      </c>
      <c r="AU1418" s="210" t="s">
        <v>86</v>
      </c>
      <c r="AV1418" s="11" t="s">
        <v>86</v>
      </c>
      <c r="AW1418" s="11" t="s">
        <v>38</v>
      </c>
      <c r="AX1418" s="11" t="s">
        <v>74</v>
      </c>
      <c r="AY1418" s="210" t="s">
        <v>134</v>
      </c>
    </row>
    <row r="1419" spans="2:65" s="12" customFormat="1" ht="13.5">
      <c r="B1419" s="211"/>
      <c r="C1419" s="212"/>
      <c r="D1419" s="201" t="s">
        <v>143</v>
      </c>
      <c r="E1419" s="213" t="s">
        <v>21</v>
      </c>
      <c r="F1419" s="214" t="s">
        <v>145</v>
      </c>
      <c r="G1419" s="212"/>
      <c r="H1419" s="215">
        <v>67.373999999999995</v>
      </c>
      <c r="I1419" s="216"/>
      <c r="J1419" s="212"/>
      <c r="K1419" s="212"/>
      <c r="L1419" s="217"/>
      <c r="M1419" s="218"/>
      <c r="N1419" s="219"/>
      <c r="O1419" s="219"/>
      <c r="P1419" s="219"/>
      <c r="Q1419" s="219"/>
      <c r="R1419" s="219"/>
      <c r="S1419" s="219"/>
      <c r="T1419" s="220"/>
      <c r="AT1419" s="221" t="s">
        <v>143</v>
      </c>
      <c r="AU1419" s="221" t="s">
        <v>86</v>
      </c>
      <c r="AV1419" s="12" t="s">
        <v>141</v>
      </c>
      <c r="AW1419" s="12" t="s">
        <v>38</v>
      </c>
      <c r="AX1419" s="12" t="s">
        <v>79</v>
      </c>
      <c r="AY1419" s="221" t="s">
        <v>134</v>
      </c>
    </row>
    <row r="1420" spans="2:65" s="1" customFormat="1" ht="16.5" customHeight="1">
      <c r="B1420" s="41"/>
      <c r="C1420" s="187" t="s">
        <v>1087</v>
      </c>
      <c r="D1420" s="187" t="s">
        <v>136</v>
      </c>
      <c r="E1420" s="188" t="s">
        <v>1088</v>
      </c>
      <c r="F1420" s="189" t="s">
        <v>1089</v>
      </c>
      <c r="G1420" s="190" t="s">
        <v>179</v>
      </c>
      <c r="H1420" s="191">
        <v>67.373999999999995</v>
      </c>
      <c r="I1420" s="192"/>
      <c r="J1420" s="193">
        <f>ROUND(I1420*H1420,2)</f>
        <v>0</v>
      </c>
      <c r="K1420" s="189" t="s">
        <v>140</v>
      </c>
      <c r="L1420" s="61"/>
      <c r="M1420" s="194" t="s">
        <v>21</v>
      </c>
      <c r="N1420" s="195" t="s">
        <v>45</v>
      </c>
      <c r="O1420" s="42"/>
      <c r="P1420" s="196">
        <f>O1420*H1420</f>
        <v>0</v>
      </c>
      <c r="Q1420" s="196">
        <v>1.2999999999999999E-4</v>
      </c>
      <c r="R1420" s="196">
        <f>Q1420*H1420</f>
        <v>8.7586199999999982E-3</v>
      </c>
      <c r="S1420" s="196">
        <v>0</v>
      </c>
      <c r="T1420" s="197">
        <f>S1420*H1420</f>
        <v>0</v>
      </c>
      <c r="AR1420" s="24" t="s">
        <v>214</v>
      </c>
      <c r="AT1420" s="24" t="s">
        <v>136</v>
      </c>
      <c r="AU1420" s="24" t="s">
        <v>86</v>
      </c>
      <c r="AY1420" s="24" t="s">
        <v>134</v>
      </c>
      <c r="BE1420" s="198">
        <f>IF(N1420="základní",J1420,0)</f>
        <v>0</v>
      </c>
      <c r="BF1420" s="198">
        <f>IF(N1420="snížená",J1420,0)</f>
        <v>0</v>
      </c>
      <c r="BG1420" s="198">
        <f>IF(N1420="zákl. přenesená",J1420,0)</f>
        <v>0</v>
      </c>
      <c r="BH1420" s="198">
        <f>IF(N1420="sníž. přenesená",J1420,0)</f>
        <v>0</v>
      </c>
      <c r="BI1420" s="198">
        <f>IF(N1420="nulová",J1420,0)</f>
        <v>0</v>
      </c>
      <c r="BJ1420" s="24" t="s">
        <v>79</v>
      </c>
      <c r="BK1420" s="198">
        <f>ROUND(I1420*H1420,2)</f>
        <v>0</v>
      </c>
      <c r="BL1420" s="24" t="s">
        <v>214</v>
      </c>
      <c r="BM1420" s="24" t="s">
        <v>1090</v>
      </c>
    </row>
    <row r="1421" spans="2:65" s="13" customFormat="1" ht="13.5">
      <c r="B1421" s="222"/>
      <c r="C1421" s="223"/>
      <c r="D1421" s="201" t="s">
        <v>143</v>
      </c>
      <c r="E1421" s="224" t="s">
        <v>21</v>
      </c>
      <c r="F1421" s="225" t="s">
        <v>1052</v>
      </c>
      <c r="G1421" s="223"/>
      <c r="H1421" s="224" t="s">
        <v>21</v>
      </c>
      <c r="I1421" s="226"/>
      <c r="J1421" s="223"/>
      <c r="K1421" s="223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143</v>
      </c>
      <c r="AU1421" s="231" t="s">
        <v>86</v>
      </c>
      <c r="AV1421" s="13" t="s">
        <v>79</v>
      </c>
      <c r="AW1421" s="13" t="s">
        <v>38</v>
      </c>
      <c r="AX1421" s="13" t="s">
        <v>74</v>
      </c>
      <c r="AY1421" s="231" t="s">
        <v>134</v>
      </c>
    </row>
    <row r="1422" spans="2:65" s="11" customFormat="1" ht="13.5">
      <c r="B1422" s="199"/>
      <c r="C1422" s="200"/>
      <c r="D1422" s="201" t="s">
        <v>143</v>
      </c>
      <c r="E1422" s="202" t="s">
        <v>21</v>
      </c>
      <c r="F1422" s="203" t="s">
        <v>1053</v>
      </c>
      <c r="G1422" s="200"/>
      <c r="H1422" s="204">
        <v>2.96</v>
      </c>
      <c r="I1422" s="205"/>
      <c r="J1422" s="200"/>
      <c r="K1422" s="200"/>
      <c r="L1422" s="206"/>
      <c r="M1422" s="207"/>
      <c r="N1422" s="208"/>
      <c r="O1422" s="208"/>
      <c r="P1422" s="208"/>
      <c r="Q1422" s="208"/>
      <c r="R1422" s="208"/>
      <c r="S1422" s="208"/>
      <c r="T1422" s="209"/>
      <c r="AT1422" s="210" t="s">
        <v>143</v>
      </c>
      <c r="AU1422" s="210" t="s">
        <v>86</v>
      </c>
      <c r="AV1422" s="11" t="s">
        <v>86</v>
      </c>
      <c r="AW1422" s="11" t="s">
        <v>38</v>
      </c>
      <c r="AX1422" s="11" t="s">
        <v>74</v>
      </c>
      <c r="AY1422" s="210" t="s">
        <v>134</v>
      </c>
    </row>
    <row r="1423" spans="2:65" s="11" customFormat="1" ht="13.5">
      <c r="B1423" s="199"/>
      <c r="C1423" s="200"/>
      <c r="D1423" s="201" t="s">
        <v>143</v>
      </c>
      <c r="E1423" s="202" t="s">
        <v>21</v>
      </c>
      <c r="F1423" s="203" t="s">
        <v>1054</v>
      </c>
      <c r="G1423" s="200"/>
      <c r="H1423" s="204">
        <v>2.1280000000000001</v>
      </c>
      <c r="I1423" s="205"/>
      <c r="J1423" s="200"/>
      <c r="K1423" s="200"/>
      <c r="L1423" s="206"/>
      <c r="M1423" s="207"/>
      <c r="N1423" s="208"/>
      <c r="O1423" s="208"/>
      <c r="P1423" s="208"/>
      <c r="Q1423" s="208"/>
      <c r="R1423" s="208"/>
      <c r="S1423" s="208"/>
      <c r="T1423" s="209"/>
      <c r="AT1423" s="210" t="s">
        <v>143</v>
      </c>
      <c r="AU1423" s="210" t="s">
        <v>86</v>
      </c>
      <c r="AV1423" s="11" t="s">
        <v>86</v>
      </c>
      <c r="AW1423" s="11" t="s">
        <v>38</v>
      </c>
      <c r="AX1423" s="11" t="s">
        <v>74</v>
      </c>
      <c r="AY1423" s="210" t="s">
        <v>134</v>
      </c>
    </row>
    <row r="1424" spans="2:65" s="13" customFormat="1" ht="13.5">
      <c r="B1424" s="222"/>
      <c r="C1424" s="223"/>
      <c r="D1424" s="201" t="s">
        <v>143</v>
      </c>
      <c r="E1424" s="224" t="s">
        <v>21</v>
      </c>
      <c r="F1424" s="225" t="s">
        <v>1055</v>
      </c>
      <c r="G1424" s="223"/>
      <c r="H1424" s="224" t="s">
        <v>21</v>
      </c>
      <c r="I1424" s="226"/>
      <c r="J1424" s="223"/>
      <c r="K1424" s="223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143</v>
      </c>
      <c r="AU1424" s="231" t="s">
        <v>86</v>
      </c>
      <c r="AV1424" s="13" t="s">
        <v>79</v>
      </c>
      <c r="AW1424" s="13" t="s">
        <v>38</v>
      </c>
      <c r="AX1424" s="13" t="s">
        <v>74</v>
      </c>
      <c r="AY1424" s="231" t="s">
        <v>134</v>
      </c>
    </row>
    <row r="1425" spans="2:51" s="13" customFormat="1" ht="13.5">
      <c r="B1425" s="222"/>
      <c r="C1425" s="223"/>
      <c r="D1425" s="201" t="s">
        <v>143</v>
      </c>
      <c r="E1425" s="224" t="s">
        <v>21</v>
      </c>
      <c r="F1425" s="225" t="s">
        <v>1056</v>
      </c>
      <c r="G1425" s="223"/>
      <c r="H1425" s="224" t="s">
        <v>21</v>
      </c>
      <c r="I1425" s="226"/>
      <c r="J1425" s="223"/>
      <c r="K1425" s="223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143</v>
      </c>
      <c r="AU1425" s="231" t="s">
        <v>86</v>
      </c>
      <c r="AV1425" s="13" t="s">
        <v>79</v>
      </c>
      <c r="AW1425" s="13" t="s">
        <v>38</v>
      </c>
      <c r="AX1425" s="13" t="s">
        <v>74</v>
      </c>
      <c r="AY1425" s="231" t="s">
        <v>134</v>
      </c>
    </row>
    <row r="1426" spans="2:51" s="11" customFormat="1" ht="13.5">
      <c r="B1426" s="199"/>
      <c r="C1426" s="200"/>
      <c r="D1426" s="201" t="s">
        <v>143</v>
      </c>
      <c r="E1426" s="202" t="s">
        <v>21</v>
      </c>
      <c r="F1426" s="203" t="s">
        <v>1057</v>
      </c>
      <c r="G1426" s="200"/>
      <c r="H1426" s="204">
        <v>1.65</v>
      </c>
      <c r="I1426" s="205"/>
      <c r="J1426" s="200"/>
      <c r="K1426" s="200"/>
      <c r="L1426" s="206"/>
      <c r="M1426" s="207"/>
      <c r="N1426" s="208"/>
      <c r="O1426" s="208"/>
      <c r="P1426" s="208"/>
      <c r="Q1426" s="208"/>
      <c r="R1426" s="208"/>
      <c r="S1426" s="208"/>
      <c r="T1426" s="209"/>
      <c r="AT1426" s="210" t="s">
        <v>143</v>
      </c>
      <c r="AU1426" s="210" t="s">
        <v>86</v>
      </c>
      <c r="AV1426" s="11" t="s">
        <v>86</v>
      </c>
      <c r="AW1426" s="11" t="s">
        <v>38</v>
      </c>
      <c r="AX1426" s="11" t="s">
        <v>74</v>
      </c>
      <c r="AY1426" s="210" t="s">
        <v>134</v>
      </c>
    </row>
    <row r="1427" spans="2:51" s="11" customFormat="1" ht="13.5">
      <c r="B1427" s="199"/>
      <c r="C1427" s="200"/>
      <c r="D1427" s="201" t="s">
        <v>143</v>
      </c>
      <c r="E1427" s="202" t="s">
        <v>21</v>
      </c>
      <c r="F1427" s="203" t="s">
        <v>1058</v>
      </c>
      <c r="G1427" s="200"/>
      <c r="H1427" s="204">
        <v>1.8979999999999999</v>
      </c>
      <c r="I1427" s="205"/>
      <c r="J1427" s="200"/>
      <c r="K1427" s="200"/>
      <c r="L1427" s="206"/>
      <c r="M1427" s="207"/>
      <c r="N1427" s="208"/>
      <c r="O1427" s="208"/>
      <c r="P1427" s="208"/>
      <c r="Q1427" s="208"/>
      <c r="R1427" s="208"/>
      <c r="S1427" s="208"/>
      <c r="T1427" s="209"/>
      <c r="AT1427" s="210" t="s">
        <v>143</v>
      </c>
      <c r="AU1427" s="210" t="s">
        <v>86</v>
      </c>
      <c r="AV1427" s="11" t="s">
        <v>86</v>
      </c>
      <c r="AW1427" s="11" t="s">
        <v>38</v>
      </c>
      <c r="AX1427" s="11" t="s">
        <v>74</v>
      </c>
      <c r="AY1427" s="210" t="s">
        <v>134</v>
      </c>
    </row>
    <row r="1428" spans="2:51" s="13" customFormat="1" ht="13.5">
      <c r="B1428" s="222"/>
      <c r="C1428" s="223"/>
      <c r="D1428" s="201" t="s">
        <v>143</v>
      </c>
      <c r="E1428" s="224" t="s">
        <v>21</v>
      </c>
      <c r="F1428" s="225" t="s">
        <v>1059</v>
      </c>
      <c r="G1428" s="223"/>
      <c r="H1428" s="224" t="s">
        <v>21</v>
      </c>
      <c r="I1428" s="226"/>
      <c r="J1428" s="223"/>
      <c r="K1428" s="223"/>
      <c r="L1428" s="227"/>
      <c r="M1428" s="228"/>
      <c r="N1428" s="229"/>
      <c r="O1428" s="229"/>
      <c r="P1428" s="229"/>
      <c r="Q1428" s="229"/>
      <c r="R1428" s="229"/>
      <c r="S1428" s="229"/>
      <c r="T1428" s="230"/>
      <c r="AT1428" s="231" t="s">
        <v>143</v>
      </c>
      <c r="AU1428" s="231" t="s">
        <v>86</v>
      </c>
      <c r="AV1428" s="13" t="s">
        <v>79</v>
      </c>
      <c r="AW1428" s="13" t="s">
        <v>38</v>
      </c>
      <c r="AX1428" s="13" t="s">
        <v>74</v>
      </c>
      <c r="AY1428" s="231" t="s">
        <v>134</v>
      </c>
    </row>
    <row r="1429" spans="2:51" s="11" customFormat="1" ht="13.5">
      <c r="B1429" s="199"/>
      <c r="C1429" s="200"/>
      <c r="D1429" s="201" t="s">
        <v>143</v>
      </c>
      <c r="E1429" s="202" t="s">
        <v>21</v>
      </c>
      <c r="F1429" s="203" t="s">
        <v>1060</v>
      </c>
      <c r="G1429" s="200"/>
      <c r="H1429" s="204">
        <v>2.875</v>
      </c>
      <c r="I1429" s="205"/>
      <c r="J1429" s="200"/>
      <c r="K1429" s="200"/>
      <c r="L1429" s="206"/>
      <c r="M1429" s="207"/>
      <c r="N1429" s="208"/>
      <c r="O1429" s="208"/>
      <c r="P1429" s="208"/>
      <c r="Q1429" s="208"/>
      <c r="R1429" s="208"/>
      <c r="S1429" s="208"/>
      <c r="T1429" s="209"/>
      <c r="AT1429" s="210" t="s">
        <v>143</v>
      </c>
      <c r="AU1429" s="210" t="s">
        <v>86</v>
      </c>
      <c r="AV1429" s="11" t="s">
        <v>86</v>
      </c>
      <c r="AW1429" s="11" t="s">
        <v>38</v>
      </c>
      <c r="AX1429" s="11" t="s">
        <v>74</v>
      </c>
      <c r="AY1429" s="210" t="s">
        <v>134</v>
      </c>
    </row>
    <row r="1430" spans="2:51" s="11" customFormat="1" ht="13.5">
      <c r="B1430" s="199"/>
      <c r="C1430" s="200"/>
      <c r="D1430" s="201" t="s">
        <v>143</v>
      </c>
      <c r="E1430" s="202" t="s">
        <v>21</v>
      </c>
      <c r="F1430" s="203" t="s">
        <v>1061</v>
      </c>
      <c r="G1430" s="200"/>
      <c r="H1430" s="204">
        <v>2.2799999999999998</v>
      </c>
      <c r="I1430" s="205"/>
      <c r="J1430" s="200"/>
      <c r="K1430" s="200"/>
      <c r="L1430" s="206"/>
      <c r="M1430" s="207"/>
      <c r="N1430" s="208"/>
      <c r="O1430" s="208"/>
      <c r="P1430" s="208"/>
      <c r="Q1430" s="208"/>
      <c r="R1430" s="208"/>
      <c r="S1430" s="208"/>
      <c r="T1430" s="209"/>
      <c r="AT1430" s="210" t="s">
        <v>143</v>
      </c>
      <c r="AU1430" s="210" t="s">
        <v>86</v>
      </c>
      <c r="AV1430" s="11" t="s">
        <v>86</v>
      </c>
      <c r="AW1430" s="11" t="s">
        <v>38</v>
      </c>
      <c r="AX1430" s="11" t="s">
        <v>74</v>
      </c>
      <c r="AY1430" s="210" t="s">
        <v>134</v>
      </c>
    </row>
    <row r="1431" spans="2:51" s="13" customFormat="1" ht="13.5">
      <c r="B1431" s="222"/>
      <c r="C1431" s="223"/>
      <c r="D1431" s="201" t="s">
        <v>143</v>
      </c>
      <c r="E1431" s="224" t="s">
        <v>21</v>
      </c>
      <c r="F1431" s="225" t="s">
        <v>888</v>
      </c>
      <c r="G1431" s="223"/>
      <c r="H1431" s="224" t="s">
        <v>21</v>
      </c>
      <c r="I1431" s="226"/>
      <c r="J1431" s="223"/>
      <c r="K1431" s="223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143</v>
      </c>
      <c r="AU1431" s="231" t="s">
        <v>86</v>
      </c>
      <c r="AV1431" s="13" t="s">
        <v>79</v>
      </c>
      <c r="AW1431" s="13" t="s">
        <v>38</v>
      </c>
      <c r="AX1431" s="13" t="s">
        <v>74</v>
      </c>
      <c r="AY1431" s="231" t="s">
        <v>134</v>
      </c>
    </row>
    <row r="1432" spans="2:51" s="13" customFormat="1" ht="13.5">
      <c r="B1432" s="222"/>
      <c r="C1432" s="223"/>
      <c r="D1432" s="201" t="s">
        <v>143</v>
      </c>
      <c r="E1432" s="224" t="s">
        <v>21</v>
      </c>
      <c r="F1432" s="225" t="s">
        <v>875</v>
      </c>
      <c r="G1432" s="223"/>
      <c r="H1432" s="224" t="s">
        <v>21</v>
      </c>
      <c r="I1432" s="226"/>
      <c r="J1432" s="223"/>
      <c r="K1432" s="223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143</v>
      </c>
      <c r="AU1432" s="231" t="s">
        <v>86</v>
      </c>
      <c r="AV1432" s="13" t="s">
        <v>79</v>
      </c>
      <c r="AW1432" s="13" t="s">
        <v>38</v>
      </c>
      <c r="AX1432" s="13" t="s">
        <v>74</v>
      </c>
      <c r="AY1432" s="231" t="s">
        <v>134</v>
      </c>
    </row>
    <row r="1433" spans="2:51" s="11" customFormat="1" ht="13.5">
      <c r="B1433" s="199"/>
      <c r="C1433" s="200"/>
      <c r="D1433" s="201" t="s">
        <v>143</v>
      </c>
      <c r="E1433" s="202" t="s">
        <v>21</v>
      </c>
      <c r="F1433" s="203" t="s">
        <v>1062</v>
      </c>
      <c r="G1433" s="200"/>
      <c r="H1433" s="204">
        <v>1.8839999999999999</v>
      </c>
      <c r="I1433" s="205"/>
      <c r="J1433" s="200"/>
      <c r="K1433" s="200"/>
      <c r="L1433" s="206"/>
      <c r="M1433" s="207"/>
      <c r="N1433" s="208"/>
      <c r="O1433" s="208"/>
      <c r="P1433" s="208"/>
      <c r="Q1433" s="208"/>
      <c r="R1433" s="208"/>
      <c r="S1433" s="208"/>
      <c r="T1433" s="209"/>
      <c r="AT1433" s="210" t="s">
        <v>143</v>
      </c>
      <c r="AU1433" s="210" t="s">
        <v>86</v>
      </c>
      <c r="AV1433" s="11" t="s">
        <v>86</v>
      </c>
      <c r="AW1433" s="11" t="s">
        <v>38</v>
      </c>
      <c r="AX1433" s="11" t="s">
        <v>74</v>
      </c>
      <c r="AY1433" s="210" t="s">
        <v>134</v>
      </c>
    </row>
    <row r="1434" spans="2:51" s="13" customFormat="1" ht="13.5">
      <c r="B1434" s="222"/>
      <c r="C1434" s="223"/>
      <c r="D1434" s="201" t="s">
        <v>143</v>
      </c>
      <c r="E1434" s="224" t="s">
        <v>21</v>
      </c>
      <c r="F1434" s="225" t="s">
        <v>877</v>
      </c>
      <c r="G1434" s="223"/>
      <c r="H1434" s="224" t="s">
        <v>21</v>
      </c>
      <c r="I1434" s="226"/>
      <c r="J1434" s="223"/>
      <c r="K1434" s="223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143</v>
      </c>
      <c r="AU1434" s="231" t="s">
        <v>86</v>
      </c>
      <c r="AV1434" s="13" t="s">
        <v>79</v>
      </c>
      <c r="AW1434" s="13" t="s">
        <v>38</v>
      </c>
      <c r="AX1434" s="13" t="s">
        <v>74</v>
      </c>
      <c r="AY1434" s="231" t="s">
        <v>134</v>
      </c>
    </row>
    <row r="1435" spans="2:51" s="11" customFormat="1" ht="13.5">
      <c r="B1435" s="199"/>
      <c r="C1435" s="200"/>
      <c r="D1435" s="201" t="s">
        <v>143</v>
      </c>
      <c r="E1435" s="202" t="s">
        <v>21</v>
      </c>
      <c r="F1435" s="203" t="s">
        <v>1063</v>
      </c>
      <c r="G1435" s="200"/>
      <c r="H1435" s="204">
        <v>1.8340000000000001</v>
      </c>
      <c r="I1435" s="205"/>
      <c r="J1435" s="200"/>
      <c r="K1435" s="200"/>
      <c r="L1435" s="206"/>
      <c r="M1435" s="207"/>
      <c r="N1435" s="208"/>
      <c r="O1435" s="208"/>
      <c r="P1435" s="208"/>
      <c r="Q1435" s="208"/>
      <c r="R1435" s="208"/>
      <c r="S1435" s="208"/>
      <c r="T1435" s="209"/>
      <c r="AT1435" s="210" t="s">
        <v>143</v>
      </c>
      <c r="AU1435" s="210" t="s">
        <v>86</v>
      </c>
      <c r="AV1435" s="11" t="s">
        <v>86</v>
      </c>
      <c r="AW1435" s="11" t="s">
        <v>38</v>
      </c>
      <c r="AX1435" s="11" t="s">
        <v>74</v>
      </c>
      <c r="AY1435" s="210" t="s">
        <v>134</v>
      </c>
    </row>
    <row r="1436" spans="2:51" s="13" customFormat="1" ht="13.5">
      <c r="B1436" s="222"/>
      <c r="C1436" s="223"/>
      <c r="D1436" s="201" t="s">
        <v>143</v>
      </c>
      <c r="E1436" s="224" t="s">
        <v>21</v>
      </c>
      <c r="F1436" s="225" t="s">
        <v>879</v>
      </c>
      <c r="G1436" s="223"/>
      <c r="H1436" s="224" t="s">
        <v>21</v>
      </c>
      <c r="I1436" s="226"/>
      <c r="J1436" s="223"/>
      <c r="K1436" s="223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143</v>
      </c>
      <c r="AU1436" s="231" t="s">
        <v>86</v>
      </c>
      <c r="AV1436" s="13" t="s">
        <v>79</v>
      </c>
      <c r="AW1436" s="13" t="s">
        <v>38</v>
      </c>
      <c r="AX1436" s="13" t="s">
        <v>74</v>
      </c>
      <c r="AY1436" s="231" t="s">
        <v>134</v>
      </c>
    </row>
    <row r="1437" spans="2:51" s="11" customFormat="1" ht="13.5">
      <c r="B1437" s="199"/>
      <c r="C1437" s="200"/>
      <c r="D1437" s="201" t="s">
        <v>143</v>
      </c>
      <c r="E1437" s="202" t="s">
        <v>21</v>
      </c>
      <c r="F1437" s="203" t="s">
        <v>1064</v>
      </c>
      <c r="G1437" s="200"/>
      <c r="H1437" s="204">
        <v>2.7509999999999999</v>
      </c>
      <c r="I1437" s="205"/>
      <c r="J1437" s="200"/>
      <c r="K1437" s="200"/>
      <c r="L1437" s="206"/>
      <c r="M1437" s="207"/>
      <c r="N1437" s="208"/>
      <c r="O1437" s="208"/>
      <c r="P1437" s="208"/>
      <c r="Q1437" s="208"/>
      <c r="R1437" s="208"/>
      <c r="S1437" s="208"/>
      <c r="T1437" s="209"/>
      <c r="AT1437" s="210" t="s">
        <v>143</v>
      </c>
      <c r="AU1437" s="210" t="s">
        <v>86</v>
      </c>
      <c r="AV1437" s="11" t="s">
        <v>86</v>
      </c>
      <c r="AW1437" s="11" t="s">
        <v>38</v>
      </c>
      <c r="AX1437" s="11" t="s">
        <v>74</v>
      </c>
      <c r="AY1437" s="210" t="s">
        <v>134</v>
      </c>
    </row>
    <row r="1438" spans="2:51" s="13" customFormat="1" ht="13.5">
      <c r="B1438" s="222"/>
      <c r="C1438" s="223"/>
      <c r="D1438" s="201" t="s">
        <v>143</v>
      </c>
      <c r="E1438" s="224" t="s">
        <v>21</v>
      </c>
      <c r="F1438" s="225" t="s">
        <v>1065</v>
      </c>
      <c r="G1438" s="223"/>
      <c r="H1438" s="224" t="s">
        <v>21</v>
      </c>
      <c r="I1438" s="226"/>
      <c r="J1438" s="223"/>
      <c r="K1438" s="223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143</v>
      </c>
      <c r="AU1438" s="231" t="s">
        <v>86</v>
      </c>
      <c r="AV1438" s="13" t="s">
        <v>79</v>
      </c>
      <c r="AW1438" s="13" t="s">
        <v>38</v>
      </c>
      <c r="AX1438" s="13" t="s">
        <v>74</v>
      </c>
      <c r="AY1438" s="231" t="s">
        <v>134</v>
      </c>
    </row>
    <row r="1439" spans="2:51" s="11" customFormat="1" ht="13.5">
      <c r="B1439" s="199"/>
      <c r="C1439" s="200"/>
      <c r="D1439" s="201" t="s">
        <v>143</v>
      </c>
      <c r="E1439" s="202" t="s">
        <v>21</v>
      </c>
      <c r="F1439" s="203" t="s">
        <v>1066</v>
      </c>
      <c r="G1439" s="200"/>
      <c r="H1439" s="204">
        <v>3.2719999999999998</v>
      </c>
      <c r="I1439" s="205"/>
      <c r="J1439" s="200"/>
      <c r="K1439" s="200"/>
      <c r="L1439" s="206"/>
      <c r="M1439" s="207"/>
      <c r="N1439" s="208"/>
      <c r="O1439" s="208"/>
      <c r="P1439" s="208"/>
      <c r="Q1439" s="208"/>
      <c r="R1439" s="208"/>
      <c r="S1439" s="208"/>
      <c r="T1439" s="209"/>
      <c r="AT1439" s="210" t="s">
        <v>143</v>
      </c>
      <c r="AU1439" s="210" t="s">
        <v>86</v>
      </c>
      <c r="AV1439" s="11" t="s">
        <v>86</v>
      </c>
      <c r="AW1439" s="11" t="s">
        <v>38</v>
      </c>
      <c r="AX1439" s="11" t="s">
        <v>74</v>
      </c>
      <c r="AY1439" s="210" t="s">
        <v>134</v>
      </c>
    </row>
    <row r="1440" spans="2:51" s="13" customFormat="1" ht="13.5">
      <c r="B1440" s="222"/>
      <c r="C1440" s="223"/>
      <c r="D1440" s="201" t="s">
        <v>143</v>
      </c>
      <c r="E1440" s="224" t="s">
        <v>21</v>
      </c>
      <c r="F1440" s="225" t="s">
        <v>1067</v>
      </c>
      <c r="G1440" s="223"/>
      <c r="H1440" s="224" t="s">
        <v>21</v>
      </c>
      <c r="I1440" s="226"/>
      <c r="J1440" s="223"/>
      <c r="K1440" s="223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143</v>
      </c>
      <c r="AU1440" s="231" t="s">
        <v>86</v>
      </c>
      <c r="AV1440" s="13" t="s">
        <v>79</v>
      </c>
      <c r="AW1440" s="13" t="s">
        <v>38</v>
      </c>
      <c r="AX1440" s="13" t="s">
        <v>74</v>
      </c>
      <c r="AY1440" s="231" t="s">
        <v>134</v>
      </c>
    </row>
    <row r="1441" spans="2:65" s="11" customFormat="1" ht="13.5">
      <c r="B1441" s="199"/>
      <c r="C1441" s="200"/>
      <c r="D1441" s="201" t="s">
        <v>143</v>
      </c>
      <c r="E1441" s="202" t="s">
        <v>21</v>
      </c>
      <c r="F1441" s="203" t="s">
        <v>1068</v>
      </c>
      <c r="G1441" s="200"/>
      <c r="H1441" s="204">
        <v>10.23</v>
      </c>
      <c r="I1441" s="205"/>
      <c r="J1441" s="200"/>
      <c r="K1441" s="200"/>
      <c r="L1441" s="206"/>
      <c r="M1441" s="207"/>
      <c r="N1441" s="208"/>
      <c r="O1441" s="208"/>
      <c r="P1441" s="208"/>
      <c r="Q1441" s="208"/>
      <c r="R1441" s="208"/>
      <c r="S1441" s="208"/>
      <c r="T1441" s="209"/>
      <c r="AT1441" s="210" t="s">
        <v>143</v>
      </c>
      <c r="AU1441" s="210" t="s">
        <v>86</v>
      </c>
      <c r="AV1441" s="11" t="s">
        <v>86</v>
      </c>
      <c r="AW1441" s="11" t="s">
        <v>38</v>
      </c>
      <c r="AX1441" s="11" t="s">
        <v>74</v>
      </c>
      <c r="AY1441" s="210" t="s">
        <v>134</v>
      </c>
    </row>
    <row r="1442" spans="2:65" s="13" customFormat="1" ht="13.5">
      <c r="B1442" s="222"/>
      <c r="C1442" s="223"/>
      <c r="D1442" s="201" t="s">
        <v>143</v>
      </c>
      <c r="E1442" s="224" t="s">
        <v>21</v>
      </c>
      <c r="F1442" s="225" t="s">
        <v>1069</v>
      </c>
      <c r="G1442" s="223"/>
      <c r="H1442" s="224" t="s">
        <v>21</v>
      </c>
      <c r="I1442" s="226"/>
      <c r="J1442" s="223"/>
      <c r="K1442" s="223"/>
      <c r="L1442" s="227"/>
      <c r="M1442" s="228"/>
      <c r="N1442" s="229"/>
      <c r="O1442" s="229"/>
      <c r="P1442" s="229"/>
      <c r="Q1442" s="229"/>
      <c r="R1442" s="229"/>
      <c r="S1442" s="229"/>
      <c r="T1442" s="230"/>
      <c r="AT1442" s="231" t="s">
        <v>143</v>
      </c>
      <c r="AU1442" s="231" t="s">
        <v>86</v>
      </c>
      <c r="AV1442" s="13" t="s">
        <v>79</v>
      </c>
      <c r="AW1442" s="13" t="s">
        <v>38</v>
      </c>
      <c r="AX1442" s="13" t="s">
        <v>74</v>
      </c>
      <c r="AY1442" s="231" t="s">
        <v>134</v>
      </c>
    </row>
    <row r="1443" spans="2:65" s="11" customFormat="1" ht="13.5">
      <c r="B1443" s="199"/>
      <c r="C1443" s="200"/>
      <c r="D1443" s="201" t="s">
        <v>143</v>
      </c>
      <c r="E1443" s="202" t="s">
        <v>21</v>
      </c>
      <c r="F1443" s="203" t="s">
        <v>1070</v>
      </c>
      <c r="G1443" s="200"/>
      <c r="H1443" s="204">
        <v>8.3780000000000001</v>
      </c>
      <c r="I1443" s="205"/>
      <c r="J1443" s="200"/>
      <c r="K1443" s="200"/>
      <c r="L1443" s="206"/>
      <c r="M1443" s="207"/>
      <c r="N1443" s="208"/>
      <c r="O1443" s="208"/>
      <c r="P1443" s="208"/>
      <c r="Q1443" s="208"/>
      <c r="R1443" s="208"/>
      <c r="S1443" s="208"/>
      <c r="T1443" s="209"/>
      <c r="AT1443" s="210" t="s">
        <v>143</v>
      </c>
      <c r="AU1443" s="210" t="s">
        <v>86</v>
      </c>
      <c r="AV1443" s="11" t="s">
        <v>86</v>
      </c>
      <c r="AW1443" s="11" t="s">
        <v>38</v>
      </c>
      <c r="AX1443" s="11" t="s">
        <v>74</v>
      </c>
      <c r="AY1443" s="210" t="s">
        <v>134</v>
      </c>
    </row>
    <row r="1444" spans="2:65" s="13" customFormat="1" ht="13.5">
      <c r="B1444" s="222"/>
      <c r="C1444" s="223"/>
      <c r="D1444" s="201" t="s">
        <v>143</v>
      </c>
      <c r="E1444" s="224" t="s">
        <v>21</v>
      </c>
      <c r="F1444" s="225" t="s">
        <v>1071</v>
      </c>
      <c r="G1444" s="223"/>
      <c r="H1444" s="224" t="s">
        <v>21</v>
      </c>
      <c r="I1444" s="226"/>
      <c r="J1444" s="223"/>
      <c r="K1444" s="223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143</v>
      </c>
      <c r="AU1444" s="231" t="s">
        <v>86</v>
      </c>
      <c r="AV1444" s="13" t="s">
        <v>79</v>
      </c>
      <c r="AW1444" s="13" t="s">
        <v>38</v>
      </c>
      <c r="AX1444" s="13" t="s">
        <v>74</v>
      </c>
      <c r="AY1444" s="231" t="s">
        <v>134</v>
      </c>
    </row>
    <row r="1445" spans="2:65" s="11" customFormat="1" ht="13.5">
      <c r="B1445" s="199"/>
      <c r="C1445" s="200"/>
      <c r="D1445" s="201" t="s">
        <v>143</v>
      </c>
      <c r="E1445" s="202" t="s">
        <v>21</v>
      </c>
      <c r="F1445" s="203" t="s">
        <v>1072</v>
      </c>
      <c r="G1445" s="200"/>
      <c r="H1445" s="204">
        <v>10.129</v>
      </c>
      <c r="I1445" s="205"/>
      <c r="J1445" s="200"/>
      <c r="K1445" s="200"/>
      <c r="L1445" s="206"/>
      <c r="M1445" s="207"/>
      <c r="N1445" s="208"/>
      <c r="O1445" s="208"/>
      <c r="P1445" s="208"/>
      <c r="Q1445" s="208"/>
      <c r="R1445" s="208"/>
      <c r="S1445" s="208"/>
      <c r="T1445" s="209"/>
      <c r="AT1445" s="210" t="s">
        <v>143</v>
      </c>
      <c r="AU1445" s="210" t="s">
        <v>86</v>
      </c>
      <c r="AV1445" s="11" t="s">
        <v>86</v>
      </c>
      <c r="AW1445" s="11" t="s">
        <v>38</v>
      </c>
      <c r="AX1445" s="11" t="s">
        <v>74</v>
      </c>
      <c r="AY1445" s="210" t="s">
        <v>134</v>
      </c>
    </row>
    <row r="1446" spans="2:65" s="13" customFormat="1" ht="13.5">
      <c r="B1446" s="222"/>
      <c r="C1446" s="223"/>
      <c r="D1446" s="201" t="s">
        <v>143</v>
      </c>
      <c r="E1446" s="224" t="s">
        <v>21</v>
      </c>
      <c r="F1446" s="225" t="s">
        <v>1073</v>
      </c>
      <c r="G1446" s="223"/>
      <c r="H1446" s="224" t="s">
        <v>21</v>
      </c>
      <c r="I1446" s="226"/>
      <c r="J1446" s="223"/>
      <c r="K1446" s="223"/>
      <c r="L1446" s="227"/>
      <c r="M1446" s="228"/>
      <c r="N1446" s="229"/>
      <c r="O1446" s="229"/>
      <c r="P1446" s="229"/>
      <c r="Q1446" s="229"/>
      <c r="R1446" s="229"/>
      <c r="S1446" s="229"/>
      <c r="T1446" s="230"/>
      <c r="AT1446" s="231" t="s">
        <v>143</v>
      </c>
      <c r="AU1446" s="231" t="s">
        <v>86</v>
      </c>
      <c r="AV1446" s="13" t="s">
        <v>79</v>
      </c>
      <c r="AW1446" s="13" t="s">
        <v>38</v>
      </c>
      <c r="AX1446" s="13" t="s">
        <v>74</v>
      </c>
      <c r="AY1446" s="231" t="s">
        <v>134</v>
      </c>
    </row>
    <row r="1447" spans="2:65" s="11" customFormat="1" ht="13.5">
      <c r="B1447" s="199"/>
      <c r="C1447" s="200"/>
      <c r="D1447" s="201" t="s">
        <v>143</v>
      </c>
      <c r="E1447" s="202" t="s">
        <v>21</v>
      </c>
      <c r="F1447" s="203" t="s">
        <v>1074</v>
      </c>
      <c r="G1447" s="200"/>
      <c r="H1447" s="204">
        <v>15.105</v>
      </c>
      <c r="I1447" s="205"/>
      <c r="J1447" s="200"/>
      <c r="K1447" s="200"/>
      <c r="L1447" s="206"/>
      <c r="M1447" s="207"/>
      <c r="N1447" s="208"/>
      <c r="O1447" s="208"/>
      <c r="P1447" s="208"/>
      <c r="Q1447" s="208"/>
      <c r="R1447" s="208"/>
      <c r="S1447" s="208"/>
      <c r="T1447" s="209"/>
      <c r="AT1447" s="210" t="s">
        <v>143</v>
      </c>
      <c r="AU1447" s="210" t="s">
        <v>86</v>
      </c>
      <c r="AV1447" s="11" t="s">
        <v>86</v>
      </c>
      <c r="AW1447" s="11" t="s">
        <v>38</v>
      </c>
      <c r="AX1447" s="11" t="s">
        <v>74</v>
      </c>
      <c r="AY1447" s="210" t="s">
        <v>134</v>
      </c>
    </row>
    <row r="1448" spans="2:65" s="12" customFormat="1" ht="13.5">
      <c r="B1448" s="211"/>
      <c r="C1448" s="212"/>
      <c r="D1448" s="201" t="s">
        <v>143</v>
      </c>
      <c r="E1448" s="213" t="s">
        <v>21</v>
      </c>
      <c r="F1448" s="214" t="s">
        <v>145</v>
      </c>
      <c r="G1448" s="212"/>
      <c r="H1448" s="215">
        <v>67.373999999999995</v>
      </c>
      <c r="I1448" s="216"/>
      <c r="J1448" s="212"/>
      <c r="K1448" s="212"/>
      <c r="L1448" s="217"/>
      <c r="M1448" s="218"/>
      <c r="N1448" s="219"/>
      <c r="O1448" s="219"/>
      <c r="P1448" s="219"/>
      <c r="Q1448" s="219"/>
      <c r="R1448" s="219"/>
      <c r="S1448" s="219"/>
      <c r="T1448" s="220"/>
      <c r="AT1448" s="221" t="s">
        <v>143</v>
      </c>
      <c r="AU1448" s="221" t="s">
        <v>86</v>
      </c>
      <c r="AV1448" s="12" t="s">
        <v>141</v>
      </c>
      <c r="AW1448" s="12" t="s">
        <v>38</v>
      </c>
      <c r="AX1448" s="12" t="s">
        <v>79</v>
      </c>
      <c r="AY1448" s="221" t="s">
        <v>134</v>
      </c>
    </row>
    <row r="1449" spans="2:65" s="1" customFormat="1" ht="25.5" customHeight="1">
      <c r="B1449" s="41"/>
      <c r="C1449" s="187" t="s">
        <v>1091</v>
      </c>
      <c r="D1449" s="187" t="s">
        <v>136</v>
      </c>
      <c r="E1449" s="188" t="s">
        <v>1092</v>
      </c>
      <c r="F1449" s="189" t="s">
        <v>1093</v>
      </c>
      <c r="G1449" s="190" t="s">
        <v>179</v>
      </c>
      <c r="H1449" s="191">
        <v>67.373999999999995</v>
      </c>
      <c r="I1449" s="192"/>
      <c r="J1449" s="193">
        <f>ROUND(I1449*H1449,2)</f>
        <v>0</v>
      </c>
      <c r="K1449" s="189" t="s">
        <v>140</v>
      </c>
      <c r="L1449" s="61"/>
      <c r="M1449" s="194" t="s">
        <v>21</v>
      </c>
      <c r="N1449" s="195" t="s">
        <v>45</v>
      </c>
      <c r="O1449" s="42"/>
      <c r="P1449" s="196">
        <f>O1449*H1449</f>
        <v>0</v>
      </c>
      <c r="Q1449" s="196">
        <v>1.2999999999999999E-4</v>
      </c>
      <c r="R1449" s="196">
        <f>Q1449*H1449</f>
        <v>8.7586199999999982E-3</v>
      </c>
      <c r="S1449" s="196">
        <v>0</v>
      </c>
      <c r="T1449" s="197">
        <f>S1449*H1449</f>
        <v>0</v>
      </c>
      <c r="AR1449" s="24" t="s">
        <v>214</v>
      </c>
      <c r="AT1449" s="24" t="s">
        <v>136</v>
      </c>
      <c r="AU1449" s="24" t="s">
        <v>86</v>
      </c>
      <c r="AY1449" s="24" t="s">
        <v>134</v>
      </c>
      <c r="BE1449" s="198">
        <f>IF(N1449="základní",J1449,0)</f>
        <v>0</v>
      </c>
      <c r="BF1449" s="198">
        <f>IF(N1449="snížená",J1449,0)</f>
        <v>0</v>
      </c>
      <c r="BG1449" s="198">
        <f>IF(N1449="zákl. přenesená",J1449,0)</f>
        <v>0</v>
      </c>
      <c r="BH1449" s="198">
        <f>IF(N1449="sníž. přenesená",J1449,0)</f>
        <v>0</v>
      </c>
      <c r="BI1449" s="198">
        <f>IF(N1449="nulová",J1449,0)</f>
        <v>0</v>
      </c>
      <c r="BJ1449" s="24" t="s">
        <v>79</v>
      </c>
      <c r="BK1449" s="198">
        <f>ROUND(I1449*H1449,2)</f>
        <v>0</v>
      </c>
      <c r="BL1449" s="24" t="s">
        <v>214</v>
      </c>
      <c r="BM1449" s="24" t="s">
        <v>1094</v>
      </c>
    </row>
    <row r="1450" spans="2:65" s="13" customFormat="1" ht="13.5">
      <c r="B1450" s="222"/>
      <c r="C1450" s="223"/>
      <c r="D1450" s="201" t="s">
        <v>143</v>
      </c>
      <c r="E1450" s="224" t="s">
        <v>21</v>
      </c>
      <c r="F1450" s="225" t="s">
        <v>1052</v>
      </c>
      <c r="G1450" s="223"/>
      <c r="H1450" s="224" t="s">
        <v>21</v>
      </c>
      <c r="I1450" s="226"/>
      <c r="J1450" s="223"/>
      <c r="K1450" s="223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143</v>
      </c>
      <c r="AU1450" s="231" t="s">
        <v>86</v>
      </c>
      <c r="AV1450" s="13" t="s">
        <v>79</v>
      </c>
      <c r="AW1450" s="13" t="s">
        <v>38</v>
      </c>
      <c r="AX1450" s="13" t="s">
        <v>74</v>
      </c>
      <c r="AY1450" s="231" t="s">
        <v>134</v>
      </c>
    </row>
    <row r="1451" spans="2:65" s="11" customFormat="1" ht="13.5">
      <c r="B1451" s="199"/>
      <c r="C1451" s="200"/>
      <c r="D1451" s="201" t="s">
        <v>143</v>
      </c>
      <c r="E1451" s="202" t="s">
        <v>21</v>
      </c>
      <c r="F1451" s="203" t="s">
        <v>1053</v>
      </c>
      <c r="G1451" s="200"/>
      <c r="H1451" s="204">
        <v>2.96</v>
      </c>
      <c r="I1451" s="205"/>
      <c r="J1451" s="200"/>
      <c r="K1451" s="200"/>
      <c r="L1451" s="206"/>
      <c r="M1451" s="207"/>
      <c r="N1451" s="208"/>
      <c r="O1451" s="208"/>
      <c r="P1451" s="208"/>
      <c r="Q1451" s="208"/>
      <c r="R1451" s="208"/>
      <c r="S1451" s="208"/>
      <c r="T1451" s="209"/>
      <c r="AT1451" s="210" t="s">
        <v>143</v>
      </c>
      <c r="AU1451" s="210" t="s">
        <v>86</v>
      </c>
      <c r="AV1451" s="11" t="s">
        <v>86</v>
      </c>
      <c r="AW1451" s="11" t="s">
        <v>38</v>
      </c>
      <c r="AX1451" s="11" t="s">
        <v>74</v>
      </c>
      <c r="AY1451" s="210" t="s">
        <v>134</v>
      </c>
    </row>
    <row r="1452" spans="2:65" s="11" customFormat="1" ht="13.5">
      <c r="B1452" s="199"/>
      <c r="C1452" s="200"/>
      <c r="D1452" s="201" t="s">
        <v>143</v>
      </c>
      <c r="E1452" s="202" t="s">
        <v>21</v>
      </c>
      <c r="F1452" s="203" t="s">
        <v>1054</v>
      </c>
      <c r="G1452" s="200"/>
      <c r="H1452" s="204">
        <v>2.1280000000000001</v>
      </c>
      <c r="I1452" s="205"/>
      <c r="J1452" s="200"/>
      <c r="K1452" s="200"/>
      <c r="L1452" s="206"/>
      <c r="M1452" s="207"/>
      <c r="N1452" s="208"/>
      <c r="O1452" s="208"/>
      <c r="P1452" s="208"/>
      <c r="Q1452" s="208"/>
      <c r="R1452" s="208"/>
      <c r="S1452" s="208"/>
      <c r="T1452" s="209"/>
      <c r="AT1452" s="210" t="s">
        <v>143</v>
      </c>
      <c r="AU1452" s="210" t="s">
        <v>86</v>
      </c>
      <c r="AV1452" s="11" t="s">
        <v>86</v>
      </c>
      <c r="AW1452" s="11" t="s">
        <v>38</v>
      </c>
      <c r="AX1452" s="11" t="s">
        <v>74</v>
      </c>
      <c r="AY1452" s="210" t="s">
        <v>134</v>
      </c>
    </row>
    <row r="1453" spans="2:65" s="13" customFormat="1" ht="13.5">
      <c r="B1453" s="222"/>
      <c r="C1453" s="223"/>
      <c r="D1453" s="201" t="s">
        <v>143</v>
      </c>
      <c r="E1453" s="224" t="s">
        <v>21</v>
      </c>
      <c r="F1453" s="225" t="s">
        <v>1055</v>
      </c>
      <c r="G1453" s="223"/>
      <c r="H1453" s="224" t="s">
        <v>21</v>
      </c>
      <c r="I1453" s="226"/>
      <c r="J1453" s="223"/>
      <c r="K1453" s="223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143</v>
      </c>
      <c r="AU1453" s="231" t="s">
        <v>86</v>
      </c>
      <c r="AV1453" s="13" t="s">
        <v>79</v>
      </c>
      <c r="AW1453" s="13" t="s">
        <v>38</v>
      </c>
      <c r="AX1453" s="13" t="s">
        <v>74</v>
      </c>
      <c r="AY1453" s="231" t="s">
        <v>134</v>
      </c>
    </row>
    <row r="1454" spans="2:65" s="13" customFormat="1" ht="13.5">
      <c r="B1454" s="222"/>
      <c r="C1454" s="223"/>
      <c r="D1454" s="201" t="s">
        <v>143</v>
      </c>
      <c r="E1454" s="224" t="s">
        <v>21</v>
      </c>
      <c r="F1454" s="225" t="s">
        <v>1056</v>
      </c>
      <c r="G1454" s="223"/>
      <c r="H1454" s="224" t="s">
        <v>21</v>
      </c>
      <c r="I1454" s="226"/>
      <c r="J1454" s="223"/>
      <c r="K1454" s="223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143</v>
      </c>
      <c r="AU1454" s="231" t="s">
        <v>86</v>
      </c>
      <c r="AV1454" s="13" t="s">
        <v>79</v>
      </c>
      <c r="AW1454" s="13" t="s">
        <v>38</v>
      </c>
      <c r="AX1454" s="13" t="s">
        <v>74</v>
      </c>
      <c r="AY1454" s="231" t="s">
        <v>134</v>
      </c>
    </row>
    <row r="1455" spans="2:65" s="11" customFormat="1" ht="13.5">
      <c r="B1455" s="199"/>
      <c r="C1455" s="200"/>
      <c r="D1455" s="201" t="s">
        <v>143</v>
      </c>
      <c r="E1455" s="202" t="s">
        <v>21</v>
      </c>
      <c r="F1455" s="203" t="s">
        <v>1057</v>
      </c>
      <c r="G1455" s="200"/>
      <c r="H1455" s="204">
        <v>1.65</v>
      </c>
      <c r="I1455" s="205"/>
      <c r="J1455" s="200"/>
      <c r="K1455" s="200"/>
      <c r="L1455" s="206"/>
      <c r="M1455" s="207"/>
      <c r="N1455" s="208"/>
      <c r="O1455" s="208"/>
      <c r="P1455" s="208"/>
      <c r="Q1455" s="208"/>
      <c r="R1455" s="208"/>
      <c r="S1455" s="208"/>
      <c r="T1455" s="209"/>
      <c r="AT1455" s="210" t="s">
        <v>143</v>
      </c>
      <c r="AU1455" s="210" t="s">
        <v>86</v>
      </c>
      <c r="AV1455" s="11" t="s">
        <v>86</v>
      </c>
      <c r="AW1455" s="11" t="s">
        <v>38</v>
      </c>
      <c r="AX1455" s="11" t="s">
        <v>74</v>
      </c>
      <c r="AY1455" s="210" t="s">
        <v>134</v>
      </c>
    </row>
    <row r="1456" spans="2:65" s="11" customFormat="1" ht="13.5">
      <c r="B1456" s="199"/>
      <c r="C1456" s="200"/>
      <c r="D1456" s="201" t="s">
        <v>143</v>
      </c>
      <c r="E1456" s="202" t="s">
        <v>21</v>
      </c>
      <c r="F1456" s="203" t="s">
        <v>1058</v>
      </c>
      <c r="G1456" s="200"/>
      <c r="H1456" s="204">
        <v>1.8979999999999999</v>
      </c>
      <c r="I1456" s="205"/>
      <c r="J1456" s="200"/>
      <c r="K1456" s="200"/>
      <c r="L1456" s="206"/>
      <c r="M1456" s="207"/>
      <c r="N1456" s="208"/>
      <c r="O1456" s="208"/>
      <c r="P1456" s="208"/>
      <c r="Q1456" s="208"/>
      <c r="R1456" s="208"/>
      <c r="S1456" s="208"/>
      <c r="T1456" s="209"/>
      <c r="AT1456" s="210" t="s">
        <v>143</v>
      </c>
      <c r="AU1456" s="210" t="s">
        <v>86</v>
      </c>
      <c r="AV1456" s="11" t="s">
        <v>86</v>
      </c>
      <c r="AW1456" s="11" t="s">
        <v>38</v>
      </c>
      <c r="AX1456" s="11" t="s">
        <v>74</v>
      </c>
      <c r="AY1456" s="210" t="s">
        <v>134</v>
      </c>
    </row>
    <row r="1457" spans="2:51" s="13" customFormat="1" ht="13.5">
      <c r="B1457" s="222"/>
      <c r="C1457" s="223"/>
      <c r="D1457" s="201" t="s">
        <v>143</v>
      </c>
      <c r="E1457" s="224" t="s">
        <v>21</v>
      </c>
      <c r="F1457" s="225" t="s">
        <v>1059</v>
      </c>
      <c r="G1457" s="223"/>
      <c r="H1457" s="224" t="s">
        <v>21</v>
      </c>
      <c r="I1457" s="226"/>
      <c r="J1457" s="223"/>
      <c r="K1457" s="223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143</v>
      </c>
      <c r="AU1457" s="231" t="s">
        <v>86</v>
      </c>
      <c r="AV1457" s="13" t="s">
        <v>79</v>
      </c>
      <c r="AW1457" s="13" t="s">
        <v>38</v>
      </c>
      <c r="AX1457" s="13" t="s">
        <v>74</v>
      </c>
      <c r="AY1457" s="231" t="s">
        <v>134</v>
      </c>
    </row>
    <row r="1458" spans="2:51" s="11" customFormat="1" ht="13.5">
      <c r="B1458" s="199"/>
      <c r="C1458" s="200"/>
      <c r="D1458" s="201" t="s">
        <v>143</v>
      </c>
      <c r="E1458" s="202" t="s">
        <v>21</v>
      </c>
      <c r="F1458" s="203" t="s">
        <v>1060</v>
      </c>
      <c r="G1458" s="200"/>
      <c r="H1458" s="204">
        <v>2.875</v>
      </c>
      <c r="I1458" s="205"/>
      <c r="J1458" s="200"/>
      <c r="K1458" s="200"/>
      <c r="L1458" s="206"/>
      <c r="M1458" s="207"/>
      <c r="N1458" s="208"/>
      <c r="O1458" s="208"/>
      <c r="P1458" s="208"/>
      <c r="Q1458" s="208"/>
      <c r="R1458" s="208"/>
      <c r="S1458" s="208"/>
      <c r="T1458" s="209"/>
      <c r="AT1458" s="210" t="s">
        <v>143</v>
      </c>
      <c r="AU1458" s="210" t="s">
        <v>86</v>
      </c>
      <c r="AV1458" s="11" t="s">
        <v>86</v>
      </c>
      <c r="AW1458" s="11" t="s">
        <v>38</v>
      </c>
      <c r="AX1458" s="11" t="s">
        <v>74</v>
      </c>
      <c r="AY1458" s="210" t="s">
        <v>134</v>
      </c>
    </row>
    <row r="1459" spans="2:51" s="11" customFormat="1" ht="13.5">
      <c r="B1459" s="199"/>
      <c r="C1459" s="200"/>
      <c r="D1459" s="201" t="s">
        <v>143</v>
      </c>
      <c r="E1459" s="202" t="s">
        <v>21</v>
      </c>
      <c r="F1459" s="203" t="s">
        <v>1061</v>
      </c>
      <c r="G1459" s="200"/>
      <c r="H1459" s="204">
        <v>2.2799999999999998</v>
      </c>
      <c r="I1459" s="205"/>
      <c r="J1459" s="200"/>
      <c r="K1459" s="200"/>
      <c r="L1459" s="206"/>
      <c r="M1459" s="207"/>
      <c r="N1459" s="208"/>
      <c r="O1459" s="208"/>
      <c r="P1459" s="208"/>
      <c r="Q1459" s="208"/>
      <c r="R1459" s="208"/>
      <c r="S1459" s="208"/>
      <c r="T1459" s="209"/>
      <c r="AT1459" s="210" t="s">
        <v>143</v>
      </c>
      <c r="AU1459" s="210" t="s">
        <v>86</v>
      </c>
      <c r="AV1459" s="11" t="s">
        <v>86</v>
      </c>
      <c r="AW1459" s="11" t="s">
        <v>38</v>
      </c>
      <c r="AX1459" s="11" t="s">
        <v>74</v>
      </c>
      <c r="AY1459" s="210" t="s">
        <v>134</v>
      </c>
    </row>
    <row r="1460" spans="2:51" s="13" customFormat="1" ht="13.5">
      <c r="B1460" s="222"/>
      <c r="C1460" s="223"/>
      <c r="D1460" s="201" t="s">
        <v>143</v>
      </c>
      <c r="E1460" s="224" t="s">
        <v>21</v>
      </c>
      <c r="F1460" s="225" t="s">
        <v>888</v>
      </c>
      <c r="G1460" s="223"/>
      <c r="H1460" s="224" t="s">
        <v>21</v>
      </c>
      <c r="I1460" s="226"/>
      <c r="J1460" s="223"/>
      <c r="K1460" s="223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143</v>
      </c>
      <c r="AU1460" s="231" t="s">
        <v>86</v>
      </c>
      <c r="AV1460" s="13" t="s">
        <v>79</v>
      </c>
      <c r="AW1460" s="13" t="s">
        <v>38</v>
      </c>
      <c r="AX1460" s="13" t="s">
        <v>74</v>
      </c>
      <c r="AY1460" s="231" t="s">
        <v>134</v>
      </c>
    </row>
    <row r="1461" spans="2:51" s="13" customFormat="1" ht="13.5">
      <c r="B1461" s="222"/>
      <c r="C1461" s="223"/>
      <c r="D1461" s="201" t="s">
        <v>143</v>
      </c>
      <c r="E1461" s="224" t="s">
        <v>21</v>
      </c>
      <c r="F1461" s="225" t="s">
        <v>875</v>
      </c>
      <c r="G1461" s="223"/>
      <c r="H1461" s="224" t="s">
        <v>21</v>
      </c>
      <c r="I1461" s="226"/>
      <c r="J1461" s="223"/>
      <c r="K1461" s="223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143</v>
      </c>
      <c r="AU1461" s="231" t="s">
        <v>86</v>
      </c>
      <c r="AV1461" s="13" t="s">
        <v>79</v>
      </c>
      <c r="AW1461" s="13" t="s">
        <v>38</v>
      </c>
      <c r="AX1461" s="13" t="s">
        <v>74</v>
      </c>
      <c r="AY1461" s="231" t="s">
        <v>134</v>
      </c>
    </row>
    <row r="1462" spans="2:51" s="11" customFormat="1" ht="13.5">
      <c r="B1462" s="199"/>
      <c r="C1462" s="200"/>
      <c r="D1462" s="201" t="s">
        <v>143</v>
      </c>
      <c r="E1462" s="202" t="s">
        <v>21</v>
      </c>
      <c r="F1462" s="203" t="s">
        <v>1062</v>
      </c>
      <c r="G1462" s="200"/>
      <c r="H1462" s="204">
        <v>1.8839999999999999</v>
      </c>
      <c r="I1462" s="205"/>
      <c r="J1462" s="200"/>
      <c r="K1462" s="200"/>
      <c r="L1462" s="206"/>
      <c r="M1462" s="207"/>
      <c r="N1462" s="208"/>
      <c r="O1462" s="208"/>
      <c r="P1462" s="208"/>
      <c r="Q1462" s="208"/>
      <c r="R1462" s="208"/>
      <c r="S1462" s="208"/>
      <c r="T1462" s="209"/>
      <c r="AT1462" s="210" t="s">
        <v>143</v>
      </c>
      <c r="AU1462" s="210" t="s">
        <v>86</v>
      </c>
      <c r="AV1462" s="11" t="s">
        <v>86</v>
      </c>
      <c r="AW1462" s="11" t="s">
        <v>38</v>
      </c>
      <c r="AX1462" s="11" t="s">
        <v>74</v>
      </c>
      <c r="AY1462" s="210" t="s">
        <v>134</v>
      </c>
    </row>
    <row r="1463" spans="2:51" s="13" customFormat="1" ht="13.5">
      <c r="B1463" s="222"/>
      <c r="C1463" s="223"/>
      <c r="D1463" s="201" t="s">
        <v>143</v>
      </c>
      <c r="E1463" s="224" t="s">
        <v>21</v>
      </c>
      <c r="F1463" s="225" t="s">
        <v>877</v>
      </c>
      <c r="G1463" s="223"/>
      <c r="H1463" s="224" t="s">
        <v>21</v>
      </c>
      <c r="I1463" s="226"/>
      <c r="J1463" s="223"/>
      <c r="K1463" s="223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143</v>
      </c>
      <c r="AU1463" s="231" t="s">
        <v>86</v>
      </c>
      <c r="AV1463" s="13" t="s">
        <v>79</v>
      </c>
      <c r="AW1463" s="13" t="s">
        <v>38</v>
      </c>
      <c r="AX1463" s="13" t="s">
        <v>74</v>
      </c>
      <c r="AY1463" s="231" t="s">
        <v>134</v>
      </c>
    </row>
    <row r="1464" spans="2:51" s="11" customFormat="1" ht="13.5">
      <c r="B1464" s="199"/>
      <c r="C1464" s="200"/>
      <c r="D1464" s="201" t="s">
        <v>143</v>
      </c>
      <c r="E1464" s="202" t="s">
        <v>21</v>
      </c>
      <c r="F1464" s="203" t="s">
        <v>1063</v>
      </c>
      <c r="G1464" s="200"/>
      <c r="H1464" s="204">
        <v>1.8340000000000001</v>
      </c>
      <c r="I1464" s="205"/>
      <c r="J1464" s="200"/>
      <c r="K1464" s="200"/>
      <c r="L1464" s="206"/>
      <c r="M1464" s="207"/>
      <c r="N1464" s="208"/>
      <c r="O1464" s="208"/>
      <c r="P1464" s="208"/>
      <c r="Q1464" s="208"/>
      <c r="R1464" s="208"/>
      <c r="S1464" s="208"/>
      <c r="T1464" s="209"/>
      <c r="AT1464" s="210" t="s">
        <v>143</v>
      </c>
      <c r="AU1464" s="210" t="s">
        <v>86</v>
      </c>
      <c r="AV1464" s="11" t="s">
        <v>86</v>
      </c>
      <c r="AW1464" s="11" t="s">
        <v>38</v>
      </c>
      <c r="AX1464" s="11" t="s">
        <v>74</v>
      </c>
      <c r="AY1464" s="210" t="s">
        <v>134</v>
      </c>
    </row>
    <row r="1465" spans="2:51" s="13" customFormat="1" ht="13.5">
      <c r="B1465" s="222"/>
      <c r="C1465" s="223"/>
      <c r="D1465" s="201" t="s">
        <v>143</v>
      </c>
      <c r="E1465" s="224" t="s">
        <v>21</v>
      </c>
      <c r="F1465" s="225" t="s">
        <v>879</v>
      </c>
      <c r="G1465" s="223"/>
      <c r="H1465" s="224" t="s">
        <v>21</v>
      </c>
      <c r="I1465" s="226"/>
      <c r="J1465" s="223"/>
      <c r="K1465" s="223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143</v>
      </c>
      <c r="AU1465" s="231" t="s">
        <v>86</v>
      </c>
      <c r="AV1465" s="13" t="s">
        <v>79</v>
      </c>
      <c r="AW1465" s="13" t="s">
        <v>38</v>
      </c>
      <c r="AX1465" s="13" t="s">
        <v>74</v>
      </c>
      <c r="AY1465" s="231" t="s">
        <v>134</v>
      </c>
    </row>
    <row r="1466" spans="2:51" s="11" customFormat="1" ht="13.5">
      <c r="B1466" s="199"/>
      <c r="C1466" s="200"/>
      <c r="D1466" s="201" t="s">
        <v>143</v>
      </c>
      <c r="E1466" s="202" t="s">
        <v>21</v>
      </c>
      <c r="F1466" s="203" t="s">
        <v>1064</v>
      </c>
      <c r="G1466" s="200"/>
      <c r="H1466" s="204">
        <v>2.7509999999999999</v>
      </c>
      <c r="I1466" s="205"/>
      <c r="J1466" s="200"/>
      <c r="K1466" s="200"/>
      <c r="L1466" s="206"/>
      <c r="M1466" s="207"/>
      <c r="N1466" s="208"/>
      <c r="O1466" s="208"/>
      <c r="P1466" s="208"/>
      <c r="Q1466" s="208"/>
      <c r="R1466" s="208"/>
      <c r="S1466" s="208"/>
      <c r="T1466" s="209"/>
      <c r="AT1466" s="210" t="s">
        <v>143</v>
      </c>
      <c r="AU1466" s="210" t="s">
        <v>86</v>
      </c>
      <c r="AV1466" s="11" t="s">
        <v>86</v>
      </c>
      <c r="AW1466" s="11" t="s">
        <v>38</v>
      </c>
      <c r="AX1466" s="11" t="s">
        <v>74</v>
      </c>
      <c r="AY1466" s="210" t="s">
        <v>134</v>
      </c>
    </row>
    <row r="1467" spans="2:51" s="13" customFormat="1" ht="13.5">
      <c r="B1467" s="222"/>
      <c r="C1467" s="223"/>
      <c r="D1467" s="201" t="s">
        <v>143</v>
      </c>
      <c r="E1467" s="224" t="s">
        <v>21</v>
      </c>
      <c r="F1467" s="225" t="s">
        <v>1065</v>
      </c>
      <c r="G1467" s="223"/>
      <c r="H1467" s="224" t="s">
        <v>21</v>
      </c>
      <c r="I1467" s="226"/>
      <c r="J1467" s="223"/>
      <c r="K1467" s="223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143</v>
      </c>
      <c r="AU1467" s="231" t="s">
        <v>86</v>
      </c>
      <c r="AV1467" s="13" t="s">
        <v>79</v>
      </c>
      <c r="AW1467" s="13" t="s">
        <v>38</v>
      </c>
      <c r="AX1467" s="13" t="s">
        <v>74</v>
      </c>
      <c r="AY1467" s="231" t="s">
        <v>134</v>
      </c>
    </row>
    <row r="1468" spans="2:51" s="11" customFormat="1" ht="13.5">
      <c r="B1468" s="199"/>
      <c r="C1468" s="200"/>
      <c r="D1468" s="201" t="s">
        <v>143</v>
      </c>
      <c r="E1468" s="202" t="s">
        <v>21</v>
      </c>
      <c r="F1468" s="203" t="s">
        <v>1066</v>
      </c>
      <c r="G1468" s="200"/>
      <c r="H1468" s="204">
        <v>3.2719999999999998</v>
      </c>
      <c r="I1468" s="205"/>
      <c r="J1468" s="200"/>
      <c r="K1468" s="200"/>
      <c r="L1468" s="206"/>
      <c r="M1468" s="207"/>
      <c r="N1468" s="208"/>
      <c r="O1468" s="208"/>
      <c r="P1468" s="208"/>
      <c r="Q1468" s="208"/>
      <c r="R1468" s="208"/>
      <c r="S1468" s="208"/>
      <c r="T1468" s="209"/>
      <c r="AT1468" s="210" t="s">
        <v>143</v>
      </c>
      <c r="AU1468" s="210" t="s">
        <v>86</v>
      </c>
      <c r="AV1468" s="11" t="s">
        <v>86</v>
      </c>
      <c r="AW1468" s="11" t="s">
        <v>38</v>
      </c>
      <c r="AX1468" s="11" t="s">
        <v>74</v>
      </c>
      <c r="AY1468" s="210" t="s">
        <v>134</v>
      </c>
    </row>
    <row r="1469" spans="2:51" s="13" customFormat="1" ht="13.5">
      <c r="B1469" s="222"/>
      <c r="C1469" s="223"/>
      <c r="D1469" s="201" t="s">
        <v>143</v>
      </c>
      <c r="E1469" s="224" t="s">
        <v>21</v>
      </c>
      <c r="F1469" s="225" t="s">
        <v>1067</v>
      </c>
      <c r="G1469" s="223"/>
      <c r="H1469" s="224" t="s">
        <v>21</v>
      </c>
      <c r="I1469" s="226"/>
      <c r="J1469" s="223"/>
      <c r="K1469" s="223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143</v>
      </c>
      <c r="AU1469" s="231" t="s">
        <v>86</v>
      </c>
      <c r="AV1469" s="13" t="s">
        <v>79</v>
      </c>
      <c r="AW1469" s="13" t="s">
        <v>38</v>
      </c>
      <c r="AX1469" s="13" t="s">
        <v>74</v>
      </c>
      <c r="AY1469" s="231" t="s">
        <v>134</v>
      </c>
    </row>
    <row r="1470" spans="2:51" s="11" customFormat="1" ht="13.5">
      <c r="B1470" s="199"/>
      <c r="C1470" s="200"/>
      <c r="D1470" s="201" t="s">
        <v>143</v>
      </c>
      <c r="E1470" s="202" t="s">
        <v>21</v>
      </c>
      <c r="F1470" s="203" t="s">
        <v>1068</v>
      </c>
      <c r="G1470" s="200"/>
      <c r="H1470" s="204">
        <v>10.23</v>
      </c>
      <c r="I1470" s="205"/>
      <c r="J1470" s="200"/>
      <c r="K1470" s="200"/>
      <c r="L1470" s="206"/>
      <c r="M1470" s="207"/>
      <c r="N1470" s="208"/>
      <c r="O1470" s="208"/>
      <c r="P1470" s="208"/>
      <c r="Q1470" s="208"/>
      <c r="R1470" s="208"/>
      <c r="S1470" s="208"/>
      <c r="T1470" s="209"/>
      <c r="AT1470" s="210" t="s">
        <v>143</v>
      </c>
      <c r="AU1470" s="210" t="s">
        <v>86</v>
      </c>
      <c r="AV1470" s="11" t="s">
        <v>86</v>
      </c>
      <c r="AW1470" s="11" t="s">
        <v>38</v>
      </c>
      <c r="AX1470" s="11" t="s">
        <v>74</v>
      </c>
      <c r="AY1470" s="210" t="s">
        <v>134</v>
      </c>
    </row>
    <row r="1471" spans="2:51" s="13" customFormat="1" ht="13.5">
      <c r="B1471" s="222"/>
      <c r="C1471" s="223"/>
      <c r="D1471" s="201" t="s">
        <v>143</v>
      </c>
      <c r="E1471" s="224" t="s">
        <v>21</v>
      </c>
      <c r="F1471" s="225" t="s">
        <v>1069</v>
      </c>
      <c r="G1471" s="223"/>
      <c r="H1471" s="224" t="s">
        <v>21</v>
      </c>
      <c r="I1471" s="226"/>
      <c r="J1471" s="223"/>
      <c r="K1471" s="223"/>
      <c r="L1471" s="227"/>
      <c r="M1471" s="228"/>
      <c r="N1471" s="229"/>
      <c r="O1471" s="229"/>
      <c r="P1471" s="229"/>
      <c r="Q1471" s="229"/>
      <c r="R1471" s="229"/>
      <c r="S1471" s="229"/>
      <c r="T1471" s="230"/>
      <c r="AT1471" s="231" t="s">
        <v>143</v>
      </c>
      <c r="AU1471" s="231" t="s">
        <v>86</v>
      </c>
      <c r="AV1471" s="13" t="s">
        <v>79</v>
      </c>
      <c r="AW1471" s="13" t="s">
        <v>38</v>
      </c>
      <c r="AX1471" s="13" t="s">
        <v>74</v>
      </c>
      <c r="AY1471" s="231" t="s">
        <v>134</v>
      </c>
    </row>
    <row r="1472" spans="2:51" s="11" customFormat="1" ht="13.5">
      <c r="B1472" s="199"/>
      <c r="C1472" s="200"/>
      <c r="D1472" s="201" t="s">
        <v>143</v>
      </c>
      <c r="E1472" s="202" t="s">
        <v>21</v>
      </c>
      <c r="F1472" s="203" t="s">
        <v>1070</v>
      </c>
      <c r="G1472" s="200"/>
      <c r="H1472" s="204">
        <v>8.3780000000000001</v>
      </c>
      <c r="I1472" s="205"/>
      <c r="J1472" s="200"/>
      <c r="K1472" s="200"/>
      <c r="L1472" s="206"/>
      <c r="M1472" s="207"/>
      <c r="N1472" s="208"/>
      <c r="O1472" s="208"/>
      <c r="P1472" s="208"/>
      <c r="Q1472" s="208"/>
      <c r="R1472" s="208"/>
      <c r="S1472" s="208"/>
      <c r="T1472" s="209"/>
      <c r="AT1472" s="210" t="s">
        <v>143</v>
      </c>
      <c r="AU1472" s="210" t="s">
        <v>86</v>
      </c>
      <c r="AV1472" s="11" t="s">
        <v>86</v>
      </c>
      <c r="AW1472" s="11" t="s">
        <v>38</v>
      </c>
      <c r="AX1472" s="11" t="s">
        <v>74</v>
      </c>
      <c r="AY1472" s="210" t="s">
        <v>134</v>
      </c>
    </row>
    <row r="1473" spans="2:65" s="13" customFormat="1" ht="13.5">
      <c r="B1473" s="222"/>
      <c r="C1473" s="223"/>
      <c r="D1473" s="201" t="s">
        <v>143</v>
      </c>
      <c r="E1473" s="224" t="s">
        <v>21</v>
      </c>
      <c r="F1473" s="225" t="s">
        <v>1071</v>
      </c>
      <c r="G1473" s="223"/>
      <c r="H1473" s="224" t="s">
        <v>21</v>
      </c>
      <c r="I1473" s="226"/>
      <c r="J1473" s="223"/>
      <c r="K1473" s="223"/>
      <c r="L1473" s="227"/>
      <c r="M1473" s="228"/>
      <c r="N1473" s="229"/>
      <c r="O1473" s="229"/>
      <c r="P1473" s="229"/>
      <c r="Q1473" s="229"/>
      <c r="R1473" s="229"/>
      <c r="S1473" s="229"/>
      <c r="T1473" s="230"/>
      <c r="AT1473" s="231" t="s">
        <v>143</v>
      </c>
      <c r="AU1473" s="231" t="s">
        <v>86</v>
      </c>
      <c r="AV1473" s="13" t="s">
        <v>79</v>
      </c>
      <c r="AW1473" s="13" t="s">
        <v>38</v>
      </c>
      <c r="AX1473" s="13" t="s">
        <v>74</v>
      </c>
      <c r="AY1473" s="231" t="s">
        <v>134</v>
      </c>
    </row>
    <row r="1474" spans="2:65" s="11" customFormat="1" ht="13.5">
      <c r="B1474" s="199"/>
      <c r="C1474" s="200"/>
      <c r="D1474" s="201" t="s">
        <v>143</v>
      </c>
      <c r="E1474" s="202" t="s">
        <v>21</v>
      </c>
      <c r="F1474" s="203" t="s">
        <v>1072</v>
      </c>
      <c r="G1474" s="200"/>
      <c r="H1474" s="204">
        <v>10.129</v>
      </c>
      <c r="I1474" s="205"/>
      <c r="J1474" s="200"/>
      <c r="K1474" s="200"/>
      <c r="L1474" s="206"/>
      <c r="M1474" s="207"/>
      <c r="N1474" s="208"/>
      <c r="O1474" s="208"/>
      <c r="P1474" s="208"/>
      <c r="Q1474" s="208"/>
      <c r="R1474" s="208"/>
      <c r="S1474" s="208"/>
      <c r="T1474" s="209"/>
      <c r="AT1474" s="210" t="s">
        <v>143</v>
      </c>
      <c r="AU1474" s="210" t="s">
        <v>86</v>
      </c>
      <c r="AV1474" s="11" t="s">
        <v>86</v>
      </c>
      <c r="AW1474" s="11" t="s">
        <v>38</v>
      </c>
      <c r="AX1474" s="11" t="s">
        <v>74</v>
      </c>
      <c r="AY1474" s="210" t="s">
        <v>134</v>
      </c>
    </row>
    <row r="1475" spans="2:65" s="13" customFormat="1" ht="13.5">
      <c r="B1475" s="222"/>
      <c r="C1475" s="223"/>
      <c r="D1475" s="201" t="s">
        <v>143</v>
      </c>
      <c r="E1475" s="224" t="s">
        <v>21</v>
      </c>
      <c r="F1475" s="225" t="s">
        <v>1073</v>
      </c>
      <c r="G1475" s="223"/>
      <c r="H1475" s="224" t="s">
        <v>21</v>
      </c>
      <c r="I1475" s="226"/>
      <c r="J1475" s="223"/>
      <c r="K1475" s="223"/>
      <c r="L1475" s="227"/>
      <c r="M1475" s="228"/>
      <c r="N1475" s="229"/>
      <c r="O1475" s="229"/>
      <c r="P1475" s="229"/>
      <c r="Q1475" s="229"/>
      <c r="R1475" s="229"/>
      <c r="S1475" s="229"/>
      <c r="T1475" s="230"/>
      <c r="AT1475" s="231" t="s">
        <v>143</v>
      </c>
      <c r="AU1475" s="231" t="s">
        <v>86</v>
      </c>
      <c r="AV1475" s="13" t="s">
        <v>79</v>
      </c>
      <c r="AW1475" s="13" t="s">
        <v>38</v>
      </c>
      <c r="AX1475" s="13" t="s">
        <v>74</v>
      </c>
      <c r="AY1475" s="231" t="s">
        <v>134</v>
      </c>
    </row>
    <row r="1476" spans="2:65" s="11" customFormat="1" ht="13.5">
      <c r="B1476" s="199"/>
      <c r="C1476" s="200"/>
      <c r="D1476" s="201" t="s">
        <v>143</v>
      </c>
      <c r="E1476" s="202" t="s">
        <v>21</v>
      </c>
      <c r="F1476" s="203" t="s">
        <v>1074</v>
      </c>
      <c r="G1476" s="200"/>
      <c r="H1476" s="204">
        <v>15.105</v>
      </c>
      <c r="I1476" s="205"/>
      <c r="J1476" s="200"/>
      <c r="K1476" s="200"/>
      <c r="L1476" s="206"/>
      <c r="M1476" s="207"/>
      <c r="N1476" s="208"/>
      <c r="O1476" s="208"/>
      <c r="P1476" s="208"/>
      <c r="Q1476" s="208"/>
      <c r="R1476" s="208"/>
      <c r="S1476" s="208"/>
      <c r="T1476" s="209"/>
      <c r="AT1476" s="210" t="s">
        <v>143</v>
      </c>
      <c r="AU1476" s="210" t="s">
        <v>86</v>
      </c>
      <c r="AV1476" s="11" t="s">
        <v>86</v>
      </c>
      <c r="AW1476" s="11" t="s">
        <v>38</v>
      </c>
      <c r="AX1476" s="11" t="s">
        <v>74</v>
      </c>
      <c r="AY1476" s="210" t="s">
        <v>134</v>
      </c>
    </row>
    <row r="1477" spans="2:65" s="12" customFormat="1" ht="13.5">
      <c r="B1477" s="211"/>
      <c r="C1477" s="212"/>
      <c r="D1477" s="201" t="s">
        <v>143</v>
      </c>
      <c r="E1477" s="213" t="s">
        <v>21</v>
      </c>
      <c r="F1477" s="214" t="s">
        <v>145</v>
      </c>
      <c r="G1477" s="212"/>
      <c r="H1477" s="215">
        <v>67.373999999999995</v>
      </c>
      <c r="I1477" s="216"/>
      <c r="J1477" s="212"/>
      <c r="K1477" s="212"/>
      <c r="L1477" s="217"/>
      <c r="M1477" s="218"/>
      <c r="N1477" s="219"/>
      <c r="O1477" s="219"/>
      <c r="P1477" s="219"/>
      <c r="Q1477" s="219"/>
      <c r="R1477" s="219"/>
      <c r="S1477" s="219"/>
      <c r="T1477" s="220"/>
      <c r="AT1477" s="221" t="s">
        <v>143</v>
      </c>
      <c r="AU1477" s="221" t="s">
        <v>86</v>
      </c>
      <c r="AV1477" s="12" t="s">
        <v>141</v>
      </c>
      <c r="AW1477" s="12" t="s">
        <v>38</v>
      </c>
      <c r="AX1477" s="12" t="s">
        <v>79</v>
      </c>
      <c r="AY1477" s="221" t="s">
        <v>134</v>
      </c>
    </row>
    <row r="1478" spans="2:65" s="1" customFormat="1" ht="25.5" customHeight="1">
      <c r="B1478" s="41"/>
      <c r="C1478" s="187" t="s">
        <v>1095</v>
      </c>
      <c r="D1478" s="187" t="s">
        <v>136</v>
      </c>
      <c r="E1478" s="188" t="s">
        <v>1096</v>
      </c>
      <c r="F1478" s="189" t="s">
        <v>1097</v>
      </c>
      <c r="G1478" s="190" t="s">
        <v>179</v>
      </c>
      <c r="H1478" s="191">
        <v>67.373999999999995</v>
      </c>
      <c r="I1478" s="192"/>
      <c r="J1478" s="193">
        <f>ROUND(I1478*H1478,2)</f>
        <v>0</v>
      </c>
      <c r="K1478" s="189" t="s">
        <v>140</v>
      </c>
      <c r="L1478" s="61"/>
      <c r="M1478" s="194" t="s">
        <v>21</v>
      </c>
      <c r="N1478" s="195" t="s">
        <v>45</v>
      </c>
      <c r="O1478" s="42"/>
      <c r="P1478" s="196">
        <f>O1478*H1478</f>
        <v>0</v>
      </c>
      <c r="Q1478" s="196">
        <v>0</v>
      </c>
      <c r="R1478" s="196">
        <f>Q1478*H1478</f>
        <v>0</v>
      </c>
      <c r="S1478" s="196">
        <v>0</v>
      </c>
      <c r="T1478" s="197">
        <f>S1478*H1478</f>
        <v>0</v>
      </c>
      <c r="AR1478" s="24" t="s">
        <v>214</v>
      </c>
      <c r="AT1478" s="24" t="s">
        <v>136</v>
      </c>
      <c r="AU1478" s="24" t="s">
        <v>86</v>
      </c>
      <c r="AY1478" s="24" t="s">
        <v>134</v>
      </c>
      <c r="BE1478" s="198">
        <f>IF(N1478="základní",J1478,0)</f>
        <v>0</v>
      </c>
      <c r="BF1478" s="198">
        <f>IF(N1478="snížená",J1478,0)</f>
        <v>0</v>
      </c>
      <c r="BG1478" s="198">
        <f>IF(N1478="zákl. přenesená",J1478,0)</f>
        <v>0</v>
      </c>
      <c r="BH1478" s="198">
        <f>IF(N1478="sníž. přenesená",J1478,0)</f>
        <v>0</v>
      </c>
      <c r="BI1478" s="198">
        <f>IF(N1478="nulová",J1478,0)</f>
        <v>0</v>
      </c>
      <c r="BJ1478" s="24" t="s">
        <v>79</v>
      </c>
      <c r="BK1478" s="198">
        <f>ROUND(I1478*H1478,2)</f>
        <v>0</v>
      </c>
      <c r="BL1478" s="24" t="s">
        <v>214</v>
      </c>
      <c r="BM1478" s="24" t="s">
        <v>1098</v>
      </c>
    </row>
    <row r="1479" spans="2:65" s="13" customFormat="1" ht="13.5">
      <c r="B1479" s="222"/>
      <c r="C1479" s="223"/>
      <c r="D1479" s="201" t="s">
        <v>143</v>
      </c>
      <c r="E1479" s="224" t="s">
        <v>21</v>
      </c>
      <c r="F1479" s="225" t="s">
        <v>1052</v>
      </c>
      <c r="G1479" s="223"/>
      <c r="H1479" s="224" t="s">
        <v>21</v>
      </c>
      <c r="I1479" s="226"/>
      <c r="J1479" s="223"/>
      <c r="K1479" s="223"/>
      <c r="L1479" s="227"/>
      <c r="M1479" s="228"/>
      <c r="N1479" s="229"/>
      <c r="O1479" s="229"/>
      <c r="P1479" s="229"/>
      <c r="Q1479" s="229"/>
      <c r="R1479" s="229"/>
      <c r="S1479" s="229"/>
      <c r="T1479" s="230"/>
      <c r="AT1479" s="231" t="s">
        <v>143</v>
      </c>
      <c r="AU1479" s="231" t="s">
        <v>86</v>
      </c>
      <c r="AV1479" s="13" t="s">
        <v>79</v>
      </c>
      <c r="AW1479" s="13" t="s">
        <v>38</v>
      </c>
      <c r="AX1479" s="13" t="s">
        <v>74</v>
      </c>
      <c r="AY1479" s="231" t="s">
        <v>134</v>
      </c>
    </row>
    <row r="1480" spans="2:65" s="11" customFormat="1" ht="13.5">
      <c r="B1480" s="199"/>
      <c r="C1480" s="200"/>
      <c r="D1480" s="201" t="s">
        <v>143</v>
      </c>
      <c r="E1480" s="202" t="s">
        <v>21</v>
      </c>
      <c r="F1480" s="203" t="s">
        <v>1053</v>
      </c>
      <c r="G1480" s="200"/>
      <c r="H1480" s="204">
        <v>2.96</v>
      </c>
      <c r="I1480" s="205"/>
      <c r="J1480" s="200"/>
      <c r="K1480" s="200"/>
      <c r="L1480" s="206"/>
      <c r="M1480" s="207"/>
      <c r="N1480" s="208"/>
      <c r="O1480" s="208"/>
      <c r="P1480" s="208"/>
      <c r="Q1480" s="208"/>
      <c r="R1480" s="208"/>
      <c r="S1480" s="208"/>
      <c r="T1480" s="209"/>
      <c r="AT1480" s="210" t="s">
        <v>143</v>
      </c>
      <c r="AU1480" s="210" t="s">
        <v>86</v>
      </c>
      <c r="AV1480" s="11" t="s">
        <v>86</v>
      </c>
      <c r="AW1480" s="11" t="s">
        <v>38</v>
      </c>
      <c r="AX1480" s="11" t="s">
        <v>74</v>
      </c>
      <c r="AY1480" s="210" t="s">
        <v>134</v>
      </c>
    </row>
    <row r="1481" spans="2:65" s="11" customFormat="1" ht="13.5">
      <c r="B1481" s="199"/>
      <c r="C1481" s="200"/>
      <c r="D1481" s="201" t="s">
        <v>143</v>
      </c>
      <c r="E1481" s="202" t="s">
        <v>21</v>
      </c>
      <c r="F1481" s="203" t="s">
        <v>1054</v>
      </c>
      <c r="G1481" s="200"/>
      <c r="H1481" s="204">
        <v>2.1280000000000001</v>
      </c>
      <c r="I1481" s="205"/>
      <c r="J1481" s="200"/>
      <c r="K1481" s="200"/>
      <c r="L1481" s="206"/>
      <c r="M1481" s="207"/>
      <c r="N1481" s="208"/>
      <c r="O1481" s="208"/>
      <c r="P1481" s="208"/>
      <c r="Q1481" s="208"/>
      <c r="R1481" s="208"/>
      <c r="S1481" s="208"/>
      <c r="T1481" s="209"/>
      <c r="AT1481" s="210" t="s">
        <v>143</v>
      </c>
      <c r="AU1481" s="210" t="s">
        <v>86</v>
      </c>
      <c r="AV1481" s="11" t="s">
        <v>86</v>
      </c>
      <c r="AW1481" s="11" t="s">
        <v>38</v>
      </c>
      <c r="AX1481" s="11" t="s">
        <v>74</v>
      </c>
      <c r="AY1481" s="210" t="s">
        <v>134</v>
      </c>
    </row>
    <row r="1482" spans="2:65" s="13" customFormat="1" ht="13.5">
      <c r="B1482" s="222"/>
      <c r="C1482" s="223"/>
      <c r="D1482" s="201" t="s">
        <v>143</v>
      </c>
      <c r="E1482" s="224" t="s">
        <v>21</v>
      </c>
      <c r="F1482" s="225" t="s">
        <v>1055</v>
      </c>
      <c r="G1482" s="223"/>
      <c r="H1482" s="224" t="s">
        <v>21</v>
      </c>
      <c r="I1482" s="226"/>
      <c r="J1482" s="223"/>
      <c r="K1482" s="223"/>
      <c r="L1482" s="227"/>
      <c r="M1482" s="228"/>
      <c r="N1482" s="229"/>
      <c r="O1482" s="229"/>
      <c r="P1482" s="229"/>
      <c r="Q1482" s="229"/>
      <c r="R1482" s="229"/>
      <c r="S1482" s="229"/>
      <c r="T1482" s="230"/>
      <c r="AT1482" s="231" t="s">
        <v>143</v>
      </c>
      <c r="AU1482" s="231" t="s">
        <v>86</v>
      </c>
      <c r="AV1482" s="13" t="s">
        <v>79</v>
      </c>
      <c r="AW1482" s="13" t="s">
        <v>38</v>
      </c>
      <c r="AX1482" s="13" t="s">
        <v>74</v>
      </c>
      <c r="AY1482" s="231" t="s">
        <v>134</v>
      </c>
    </row>
    <row r="1483" spans="2:65" s="13" customFormat="1" ht="13.5">
      <c r="B1483" s="222"/>
      <c r="C1483" s="223"/>
      <c r="D1483" s="201" t="s">
        <v>143</v>
      </c>
      <c r="E1483" s="224" t="s">
        <v>21</v>
      </c>
      <c r="F1483" s="225" t="s">
        <v>1056</v>
      </c>
      <c r="G1483" s="223"/>
      <c r="H1483" s="224" t="s">
        <v>21</v>
      </c>
      <c r="I1483" s="226"/>
      <c r="J1483" s="223"/>
      <c r="K1483" s="223"/>
      <c r="L1483" s="227"/>
      <c r="M1483" s="228"/>
      <c r="N1483" s="229"/>
      <c r="O1483" s="229"/>
      <c r="P1483" s="229"/>
      <c r="Q1483" s="229"/>
      <c r="R1483" s="229"/>
      <c r="S1483" s="229"/>
      <c r="T1483" s="230"/>
      <c r="AT1483" s="231" t="s">
        <v>143</v>
      </c>
      <c r="AU1483" s="231" t="s">
        <v>86</v>
      </c>
      <c r="AV1483" s="13" t="s">
        <v>79</v>
      </c>
      <c r="AW1483" s="13" t="s">
        <v>38</v>
      </c>
      <c r="AX1483" s="13" t="s">
        <v>74</v>
      </c>
      <c r="AY1483" s="231" t="s">
        <v>134</v>
      </c>
    </row>
    <row r="1484" spans="2:65" s="11" customFormat="1" ht="13.5">
      <c r="B1484" s="199"/>
      <c r="C1484" s="200"/>
      <c r="D1484" s="201" t="s">
        <v>143</v>
      </c>
      <c r="E1484" s="202" t="s">
        <v>21</v>
      </c>
      <c r="F1484" s="203" t="s">
        <v>1057</v>
      </c>
      <c r="G1484" s="200"/>
      <c r="H1484" s="204">
        <v>1.65</v>
      </c>
      <c r="I1484" s="205"/>
      <c r="J1484" s="200"/>
      <c r="K1484" s="200"/>
      <c r="L1484" s="206"/>
      <c r="M1484" s="207"/>
      <c r="N1484" s="208"/>
      <c r="O1484" s="208"/>
      <c r="P1484" s="208"/>
      <c r="Q1484" s="208"/>
      <c r="R1484" s="208"/>
      <c r="S1484" s="208"/>
      <c r="T1484" s="209"/>
      <c r="AT1484" s="210" t="s">
        <v>143</v>
      </c>
      <c r="AU1484" s="210" t="s">
        <v>86</v>
      </c>
      <c r="AV1484" s="11" t="s">
        <v>86</v>
      </c>
      <c r="AW1484" s="11" t="s">
        <v>38</v>
      </c>
      <c r="AX1484" s="11" t="s">
        <v>74</v>
      </c>
      <c r="AY1484" s="210" t="s">
        <v>134</v>
      </c>
    </row>
    <row r="1485" spans="2:65" s="11" customFormat="1" ht="13.5">
      <c r="B1485" s="199"/>
      <c r="C1485" s="200"/>
      <c r="D1485" s="201" t="s">
        <v>143</v>
      </c>
      <c r="E1485" s="202" t="s">
        <v>21</v>
      </c>
      <c r="F1485" s="203" t="s">
        <v>1058</v>
      </c>
      <c r="G1485" s="200"/>
      <c r="H1485" s="204">
        <v>1.8979999999999999</v>
      </c>
      <c r="I1485" s="205"/>
      <c r="J1485" s="200"/>
      <c r="K1485" s="200"/>
      <c r="L1485" s="206"/>
      <c r="M1485" s="207"/>
      <c r="N1485" s="208"/>
      <c r="O1485" s="208"/>
      <c r="P1485" s="208"/>
      <c r="Q1485" s="208"/>
      <c r="R1485" s="208"/>
      <c r="S1485" s="208"/>
      <c r="T1485" s="209"/>
      <c r="AT1485" s="210" t="s">
        <v>143</v>
      </c>
      <c r="AU1485" s="210" t="s">
        <v>86</v>
      </c>
      <c r="AV1485" s="11" t="s">
        <v>86</v>
      </c>
      <c r="AW1485" s="11" t="s">
        <v>38</v>
      </c>
      <c r="AX1485" s="11" t="s">
        <v>74</v>
      </c>
      <c r="AY1485" s="210" t="s">
        <v>134</v>
      </c>
    </row>
    <row r="1486" spans="2:65" s="13" customFormat="1" ht="13.5">
      <c r="B1486" s="222"/>
      <c r="C1486" s="223"/>
      <c r="D1486" s="201" t="s">
        <v>143</v>
      </c>
      <c r="E1486" s="224" t="s">
        <v>21</v>
      </c>
      <c r="F1486" s="225" t="s">
        <v>1059</v>
      </c>
      <c r="G1486" s="223"/>
      <c r="H1486" s="224" t="s">
        <v>21</v>
      </c>
      <c r="I1486" s="226"/>
      <c r="J1486" s="223"/>
      <c r="K1486" s="223"/>
      <c r="L1486" s="227"/>
      <c r="M1486" s="228"/>
      <c r="N1486" s="229"/>
      <c r="O1486" s="229"/>
      <c r="P1486" s="229"/>
      <c r="Q1486" s="229"/>
      <c r="R1486" s="229"/>
      <c r="S1486" s="229"/>
      <c r="T1486" s="230"/>
      <c r="AT1486" s="231" t="s">
        <v>143</v>
      </c>
      <c r="AU1486" s="231" t="s">
        <v>86</v>
      </c>
      <c r="AV1486" s="13" t="s">
        <v>79</v>
      </c>
      <c r="AW1486" s="13" t="s">
        <v>38</v>
      </c>
      <c r="AX1486" s="13" t="s">
        <v>74</v>
      </c>
      <c r="AY1486" s="231" t="s">
        <v>134</v>
      </c>
    </row>
    <row r="1487" spans="2:65" s="11" customFormat="1" ht="13.5">
      <c r="B1487" s="199"/>
      <c r="C1487" s="200"/>
      <c r="D1487" s="201" t="s">
        <v>143</v>
      </c>
      <c r="E1487" s="202" t="s">
        <v>21</v>
      </c>
      <c r="F1487" s="203" t="s">
        <v>1060</v>
      </c>
      <c r="G1487" s="200"/>
      <c r="H1487" s="204">
        <v>2.875</v>
      </c>
      <c r="I1487" s="205"/>
      <c r="J1487" s="200"/>
      <c r="K1487" s="200"/>
      <c r="L1487" s="206"/>
      <c r="M1487" s="207"/>
      <c r="N1487" s="208"/>
      <c r="O1487" s="208"/>
      <c r="P1487" s="208"/>
      <c r="Q1487" s="208"/>
      <c r="R1487" s="208"/>
      <c r="S1487" s="208"/>
      <c r="T1487" s="209"/>
      <c r="AT1487" s="210" t="s">
        <v>143</v>
      </c>
      <c r="AU1487" s="210" t="s">
        <v>86</v>
      </c>
      <c r="AV1487" s="11" t="s">
        <v>86</v>
      </c>
      <c r="AW1487" s="11" t="s">
        <v>38</v>
      </c>
      <c r="AX1487" s="11" t="s">
        <v>74</v>
      </c>
      <c r="AY1487" s="210" t="s">
        <v>134</v>
      </c>
    </row>
    <row r="1488" spans="2:65" s="11" customFormat="1" ht="13.5">
      <c r="B1488" s="199"/>
      <c r="C1488" s="200"/>
      <c r="D1488" s="201" t="s">
        <v>143</v>
      </c>
      <c r="E1488" s="202" t="s">
        <v>21</v>
      </c>
      <c r="F1488" s="203" t="s">
        <v>1061</v>
      </c>
      <c r="G1488" s="200"/>
      <c r="H1488" s="204">
        <v>2.2799999999999998</v>
      </c>
      <c r="I1488" s="205"/>
      <c r="J1488" s="200"/>
      <c r="K1488" s="200"/>
      <c r="L1488" s="206"/>
      <c r="M1488" s="207"/>
      <c r="N1488" s="208"/>
      <c r="O1488" s="208"/>
      <c r="P1488" s="208"/>
      <c r="Q1488" s="208"/>
      <c r="R1488" s="208"/>
      <c r="S1488" s="208"/>
      <c r="T1488" s="209"/>
      <c r="AT1488" s="210" t="s">
        <v>143</v>
      </c>
      <c r="AU1488" s="210" t="s">
        <v>86</v>
      </c>
      <c r="AV1488" s="11" t="s">
        <v>86</v>
      </c>
      <c r="AW1488" s="11" t="s">
        <v>38</v>
      </c>
      <c r="AX1488" s="11" t="s">
        <v>74</v>
      </c>
      <c r="AY1488" s="210" t="s">
        <v>134</v>
      </c>
    </row>
    <row r="1489" spans="2:51" s="13" customFormat="1" ht="13.5">
      <c r="B1489" s="222"/>
      <c r="C1489" s="223"/>
      <c r="D1489" s="201" t="s">
        <v>143</v>
      </c>
      <c r="E1489" s="224" t="s">
        <v>21</v>
      </c>
      <c r="F1489" s="225" t="s">
        <v>888</v>
      </c>
      <c r="G1489" s="223"/>
      <c r="H1489" s="224" t="s">
        <v>21</v>
      </c>
      <c r="I1489" s="226"/>
      <c r="J1489" s="223"/>
      <c r="K1489" s="223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143</v>
      </c>
      <c r="AU1489" s="231" t="s">
        <v>86</v>
      </c>
      <c r="AV1489" s="13" t="s">
        <v>79</v>
      </c>
      <c r="AW1489" s="13" t="s">
        <v>38</v>
      </c>
      <c r="AX1489" s="13" t="s">
        <v>74</v>
      </c>
      <c r="AY1489" s="231" t="s">
        <v>134</v>
      </c>
    </row>
    <row r="1490" spans="2:51" s="13" customFormat="1" ht="13.5">
      <c r="B1490" s="222"/>
      <c r="C1490" s="223"/>
      <c r="D1490" s="201" t="s">
        <v>143</v>
      </c>
      <c r="E1490" s="224" t="s">
        <v>21</v>
      </c>
      <c r="F1490" s="225" t="s">
        <v>875</v>
      </c>
      <c r="G1490" s="223"/>
      <c r="H1490" s="224" t="s">
        <v>21</v>
      </c>
      <c r="I1490" s="226"/>
      <c r="J1490" s="223"/>
      <c r="K1490" s="223"/>
      <c r="L1490" s="227"/>
      <c r="M1490" s="228"/>
      <c r="N1490" s="229"/>
      <c r="O1490" s="229"/>
      <c r="P1490" s="229"/>
      <c r="Q1490" s="229"/>
      <c r="R1490" s="229"/>
      <c r="S1490" s="229"/>
      <c r="T1490" s="230"/>
      <c r="AT1490" s="231" t="s">
        <v>143</v>
      </c>
      <c r="AU1490" s="231" t="s">
        <v>86</v>
      </c>
      <c r="AV1490" s="13" t="s">
        <v>79</v>
      </c>
      <c r="AW1490" s="13" t="s">
        <v>38</v>
      </c>
      <c r="AX1490" s="13" t="s">
        <v>74</v>
      </c>
      <c r="AY1490" s="231" t="s">
        <v>134</v>
      </c>
    </row>
    <row r="1491" spans="2:51" s="11" customFormat="1" ht="13.5">
      <c r="B1491" s="199"/>
      <c r="C1491" s="200"/>
      <c r="D1491" s="201" t="s">
        <v>143</v>
      </c>
      <c r="E1491" s="202" t="s">
        <v>21</v>
      </c>
      <c r="F1491" s="203" t="s">
        <v>1062</v>
      </c>
      <c r="G1491" s="200"/>
      <c r="H1491" s="204">
        <v>1.8839999999999999</v>
      </c>
      <c r="I1491" s="205"/>
      <c r="J1491" s="200"/>
      <c r="K1491" s="200"/>
      <c r="L1491" s="206"/>
      <c r="M1491" s="207"/>
      <c r="N1491" s="208"/>
      <c r="O1491" s="208"/>
      <c r="P1491" s="208"/>
      <c r="Q1491" s="208"/>
      <c r="R1491" s="208"/>
      <c r="S1491" s="208"/>
      <c r="T1491" s="209"/>
      <c r="AT1491" s="210" t="s">
        <v>143</v>
      </c>
      <c r="AU1491" s="210" t="s">
        <v>86</v>
      </c>
      <c r="AV1491" s="11" t="s">
        <v>86</v>
      </c>
      <c r="AW1491" s="11" t="s">
        <v>38</v>
      </c>
      <c r="AX1491" s="11" t="s">
        <v>74</v>
      </c>
      <c r="AY1491" s="210" t="s">
        <v>134</v>
      </c>
    </row>
    <row r="1492" spans="2:51" s="13" customFormat="1" ht="13.5">
      <c r="B1492" s="222"/>
      <c r="C1492" s="223"/>
      <c r="D1492" s="201" t="s">
        <v>143</v>
      </c>
      <c r="E1492" s="224" t="s">
        <v>21</v>
      </c>
      <c r="F1492" s="225" t="s">
        <v>877</v>
      </c>
      <c r="G1492" s="223"/>
      <c r="H1492" s="224" t="s">
        <v>21</v>
      </c>
      <c r="I1492" s="226"/>
      <c r="J1492" s="223"/>
      <c r="K1492" s="223"/>
      <c r="L1492" s="227"/>
      <c r="M1492" s="228"/>
      <c r="N1492" s="229"/>
      <c r="O1492" s="229"/>
      <c r="P1492" s="229"/>
      <c r="Q1492" s="229"/>
      <c r="R1492" s="229"/>
      <c r="S1492" s="229"/>
      <c r="T1492" s="230"/>
      <c r="AT1492" s="231" t="s">
        <v>143</v>
      </c>
      <c r="AU1492" s="231" t="s">
        <v>86</v>
      </c>
      <c r="AV1492" s="13" t="s">
        <v>79</v>
      </c>
      <c r="AW1492" s="13" t="s">
        <v>38</v>
      </c>
      <c r="AX1492" s="13" t="s">
        <v>74</v>
      </c>
      <c r="AY1492" s="231" t="s">
        <v>134</v>
      </c>
    </row>
    <row r="1493" spans="2:51" s="11" customFormat="1" ht="13.5">
      <c r="B1493" s="199"/>
      <c r="C1493" s="200"/>
      <c r="D1493" s="201" t="s">
        <v>143</v>
      </c>
      <c r="E1493" s="202" t="s">
        <v>21</v>
      </c>
      <c r="F1493" s="203" t="s">
        <v>1063</v>
      </c>
      <c r="G1493" s="200"/>
      <c r="H1493" s="204">
        <v>1.8340000000000001</v>
      </c>
      <c r="I1493" s="205"/>
      <c r="J1493" s="200"/>
      <c r="K1493" s="200"/>
      <c r="L1493" s="206"/>
      <c r="M1493" s="207"/>
      <c r="N1493" s="208"/>
      <c r="O1493" s="208"/>
      <c r="P1493" s="208"/>
      <c r="Q1493" s="208"/>
      <c r="R1493" s="208"/>
      <c r="S1493" s="208"/>
      <c r="T1493" s="209"/>
      <c r="AT1493" s="210" t="s">
        <v>143</v>
      </c>
      <c r="AU1493" s="210" t="s">
        <v>86</v>
      </c>
      <c r="AV1493" s="11" t="s">
        <v>86</v>
      </c>
      <c r="AW1493" s="11" t="s">
        <v>38</v>
      </c>
      <c r="AX1493" s="11" t="s">
        <v>74</v>
      </c>
      <c r="AY1493" s="210" t="s">
        <v>134</v>
      </c>
    </row>
    <row r="1494" spans="2:51" s="13" customFormat="1" ht="13.5">
      <c r="B1494" s="222"/>
      <c r="C1494" s="223"/>
      <c r="D1494" s="201" t="s">
        <v>143</v>
      </c>
      <c r="E1494" s="224" t="s">
        <v>21</v>
      </c>
      <c r="F1494" s="225" t="s">
        <v>879</v>
      </c>
      <c r="G1494" s="223"/>
      <c r="H1494" s="224" t="s">
        <v>21</v>
      </c>
      <c r="I1494" s="226"/>
      <c r="J1494" s="223"/>
      <c r="K1494" s="223"/>
      <c r="L1494" s="227"/>
      <c r="M1494" s="228"/>
      <c r="N1494" s="229"/>
      <c r="O1494" s="229"/>
      <c r="P1494" s="229"/>
      <c r="Q1494" s="229"/>
      <c r="R1494" s="229"/>
      <c r="S1494" s="229"/>
      <c r="T1494" s="230"/>
      <c r="AT1494" s="231" t="s">
        <v>143</v>
      </c>
      <c r="AU1494" s="231" t="s">
        <v>86</v>
      </c>
      <c r="AV1494" s="13" t="s">
        <v>79</v>
      </c>
      <c r="AW1494" s="13" t="s">
        <v>38</v>
      </c>
      <c r="AX1494" s="13" t="s">
        <v>74</v>
      </c>
      <c r="AY1494" s="231" t="s">
        <v>134</v>
      </c>
    </row>
    <row r="1495" spans="2:51" s="11" customFormat="1" ht="13.5">
      <c r="B1495" s="199"/>
      <c r="C1495" s="200"/>
      <c r="D1495" s="201" t="s">
        <v>143</v>
      </c>
      <c r="E1495" s="202" t="s">
        <v>21</v>
      </c>
      <c r="F1495" s="203" t="s">
        <v>1064</v>
      </c>
      <c r="G1495" s="200"/>
      <c r="H1495" s="204">
        <v>2.7509999999999999</v>
      </c>
      <c r="I1495" s="205"/>
      <c r="J1495" s="200"/>
      <c r="K1495" s="200"/>
      <c r="L1495" s="206"/>
      <c r="M1495" s="207"/>
      <c r="N1495" s="208"/>
      <c r="O1495" s="208"/>
      <c r="P1495" s="208"/>
      <c r="Q1495" s="208"/>
      <c r="R1495" s="208"/>
      <c r="S1495" s="208"/>
      <c r="T1495" s="209"/>
      <c r="AT1495" s="210" t="s">
        <v>143</v>
      </c>
      <c r="AU1495" s="210" t="s">
        <v>86</v>
      </c>
      <c r="AV1495" s="11" t="s">
        <v>86</v>
      </c>
      <c r="AW1495" s="11" t="s">
        <v>38</v>
      </c>
      <c r="AX1495" s="11" t="s">
        <v>74</v>
      </c>
      <c r="AY1495" s="210" t="s">
        <v>134</v>
      </c>
    </row>
    <row r="1496" spans="2:51" s="13" customFormat="1" ht="13.5">
      <c r="B1496" s="222"/>
      <c r="C1496" s="223"/>
      <c r="D1496" s="201" t="s">
        <v>143</v>
      </c>
      <c r="E1496" s="224" t="s">
        <v>21</v>
      </c>
      <c r="F1496" s="225" t="s">
        <v>1065</v>
      </c>
      <c r="G1496" s="223"/>
      <c r="H1496" s="224" t="s">
        <v>21</v>
      </c>
      <c r="I1496" s="226"/>
      <c r="J1496" s="223"/>
      <c r="K1496" s="223"/>
      <c r="L1496" s="227"/>
      <c r="M1496" s="228"/>
      <c r="N1496" s="229"/>
      <c r="O1496" s="229"/>
      <c r="P1496" s="229"/>
      <c r="Q1496" s="229"/>
      <c r="R1496" s="229"/>
      <c r="S1496" s="229"/>
      <c r="T1496" s="230"/>
      <c r="AT1496" s="231" t="s">
        <v>143</v>
      </c>
      <c r="AU1496" s="231" t="s">
        <v>86</v>
      </c>
      <c r="AV1496" s="13" t="s">
        <v>79</v>
      </c>
      <c r="AW1496" s="13" t="s">
        <v>38</v>
      </c>
      <c r="AX1496" s="13" t="s">
        <v>74</v>
      </c>
      <c r="AY1496" s="231" t="s">
        <v>134</v>
      </c>
    </row>
    <row r="1497" spans="2:51" s="11" customFormat="1" ht="13.5">
      <c r="B1497" s="199"/>
      <c r="C1497" s="200"/>
      <c r="D1497" s="201" t="s">
        <v>143</v>
      </c>
      <c r="E1497" s="202" t="s">
        <v>21</v>
      </c>
      <c r="F1497" s="203" t="s">
        <v>1066</v>
      </c>
      <c r="G1497" s="200"/>
      <c r="H1497" s="204">
        <v>3.2719999999999998</v>
      </c>
      <c r="I1497" s="205"/>
      <c r="J1497" s="200"/>
      <c r="K1497" s="200"/>
      <c r="L1497" s="206"/>
      <c r="M1497" s="207"/>
      <c r="N1497" s="208"/>
      <c r="O1497" s="208"/>
      <c r="P1497" s="208"/>
      <c r="Q1497" s="208"/>
      <c r="R1497" s="208"/>
      <c r="S1497" s="208"/>
      <c r="T1497" s="209"/>
      <c r="AT1497" s="210" t="s">
        <v>143</v>
      </c>
      <c r="AU1497" s="210" t="s">
        <v>86</v>
      </c>
      <c r="AV1497" s="11" t="s">
        <v>86</v>
      </c>
      <c r="AW1497" s="11" t="s">
        <v>38</v>
      </c>
      <c r="AX1497" s="11" t="s">
        <v>74</v>
      </c>
      <c r="AY1497" s="210" t="s">
        <v>134</v>
      </c>
    </row>
    <row r="1498" spans="2:51" s="13" customFormat="1" ht="13.5">
      <c r="B1498" s="222"/>
      <c r="C1498" s="223"/>
      <c r="D1498" s="201" t="s">
        <v>143</v>
      </c>
      <c r="E1498" s="224" t="s">
        <v>21</v>
      </c>
      <c r="F1498" s="225" t="s">
        <v>1067</v>
      </c>
      <c r="G1498" s="223"/>
      <c r="H1498" s="224" t="s">
        <v>21</v>
      </c>
      <c r="I1498" s="226"/>
      <c r="J1498" s="223"/>
      <c r="K1498" s="223"/>
      <c r="L1498" s="227"/>
      <c r="M1498" s="228"/>
      <c r="N1498" s="229"/>
      <c r="O1498" s="229"/>
      <c r="P1498" s="229"/>
      <c r="Q1498" s="229"/>
      <c r="R1498" s="229"/>
      <c r="S1498" s="229"/>
      <c r="T1498" s="230"/>
      <c r="AT1498" s="231" t="s">
        <v>143</v>
      </c>
      <c r="AU1498" s="231" t="s">
        <v>86</v>
      </c>
      <c r="AV1498" s="13" t="s">
        <v>79</v>
      </c>
      <c r="AW1498" s="13" t="s">
        <v>38</v>
      </c>
      <c r="AX1498" s="13" t="s">
        <v>74</v>
      </c>
      <c r="AY1498" s="231" t="s">
        <v>134</v>
      </c>
    </row>
    <row r="1499" spans="2:51" s="11" customFormat="1" ht="13.5">
      <c r="B1499" s="199"/>
      <c r="C1499" s="200"/>
      <c r="D1499" s="201" t="s">
        <v>143</v>
      </c>
      <c r="E1499" s="202" t="s">
        <v>21</v>
      </c>
      <c r="F1499" s="203" t="s">
        <v>1068</v>
      </c>
      <c r="G1499" s="200"/>
      <c r="H1499" s="204">
        <v>10.23</v>
      </c>
      <c r="I1499" s="205"/>
      <c r="J1499" s="200"/>
      <c r="K1499" s="200"/>
      <c r="L1499" s="206"/>
      <c r="M1499" s="207"/>
      <c r="N1499" s="208"/>
      <c r="O1499" s="208"/>
      <c r="P1499" s="208"/>
      <c r="Q1499" s="208"/>
      <c r="R1499" s="208"/>
      <c r="S1499" s="208"/>
      <c r="T1499" s="209"/>
      <c r="AT1499" s="210" t="s">
        <v>143</v>
      </c>
      <c r="AU1499" s="210" t="s">
        <v>86</v>
      </c>
      <c r="AV1499" s="11" t="s">
        <v>86</v>
      </c>
      <c r="AW1499" s="11" t="s">
        <v>38</v>
      </c>
      <c r="AX1499" s="11" t="s">
        <v>74</v>
      </c>
      <c r="AY1499" s="210" t="s">
        <v>134</v>
      </c>
    </row>
    <row r="1500" spans="2:51" s="13" customFormat="1" ht="13.5">
      <c r="B1500" s="222"/>
      <c r="C1500" s="223"/>
      <c r="D1500" s="201" t="s">
        <v>143</v>
      </c>
      <c r="E1500" s="224" t="s">
        <v>21</v>
      </c>
      <c r="F1500" s="225" t="s">
        <v>1069</v>
      </c>
      <c r="G1500" s="223"/>
      <c r="H1500" s="224" t="s">
        <v>21</v>
      </c>
      <c r="I1500" s="226"/>
      <c r="J1500" s="223"/>
      <c r="K1500" s="223"/>
      <c r="L1500" s="227"/>
      <c r="M1500" s="228"/>
      <c r="N1500" s="229"/>
      <c r="O1500" s="229"/>
      <c r="P1500" s="229"/>
      <c r="Q1500" s="229"/>
      <c r="R1500" s="229"/>
      <c r="S1500" s="229"/>
      <c r="T1500" s="230"/>
      <c r="AT1500" s="231" t="s">
        <v>143</v>
      </c>
      <c r="AU1500" s="231" t="s">
        <v>86</v>
      </c>
      <c r="AV1500" s="13" t="s">
        <v>79</v>
      </c>
      <c r="AW1500" s="13" t="s">
        <v>38</v>
      </c>
      <c r="AX1500" s="13" t="s">
        <v>74</v>
      </c>
      <c r="AY1500" s="231" t="s">
        <v>134</v>
      </c>
    </row>
    <row r="1501" spans="2:51" s="11" customFormat="1" ht="13.5">
      <c r="B1501" s="199"/>
      <c r="C1501" s="200"/>
      <c r="D1501" s="201" t="s">
        <v>143</v>
      </c>
      <c r="E1501" s="202" t="s">
        <v>21</v>
      </c>
      <c r="F1501" s="203" t="s">
        <v>1070</v>
      </c>
      <c r="G1501" s="200"/>
      <c r="H1501" s="204">
        <v>8.3780000000000001</v>
      </c>
      <c r="I1501" s="205"/>
      <c r="J1501" s="200"/>
      <c r="K1501" s="200"/>
      <c r="L1501" s="206"/>
      <c r="M1501" s="207"/>
      <c r="N1501" s="208"/>
      <c r="O1501" s="208"/>
      <c r="P1501" s="208"/>
      <c r="Q1501" s="208"/>
      <c r="R1501" s="208"/>
      <c r="S1501" s="208"/>
      <c r="T1501" s="209"/>
      <c r="AT1501" s="210" t="s">
        <v>143</v>
      </c>
      <c r="AU1501" s="210" t="s">
        <v>86</v>
      </c>
      <c r="AV1501" s="11" t="s">
        <v>86</v>
      </c>
      <c r="AW1501" s="11" t="s">
        <v>38</v>
      </c>
      <c r="AX1501" s="11" t="s">
        <v>74</v>
      </c>
      <c r="AY1501" s="210" t="s">
        <v>134</v>
      </c>
    </row>
    <row r="1502" spans="2:51" s="13" customFormat="1" ht="13.5">
      <c r="B1502" s="222"/>
      <c r="C1502" s="223"/>
      <c r="D1502" s="201" t="s">
        <v>143</v>
      </c>
      <c r="E1502" s="224" t="s">
        <v>21</v>
      </c>
      <c r="F1502" s="225" t="s">
        <v>1071</v>
      </c>
      <c r="G1502" s="223"/>
      <c r="H1502" s="224" t="s">
        <v>21</v>
      </c>
      <c r="I1502" s="226"/>
      <c r="J1502" s="223"/>
      <c r="K1502" s="223"/>
      <c r="L1502" s="227"/>
      <c r="M1502" s="228"/>
      <c r="N1502" s="229"/>
      <c r="O1502" s="229"/>
      <c r="P1502" s="229"/>
      <c r="Q1502" s="229"/>
      <c r="R1502" s="229"/>
      <c r="S1502" s="229"/>
      <c r="T1502" s="230"/>
      <c r="AT1502" s="231" t="s">
        <v>143</v>
      </c>
      <c r="AU1502" s="231" t="s">
        <v>86</v>
      </c>
      <c r="AV1502" s="13" t="s">
        <v>79</v>
      </c>
      <c r="AW1502" s="13" t="s">
        <v>38</v>
      </c>
      <c r="AX1502" s="13" t="s">
        <v>74</v>
      </c>
      <c r="AY1502" s="231" t="s">
        <v>134</v>
      </c>
    </row>
    <row r="1503" spans="2:51" s="11" customFormat="1" ht="13.5">
      <c r="B1503" s="199"/>
      <c r="C1503" s="200"/>
      <c r="D1503" s="201" t="s">
        <v>143</v>
      </c>
      <c r="E1503" s="202" t="s">
        <v>21</v>
      </c>
      <c r="F1503" s="203" t="s">
        <v>1072</v>
      </c>
      <c r="G1503" s="200"/>
      <c r="H1503" s="204">
        <v>10.129</v>
      </c>
      <c r="I1503" s="205"/>
      <c r="J1503" s="200"/>
      <c r="K1503" s="200"/>
      <c r="L1503" s="206"/>
      <c r="M1503" s="207"/>
      <c r="N1503" s="208"/>
      <c r="O1503" s="208"/>
      <c r="P1503" s="208"/>
      <c r="Q1503" s="208"/>
      <c r="R1503" s="208"/>
      <c r="S1503" s="208"/>
      <c r="T1503" s="209"/>
      <c r="AT1503" s="210" t="s">
        <v>143</v>
      </c>
      <c r="AU1503" s="210" t="s">
        <v>86</v>
      </c>
      <c r="AV1503" s="11" t="s">
        <v>86</v>
      </c>
      <c r="AW1503" s="11" t="s">
        <v>38</v>
      </c>
      <c r="AX1503" s="11" t="s">
        <v>74</v>
      </c>
      <c r="AY1503" s="210" t="s">
        <v>134</v>
      </c>
    </row>
    <row r="1504" spans="2:51" s="13" customFormat="1" ht="13.5">
      <c r="B1504" s="222"/>
      <c r="C1504" s="223"/>
      <c r="D1504" s="201" t="s">
        <v>143</v>
      </c>
      <c r="E1504" s="224" t="s">
        <v>21</v>
      </c>
      <c r="F1504" s="225" t="s">
        <v>1073</v>
      </c>
      <c r="G1504" s="223"/>
      <c r="H1504" s="224" t="s">
        <v>21</v>
      </c>
      <c r="I1504" s="226"/>
      <c r="J1504" s="223"/>
      <c r="K1504" s="223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143</v>
      </c>
      <c r="AU1504" s="231" t="s">
        <v>86</v>
      </c>
      <c r="AV1504" s="13" t="s">
        <v>79</v>
      </c>
      <c r="AW1504" s="13" t="s">
        <v>38</v>
      </c>
      <c r="AX1504" s="13" t="s">
        <v>74</v>
      </c>
      <c r="AY1504" s="231" t="s">
        <v>134</v>
      </c>
    </row>
    <row r="1505" spans="2:65" s="11" customFormat="1" ht="13.5">
      <c r="B1505" s="199"/>
      <c r="C1505" s="200"/>
      <c r="D1505" s="201" t="s">
        <v>143</v>
      </c>
      <c r="E1505" s="202" t="s">
        <v>21</v>
      </c>
      <c r="F1505" s="203" t="s">
        <v>1074</v>
      </c>
      <c r="G1505" s="200"/>
      <c r="H1505" s="204">
        <v>15.105</v>
      </c>
      <c r="I1505" s="205"/>
      <c r="J1505" s="200"/>
      <c r="K1505" s="200"/>
      <c r="L1505" s="206"/>
      <c r="M1505" s="207"/>
      <c r="N1505" s="208"/>
      <c r="O1505" s="208"/>
      <c r="P1505" s="208"/>
      <c r="Q1505" s="208"/>
      <c r="R1505" s="208"/>
      <c r="S1505" s="208"/>
      <c r="T1505" s="209"/>
      <c r="AT1505" s="210" t="s">
        <v>143</v>
      </c>
      <c r="AU1505" s="210" t="s">
        <v>86</v>
      </c>
      <c r="AV1505" s="11" t="s">
        <v>86</v>
      </c>
      <c r="AW1505" s="11" t="s">
        <v>38</v>
      </c>
      <c r="AX1505" s="11" t="s">
        <v>74</v>
      </c>
      <c r="AY1505" s="210" t="s">
        <v>134</v>
      </c>
    </row>
    <row r="1506" spans="2:65" s="12" customFormat="1" ht="13.5">
      <c r="B1506" s="211"/>
      <c r="C1506" s="212"/>
      <c r="D1506" s="201" t="s">
        <v>143</v>
      </c>
      <c r="E1506" s="213" t="s">
        <v>21</v>
      </c>
      <c r="F1506" s="214" t="s">
        <v>145</v>
      </c>
      <c r="G1506" s="212"/>
      <c r="H1506" s="215">
        <v>67.373999999999995</v>
      </c>
      <c r="I1506" s="216"/>
      <c r="J1506" s="212"/>
      <c r="K1506" s="212"/>
      <c r="L1506" s="217"/>
      <c r="M1506" s="218"/>
      <c r="N1506" s="219"/>
      <c r="O1506" s="219"/>
      <c r="P1506" s="219"/>
      <c r="Q1506" s="219"/>
      <c r="R1506" s="219"/>
      <c r="S1506" s="219"/>
      <c r="T1506" s="220"/>
      <c r="AT1506" s="221" t="s">
        <v>143</v>
      </c>
      <c r="AU1506" s="221" t="s">
        <v>86</v>
      </c>
      <c r="AV1506" s="12" t="s">
        <v>141</v>
      </c>
      <c r="AW1506" s="12" t="s">
        <v>38</v>
      </c>
      <c r="AX1506" s="12" t="s">
        <v>79</v>
      </c>
      <c r="AY1506" s="221" t="s">
        <v>134</v>
      </c>
    </row>
    <row r="1507" spans="2:65" s="10" customFormat="1" ht="37.35" customHeight="1">
      <c r="B1507" s="171"/>
      <c r="C1507" s="172"/>
      <c r="D1507" s="173" t="s">
        <v>73</v>
      </c>
      <c r="E1507" s="174" t="s">
        <v>306</v>
      </c>
      <c r="F1507" s="174" t="s">
        <v>1099</v>
      </c>
      <c r="G1507" s="172"/>
      <c r="H1507" s="172"/>
      <c r="I1507" s="175"/>
      <c r="J1507" s="176">
        <f>BK1507</f>
        <v>0</v>
      </c>
      <c r="K1507" s="172"/>
      <c r="L1507" s="177"/>
      <c r="M1507" s="178"/>
      <c r="N1507" s="179"/>
      <c r="O1507" s="179"/>
      <c r="P1507" s="180">
        <f>P1508</f>
        <v>0</v>
      </c>
      <c r="Q1507" s="179"/>
      <c r="R1507" s="180">
        <f>R1508</f>
        <v>0</v>
      </c>
      <c r="S1507" s="179"/>
      <c r="T1507" s="181">
        <f>T1508</f>
        <v>0</v>
      </c>
      <c r="AR1507" s="182" t="s">
        <v>147</v>
      </c>
      <c r="AT1507" s="183" t="s">
        <v>73</v>
      </c>
      <c r="AU1507" s="183" t="s">
        <v>74</v>
      </c>
      <c r="AY1507" s="182" t="s">
        <v>134</v>
      </c>
      <c r="BK1507" s="184">
        <f>BK1508</f>
        <v>0</v>
      </c>
    </row>
    <row r="1508" spans="2:65" s="10" customFormat="1" ht="19.899999999999999" customHeight="1">
      <c r="B1508" s="171"/>
      <c r="C1508" s="172"/>
      <c r="D1508" s="173" t="s">
        <v>73</v>
      </c>
      <c r="E1508" s="185" t="s">
        <v>1100</v>
      </c>
      <c r="F1508" s="185" t="s">
        <v>1101</v>
      </c>
      <c r="G1508" s="172"/>
      <c r="H1508" s="172"/>
      <c r="I1508" s="175"/>
      <c r="J1508" s="186">
        <f>BK1508</f>
        <v>0</v>
      </c>
      <c r="K1508" s="172"/>
      <c r="L1508" s="177"/>
      <c r="M1508" s="178"/>
      <c r="N1508" s="179"/>
      <c r="O1508" s="179"/>
      <c r="P1508" s="180">
        <f>SUM(P1509:P1536)</f>
        <v>0</v>
      </c>
      <c r="Q1508" s="179"/>
      <c r="R1508" s="180">
        <f>SUM(R1509:R1536)</f>
        <v>0</v>
      </c>
      <c r="S1508" s="179"/>
      <c r="T1508" s="181">
        <f>SUM(T1509:T1536)</f>
        <v>0</v>
      </c>
      <c r="AR1508" s="182" t="s">
        <v>147</v>
      </c>
      <c r="AT1508" s="183" t="s">
        <v>73</v>
      </c>
      <c r="AU1508" s="183" t="s">
        <v>79</v>
      </c>
      <c r="AY1508" s="182" t="s">
        <v>134</v>
      </c>
      <c r="BK1508" s="184">
        <f>SUM(BK1509:BK1536)</f>
        <v>0</v>
      </c>
    </row>
    <row r="1509" spans="2:65" s="1" customFormat="1" ht="16.5" customHeight="1">
      <c r="B1509" s="41"/>
      <c r="C1509" s="187" t="s">
        <v>1102</v>
      </c>
      <c r="D1509" s="187" t="s">
        <v>136</v>
      </c>
      <c r="E1509" s="188" t="s">
        <v>1103</v>
      </c>
      <c r="F1509" s="189" t="s">
        <v>1104</v>
      </c>
      <c r="G1509" s="190" t="s">
        <v>191</v>
      </c>
      <c r="H1509" s="191">
        <v>2</v>
      </c>
      <c r="I1509" s="192"/>
      <c r="J1509" s="193">
        <f>ROUND(I1509*H1509,2)</f>
        <v>0</v>
      </c>
      <c r="K1509" s="189" t="s">
        <v>21</v>
      </c>
      <c r="L1509" s="61"/>
      <c r="M1509" s="194" t="s">
        <v>21</v>
      </c>
      <c r="N1509" s="195" t="s">
        <v>45</v>
      </c>
      <c r="O1509" s="42"/>
      <c r="P1509" s="196">
        <f>O1509*H1509</f>
        <v>0</v>
      </c>
      <c r="Q1509" s="196">
        <v>0</v>
      </c>
      <c r="R1509" s="196">
        <f>Q1509*H1509</f>
        <v>0</v>
      </c>
      <c r="S1509" s="196">
        <v>0</v>
      </c>
      <c r="T1509" s="197">
        <f>S1509*H1509</f>
        <v>0</v>
      </c>
      <c r="AR1509" s="24" t="s">
        <v>718</v>
      </c>
      <c r="AT1509" s="24" t="s">
        <v>136</v>
      </c>
      <c r="AU1509" s="24" t="s">
        <v>86</v>
      </c>
      <c r="AY1509" s="24" t="s">
        <v>134</v>
      </c>
      <c r="BE1509" s="198">
        <f>IF(N1509="základní",J1509,0)</f>
        <v>0</v>
      </c>
      <c r="BF1509" s="198">
        <f>IF(N1509="snížená",J1509,0)</f>
        <v>0</v>
      </c>
      <c r="BG1509" s="198">
        <f>IF(N1509="zákl. přenesená",J1509,0)</f>
        <v>0</v>
      </c>
      <c r="BH1509" s="198">
        <f>IF(N1509="sníž. přenesená",J1509,0)</f>
        <v>0</v>
      </c>
      <c r="BI1509" s="198">
        <f>IF(N1509="nulová",J1509,0)</f>
        <v>0</v>
      </c>
      <c r="BJ1509" s="24" t="s">
        <v>79</v>
      </c>
      <c r="BK1509" s="198">
        <f>ROUND(I1509*H1509,2)</f>
        <v>0</v>
      </c>
      <c r="BL1509" s="24" t="s">
        <v>718</v>
      </c>
      <c r="BM1509" s="24" t="s">
        <v>1105</v>
      </c>
    </row>
    <row r="1510" spans="2:65" s="13" customFormat="1" ht="13.5">
      <c r="B1510" s="222"/>
      <c r="C1510" s="223"/>
      <c r="D1510" s="201" t="s">
        <v>143</v>
      </c>
      <c r="E1510" s="224" t="s">
        <v>21</v>
      </c>
      <c r="F1510" s="225" t="s">
        <v>1106</v>
      </c>
      <c r="G1510" s="223"/>
      <c r="H1510" s="224" t="s">
        <v>21</v>
      </c>
      <c r="I1510" s="226"/>
      <c r="J1510" s="223"/>
      <c r="K1510" s="223"/>
      <c r="L1510" s="227"/>
      <c r="M1510" s="228"/>
      <c r="N1510" s="229"/>
      <c r="O1510" s="229"/>
      <c r="P1510" s="229"/>
      <c r="Q1510" s="229"/>
      <c r="R1510" s="229"/>
      <c r="S1510" s="229"/>
      <c r="T1510" s="230"/>
      <c r="AT1510" s="231" t="s">
        <v>143</v>
      </c>
      <c r="AU1510" s="231" t="s">
        <v>86</v>
      </c>
      <c r="AV1510" s="13" t="s">
        <v>79</v>
      </c>
      <c r="AW1510" s="13" t="s">
        <v>38</v>
      </c>
      <c r="AX1510" s="13" t="s">
        <v>74</v>
      </c>
      <c r="AY1510" s="231" t="s">
        <v>134</v>
      </c>
    </row>
    <row r="1511" spans="2:65" s="11" customFormat="1" ht="13.5">
      <c r="B1511" s="199"/>
      <c r="C1511" s="200"/>
      <c r="D1511" s="201" t="s">
        <v>143</v>
      </c>
      <c r="E1511" s="202" t="s">
        <v>21</v>
      </c>
      <c r="F1511" s="203" t="s">
        <v>79</v>
      </c>
      <c r="G1511" s="200"/>
      <c r="H1511" s="204">
        <v>1</v>
      </c>
      <c r="I1511" s="205"/>
      <c r="J1511" s="200"/>
      <c r="K1511" s="200"/>
      <c r="L1511" s="206"/>
      <c r="M1511" s="207"/>
      <c r="N1511" s="208"/>
      <c r="O1511" s="208"/>
      <c r="P1511" s="208"/>
      <c r="Q1511" s="208"/>
      <c r="R1511" s="208"/>
      <c r="S1511" s="208"/>
      <c r="T1511" s="209"/>
      <c r="AT1511" s="210" t="s">
        <v>143</v>
      </c>
      <c r="AU1511" s="210" t="s">
        <v>86</v>
      </c>
      <c r="AV1511" s="11" t="s">
        <v>86</v>
      </c>
      <c r="AW1511" s="11" t="s">
        <v>38</v>
      </c>
      <c r="AX1511" s="11" t="s">
        <v>74</v>
      </c>
      <c r="AY1511" s="210" t="s">
        <v>134</v>
      </c>
    </row>
    <row r="1512" spans="2:65" s="13" customFormat="1" ht="13.5">
      <c r="B1512" s="222"/>
      <c r="C1512" s="223"/>
      <c r="D1512" s="201" t="s">
        <v>143</v>
      </c>
      <c r="E1512" s="224" t="s">
        <v>21</v>
      </c>
      <c r="F1512" s="225" t="s">
        <v>1107</v>
      </c>
      <c r="G1512" s="223"/>
      <c r="H1512" s="224" t="s">
        <v>21</v>
      </c>
      <c r="I1512" s="226"/>
      <c r="J1512" s="223"/>
      <c r="K1512" s="223"/>
      <c r="L1512" s="227"/>
      <c r="M1512" s="228"/>
      <c r="N1512" s="229"/>
      <c r="O1512" s="229"/>
      <c r="P1512" s="229"/>
      <c r="Q1512" s="229"/>
      <c r="R1512" s="229"/>
      <c r="S1512" s="229"/>
      <c r="T1512" s="230"/>
      <c r="AT1512" s="231" t="s">
        <v>143</v>
      </c>
      <c r="AU1512" s="231" t="s">
        <v>86</v>
      </c>
      <c r="AV1512" s="13" t="s">
        <v>79</v>
      </c>
      <c r="AW1512" s="13" t="s">
        <v>38</v>
      </c>
      <c r="AX1512" s="13" t="s">
        <v>74</v>
      </c>
      <c r="AY1512" s="231" t="s">
        <v>134</v>
      </c>
    </row>
    <row r="1513" spans="2:65" s="11" customFormat="1" ht="13.5">
      <c r="B1513" s="199"/>
      <c r="C1513" s="200"/>
      <c r="D1513" s="201" t="s">
        <v>143</v>
      </c>
      <c r="E1513" s="202" t="s">
        <v>21</v>
      </c>
      <c r="F1513" s="203" t="s">
        <v>79</v>
      </c>
      <c r="G1513" s="200"/>
      <c r="H1513" s="204">
        <v>1</v>
      </c>
      <c r="I1513" s="205"/>
      <c r="J1513" s="200"/>
      <c r="K1513" s="200"/>
      <c r="L1513" s="206"/>
      <c r="M1513" s="207"/>
      <c r="N1513" s="208"/>
      <c r="O1513" s="208"/>
      <c r="P1513" s="208"/>
      <c r="Q1513" s="208"/>
      <c r="R1513" s="208"/>
      <c r="S1513" s="208"/>
      <c r="T1513" s="209"/>
      <c r="AT1513" s="210" t="s">
        <v>143</v>
      </c>
      <c r="AU1513" s="210" t="s">
        <v>86</v>
      </c>
      <c r="AV1513" s="11" t="s">
        <v>86</v>
      </c>
      <c r="AW1513" s="11" t="s">
        <v>38</v>
      </c>
      <c r="AX1513" s="11" t="s">
        <v>74</v>
      </c>
      <c r="AY1513" s="210" t="s">
        <v>134</v>
      </c>
    </row>
    <row r="1514" spans="2:65" s="12" customFormat="1" ht="13.5">
      <c r="B1514" s="211"/>
      <c r="C1514" s="212"/>
      <c r="D1514" s="201" t="s">
        <v>143</v>
      </c>
      <c r="E1514" s="213" t="s">
        <v>21</v>
      </c>
      <c r="F1514" s="214" t="s">
        <v>145</v>
      </c>
      <c r="G1514" s="212"/>
      <c r="H1514" s="215">
        <v>2</v>
      </c>
      <c r="I1514" s="216"/>
      <c r="J1514" s="212"/>
      <c r="K1514" s="212"/>
      <c r="L1514" s="217"/>
      <c r="M1514" s="218"/>
      <c r="N1514" s="219"/>
      <c r="O1514" s="219"/>
      <c r="P1514" s="219"/>
      <c r="Q1514" s="219"/>
      <c r="R1514" s="219"/>
      <c r="S1514" s="219"/>
      <c r="T1514" s="220"/>
      <c r="AT1514" s="221" t="s">
        <v>143</v>
      </c>
      <c r="AU1514" s="221" t="s">
        <v>86</v>
      </c>
      <c r="AV1514" s="12" t="s">
        <v>141</v>
      </c>
      <c r="AW1514" s="12" t="s">
        <v>38</v>
      </c>
      <c r="AX1514" s="12" t="s">
        <v>79</v>
      </c>
      <c r="AY1514" s="221" t="s">
        <v>134</v>
      </c>
    </row>
    <row r="1515" spans="2:65" s="1" customFormat="1" ht="16.5" customHeight="1">
      <c r="B1515" s="41"/>
      <c r="C1515" s="187" t="s">
        <v>1108</v>
      </c>
      <c r="D1515" s="187" t="s">
        <v>136</v>
      </c>
      <c r="E1515" s="188" t="s">
        <v>1109</v>
      </c>
      <c r="F1515" s="189" t="s">
        <v>1110</v>
      </c>
      <c r="G1515" s="190" t="s">
        <v>191</v>
      </c>
      <c r="H1515" s="191">
        <v>1</v>
      </c>
      <c r="I1515" s="192"/>
      <c r="J1515" s="193">
        <f>ROUND(I1515*H1515,2)</f>
        <v>0</v>
      </c>
      <c r="K1515" s="189" t="s">
        <v>21</v>
      </c>
      <c r="L1515" s="61"/>
      <c r="M1515" s="194" t="s">
        <v>21</v>
      </c>
      <c r="N1515" s="195" t="s">
        <v>45</v>
      </c>
      <c r="O1515" s="42"/>
      <c r="P1515" s="196">
        <f>O1515*H1515</f>
        <v>0</v>
      </c>
      <c r="Q1515" s="196">
        <v>0</v>
      </c>
      <c r="R1515" s="196">
        <f>Q1515*H1515</f>
        <v>0</v>
      </c>
      <c r="S1515" s="196">
        <v>0</v>
      </c>
      <c r="T1515" s="197">
        <f>S1515*H1515</f>
        <v>0</v>
      </c>
      <c r="AR1515" s="24" t="s">
        <v>718</v>
      </c>
      <c r="AT1515" s="24" t="s">
        <v>136</v>
      </c>
      <c r="AU1515" s="24" t="s">
        <v>86</v>
      </c>
      <c r="AY1515" s="24" t="s">
        <v>134</v>
      </c>
      <c r="BE1515" s="198">
        <f>IF(N1515="základní",J1515,0)</f>
        <v>0</v>
      </c>
      <c r="BF1515" s="198">
        <f>IF(N1515="snížená",J1515,0)</f>
        <v>0</v>
      </c>
      <c r="BG1515" s="198">
        <f>IF(N1515="zákl. přenesená",J1515,0)</f>
        <v>0</v>
      </c>
      <c r="BH1515" s="198">
        <f>IF(N1515="sníž. přenesená",J1515,0)</f>
        <v>0</v>
      </c>
      <c r="BI1515" s="198">
        <f>IF(N1515="nulová",J1515,0)</f>
        <v>0</v>
      </c>
      <c r="BJ1515" s="24" t="s">
        <v>79</v>
      </c>
      <c r="BK1515" s="198">
        <f>ROUND(I1515*H1515,2)</f>
        <v>0</v>
      </c>
      <c r="BL1515" s="24" t="s">
        <v>718</v>
      </c>
      <c r="BM1515" s="24" t="s">
        <v>1111</v>
      </c>
    </row>
    <row r="1516" spans="2:65" s="11" customFormat="1" ht="13.5">
      <c r="B1516" s="199"/>
      <c r="C1516" s="200"/>
      <c r="D1516" s="201" t="s">
        <v>143</v>
      </c>
      <c r="E1516" s="202" t="s">
        <v>21</v>
      </c>
      <c r="F1516" s="203" t="s">
        <v>79</v>
      </c>
      <c r="G1516" s="200"/>
      <c r="H1516" s="204">
        <v>1</v>
      </c>
      <c r="I1516" s="205"/>
      <c r="J1516" s="200"/>
      <c r="K1516" s="200"/>
      <c r="L1516" s="206"/>
      <c r="M1516" s="207"/>
      <c r="N1516" s="208"/>
      <c r="O1516" s="208"/>
      <c r="P1516" s="208"/>
      <c r="Q1516" s="208"/>
      <c r="R1516" s="208"/>
      <c r="S1516" s="208"/>
      <c r="T1516" s="209"/>
      <c r="AT1516" s="210" t="s">
        <v>143</v>
      </c>
      <c r="AU1516" s="210" t="s">
        <v>86</v>
      </c>
      <c r="AV1516" s="11" t="s">
        <v>86</v>
      </c>
      <c r="AW1516" s="11" t="s">
        <v>38</v>
      </c>
      <c r="AX1516" s="11" t="s">
        <v>74</v>
      </c>
      <c r="AY1516" s="210" t="s">
        <v>134</v>
      </c>
    </row>
    <row r="1517" spans="2:65" s="12" customFormat="1" ht="13.5">
      <c r="B1517" s="211"/>
      <c r="C1517" s="212"/>
      <c r="D1517" s="201" t="s">
        <v>143</v>
      </c>
      <c r="E1517" s="213" t="s">
        <v>21</v>
      </c>
      <c r="F1517" s="214" t="s">
        <v>145</v>
      </c>
      <c r="G1517" s="212"/>
      <c r="H1517" s="215">
        <v>1</v>
      </c>
      <c r="I1517" s="216"/>
      <c r="J1517" s="212"/>
      <c r="K1517" s="212"/>
      <c r="L1517" s="217"/>
      <c r="M1517" s="218"/>
      <c r="N1517" s="219"/>
      <c r="O1517" s="219"/>
      <c r="P1517" s="219"/>
      <c r="Q1517" s="219"/>
      <c r="R1517" s="219"/>
      <c r="S1517" s="219"/>
      <c r="T1517" s="220"/>
      <c r="AT1517" s="221" t="s">
        <v>143</v>
      </c>
      <c r="AU1517" s="221" t="s">
        <v>86</v>
      </c>
      <c r="AV1517" s="12" t="s">
        <v>141</v>
      </c>
      <c r="AW1517" s="12" t="s">
        <v>38</v>
      </c>
      <c r="AX1517" s="12" t="s">
        <v>79</v>
      </c>
      <c r="AY1517" s="221" t="s">
        <v>134</v>
      </c>
    </row>
    <row r="1518" spans="2:65" s="1" customFormat="1" ht="16.5" customHeight="1">
      <c r="B1518" s="41"/>
      <c r="C1518" s="187" t="s">
        <v>1112</v>
      </c>
      <c r="D1518" s="187" t="s">
        <v>136</v>
      </c>
      <c r="E1518" s="188" t="s">
        <v>1113</v>
      </c>
      <c r="F1518" s="189" t="s">
        <v>1114</v>
      </c>
      <c r="G1518" s="190" t="s">
        <v>191</v>
      </c>
      <c r="H1518" s="191">
        <v>1</v>
      </c>
      <c r="I1518" s="192"/>
      <c r="J1518" s="193">
        <f>ROUND(I1518*H1518,2)</f>
        <v>0</v>
      </c>
      <c r="K1518" s="189" t="s">
        <v>21</v>
      </c>
      <c r="L1518" s="61"/>
      <c r="M1518" s="194" t="s">
        <v>21</v>
      </c>
      <c r="N1518" s="195" t="s">
        <v>45</v>
      </c>
      <c r="O1518" s="42"/>
      <c r="P1518" s="196">
        <f>O1518*H1518</f>
        <v>0</v>
      </c>
      <c r="Q1518" s="196">
        <v>0</v>
      </c>
      <c r="R1518" s="196">
        <f>Q1518*H1518</f>
        <v>0</v>
      </c>
      <c r="S1518" s="196">
        <v>0</v>
      </c>
      <c r="T1518" s="197">
        <f>S1518*H1518</f>
        <v>0</v>
      </c>
      <c r="AR1518" s="24" t="s">
        <v>718</v>
      </c>
      <c r="AT1518" s="24" t="s">
        <v>136</v>
      </c>
      <c r="AU1518" s="24" t="s">
        <v>86</v>
      </c>
      <c r="AY1518" s="24" t="s">
        <v>134</v>
      </c>
      <c r="BE1518" s="198">
        <f>IF(N1518="základní",J1518,0)</f>
        <v>0</v>
      </c>
      <c r="BF1518" s="198">
        <f>IF(N1518="snížená",J1518,0)</f>
        <v>0</v>
      </c>
      <c r="BG1518" s="198">
        <f>IF(N1518="zákl. přenesená",J1518,0)</f>
        <v>0</v>
      </c>
      <c r="BH1518" s="198">
        <f>IF(N1518="sníž. přenesená",J1518,0)</f>
        <v>0</v>
      </c>
      <c r="BI1518" s="198">
        <f>IF(N1518="nulová",J1518,0)</f>
        <v>0</v>
      </c>
      <c r="BJ1518" s="24" t="s">
        <v>79</v>
      </c>
      <c r="BK1518" s="198">
        <f>ROUND(I1518*H1518,2)</f>
        <v>0</v>
      </c>
      <c r="BL1518" s="24" t="s">
        <v>718</v>
      </c>
      <c r="BM1518" s="24" t="s">
        <v>1115</v>
      </c>
    </row>
    <row r="1519" spans="2:65" s="11" customFormat="1" ht="13.5">
      <c r="B1519" s="199"/>
      <c r="C1519" s="200"/>
      <c r="D1519" s="201" t="s">
        <v>143</v>
      </c>
      <c r="E1519" s="202" t="s">
        <v>21</v>
      </c>
      <c r="F1519" s="203" t="s">
        <v>79</v>
      </c>
      <c r="G1519" s="200"/>
      <c r="H1519" s="204">
        <v>1</v>
      </c>
      <c r="I1519" s="205"/>
      <c r="J1519" s="200"/>
      <c r="K1519" s="200"/>
      <c r="L1519" s="206"/>
      <c r="M1519" s="207"/>
      <c r="N1519" s="208"/>
      <c r="O1519" s="208"/>
      <c r="P1519" s="208"/>
      <c r="Q1519" s="208"/>
      <c r="R1519" s="208"/>
      <c r="S1519" s="208"/>
      <c r="T1519" s="209"/>
      <c r="AT1519" s="210" t="s">
        <v>143</v>
      </c>
      <c r="AU1519" s="210" t="s">
        <v>86</v>
      </c>
      <c r="AV1519" s="11" t="s">
        <v>86</v>
      </c>
      <c r="AW1519" s="11" t="s">
        <v>38</v>
      </c>
      <c r="AX1519" s="11" t="s">
        <v>74</v>
      </c>
      <c r="AY1519" s="210" t="s">
        <v>134</v>
      </c>
    </row>
    <row r="1520" spans="2:65" s="12" customFormat="1" ht="13.5">
      <c r="B1520" s="211"/>
      <c r="C1520" s="212"/>
      <c r="D1520" s="201" t="s">
        <v>143</v>
      </c>
      <c r="E1520" s="213" t="s">
        <v>21</v>
      </c>
      <c r="F1520" s="214" t="s">
        <v>145</v>
      </c>
      <c r="G1520" s="212"/>
      <c r="H1520" s="215">
        <v>1</v>
      </c>
      <c r="I1520" s="216"/>
      <c r="J1520" s="212"/>
      <c r="K1520" s="212"/>
      <c r="L1520" s="217"/>
      <c r="M1520" s="218"/>
      <c r="N1520" s="219"/>
      <c r="O1520" s="219"/>
      <c r="P1520" s="219"/>
      <c r="Q1520" s="219"/>
      <c r="R1520" s="219"/>
      <c r="S1520" s="219"/>
      <c r="T1520" s="220"/>
      <c r="AT1520" s="221" t="s">
        <v>143</v>
      </c>
      <c r="AU1520" s="221" t="s">
        <v>86</v>
      </c>
      <c r="AV1520" s="12" t="s">
        <v>141</v>
      </c>
      <c r="AW1520" s="12" t="s">
        <v>38</v>
      </c>
      <c r="AX1520" s="12" t="s">
        <v>79</v>
      </c>
      <c r="AY1520" s="221" t="s">
        <v>134</v>
      </c>
    </row>
    <row r="1521" spans="2:65" s="1" customFormat="1" ht="25.5" customHeight="1">
      <c r="B1521" s="41"/>
      <c r="C1521" s="187" t="s">
        <v>1116</v>
      </c>
      <c r="D1521" s="187" t="s">
        <v>136</v>
      </c>
      <c r="E1521" s="188" t="s">
        <v>1117</v>
      </c>
      <c r="F1521" s="189" t="s">
        <v>1118</v>
      </c>
      <c r="G1521" s="190" t="s">
        <v>211</v>
      </c>
      <c r="H1521" s="191">
        <v>2</v>
      </c>
      <c r="I1521" s="192"/>
      <c r="J1521" s="193">
        <f>ROUND(I1521*H1521,2)</f>
        <v>0</v>
      </c>
      <c r="K1521" s="189" t="s">
        <v>21</v>
      </c>
      <c r="L1521" s="61"/>
      <c r="M1521" s="194" t="s">
        <v>21</v>
      </c>
      <c r="N1521" s="195" t="s">
        <v>45</v>
      </c>
      <c r="O1521" s="42"/>
      <c r="P1521" s="196">
        <f>O1521*H1521</f>
        <v>0</v>
      </c>
      <c r="Q1521" s="196">
        <v>0</v>
      </c>
      <c r="R1521" s="196">
        <f>Q1521*H1521</f>
        <v>0</v>
      </c>
      <c r="S1521" s="196">
        <v>0</v>
      </c>
      <c r="T1521" s="197">
        <f>S1521*H1521</f>
        <v>0</v>
      </c>
      <c r="AR1521" s="24" t="s">
        <v>718</v>
      </c>
      <c r="AT1521" s="24" t="s">
        <v>136</v>
      </c>
      <c r="AU1521" s="24" t="s">
        <v>86</v>
      </c>
      <c r="AY1521" s="24" t="s">
        <v>134</v>
      </c>
      <c r="BE1521" s="198">
        <f>IF(N1521="základní",J1521,0)</f>
        <v>0</v>
      </c>
      <c r="BF1521" s="198">
        <f>IF(N1521="snížená",J1521,0)</f>
        <v>0</v>
      </c>
      <c r="BG1521" s="198">
        <f>IF(N1521="zákl. přenesená",J1521,0)</f>
        <v>0</v>
      </c>
      <c r="BH1521" s="198">
        <f>IF(N1521="sníž. přenesená",J1521,0)</f>
        <v>0</v>
      </c>
      <c r="BI1521" s="198">
        <f>IF(N1521="nulová",J1521,0)</f>
        <v>0</v>
      </c>
      <c r="BJ1521" s="24" t="s">
        <v>79</v>
      </c>
      <c r="BK1521" s="198">
        <f>ROUND(I1521*H1521,2)</f>
        <v>0</v>
      </c>
      <c r="BL1521" s="24" t="s">
        <v>718</v>
      </c>
      <c r="BM1521" s="24" t="s">
        <v>1119</v>
      </c>
    </row>
    <row r="1522" spans="2:65" s="13" customFormat="1" ht="13.5">
      <c r="B1522" s="222"/>
      <c r="C1522" s="223"/>
      <c r="D1522" s="201" t="s">
        <v>143</v>
      </c>
      <c r="E1522" s="224" t="s">
        <v>21</v>
      </c>
      <c r="F1522" s="225" t="s">
        <v>1120</v>
      </c>
      <c r="G1522" s="223"/>
      <c r="H1522" s="224" t="s">
        <v>21</v>
      </c>
      <c r="I1522" s="226"/>
      <c r="J1522" s="223"/>
      <c r="K1522" s="223"/>
      <c r="L1522" s="227"/>
      <c r="M1522" s="228"/>
      <c r="N1522" s="229"/>
      <c r="O1522" s="229"/>
      <c r="P1522" s="229"/>
      <c r="Q1522" s="229"/>
      <c r="R1522" s="229"/>
      <c r="S1522" s="229"/>
      <c r="T1522" s="230"/>
      <c r="AT1522" s="231" t="s">
        <v>143</v>
      </c>
      <c r="AU1522" s="231" t="s">
        <v>86</v>
      </c>
      <c r="AV1522" s="13" t="s">
        <v>79</v>
      </c>
      <c r="AW1522" s="13" t="s">
        <v>38</v>
      </c>
      <c r="AX1522" s="13" t="s">
        <v>74</v>
      </c>
      <c r="AY1522" s="231" t="s">
        <v>134</v>
      </c>
    </row>
    <row r="1523" spans="2:65" s="11" customFormat="1" ht="13.5">
      <c r="B1523" s="199"/>
      <c r="C1523" s="200"/>
      <c r="D1523" s="201" t="s">
        <v>143</v>
      </c>
      <c r="E1523" s="202" t="s">
        <v>21</v>
      </c>
      <c r="F1523" s="203" t="s">
        <v>822</v>
      </c>
      <c r="G1523" s="200"/>
      <c r="H1523" s="204">
        <v>2</v>
      </c>
      <c r="I1523" s="205"/>
      <c r="J1523" s="200"/>
      <c r="K1523" s="200"/>
      <c r="L1523" s="206"/>
      <c r="M1523" s="207"/>
      <c r="N1523" s="208"/>
      <c r="O1523" s="208"/>
      <c r="P1523" s="208"/>
      <c r="Q1523" s="208"/>
      <c r="R1523" s="208"/>
      <c r="S1523" s="208"/>
      <c r="T1523" s="209"/>
      <c r="AT1523" s="210" t="s">
        <v>143</v>
      </c>
      <c r="AU1523" s="210" t="s">
        <v>86</v>
      </c>
      <c r="AV1523" s="11" t="s">
        <v>86</v>
      </c>
      <c r="AW1523" s="11" t="s">
        <v>38</v>
      </c>
      <c r="AX1523" s="11" t="s">
        <v>74</v>
      </c>
      <c r="AY1523" s="210" t="s">
        <v>134</v>
      </c>
    </row>
    <row r="1524" spans="2:65" s="12" customFormat="1" ht="13.5">
      <c r="B1524" s="211"/>
      <c r="C1524" s="212"/>
      <c r="D1524" s="201" t="s">
        <v>143</v>
      </c>
      <c r="E1524" s="213" t="s">
        <v>21</v>
      </c>
      <c r="F1524" s="214" t="s">
        <v>145</v>
      </c>
      <c r="G1524" s="212"/>
      <c r="H1524" s="215">
        <v>2</v>
      </c>
      <c r="I1524" s="216"/>
      <c r="J1524" s="212"/>
      <c r="K1524" s="212"/>
      <c r="L1524" s="217"/>
      <c r="M1524" s="218"/>
      <c r="N1524" s="219"/>
      <c r="O1524" s="219"/>
      <c r="P1524" s="219"/>
      <c r="Q1524" s="219"/>
      <c r="R1524" s="219"/>
      <c r="S1524" s="219"/>
      <c r="T1524" s="220"/>
      <c r="AT1524" s="221" t="s">
        <v>143</v>
      </c>
      <c r="AU1524" s="221" t="s">
        <v>86</v>
      </c>
      <c r="AV1524" s="12" t="s">
        <v>141</v>
      </c>
      <c r="AW1524" s="12" t="s">
        <v>38</v>
      </c>
      <c r="AX1524" s="12" t="s">
        <v>79</v>
      </c>
      <c r="AY1524" s="221" t="s">
        <v>134</v>
      </c>
    </row>
    <row r="1525" spans="2:65" s="1" customFormat="1" ht="25.5" customHeight="1">
      <c r="B1525" s="41"/>
      <c r="C1525" s="187" t="s">
        <v>1121</v>
      </c>
      <c r="D1525" s="187" t="s">
        <v>136</v>
      </c>
      <c r="E1525" s="188" t="s">
        <v>1122</v>
      </c>
      <c r="F1525" s="189" t="s">
        <v>1123</v>
      </c>
      <c r="G1525" s="190" t="s">
        <v>211</v>
      </c>
      <c r="H1525" s="191">
        <v>1</v>
      </c>
      <c r="I1525" s="192"/>
      <c r="J1525" s="193">
        <f>ROUND(I1525*H1525,2)</f>
        <v>0</v>
      </c>
      <c r="K1525" s="189" t="s">
        <v>21</v>
      </c>
      <c r="L1525" s="61"/>
      <c r="M1525" s="194" t="s">
        <v>21</v>
      </c>
      <c r="N1525" s="195" t="s">
        <v>45</v>
      </c>
      <c r="O1525" s="42"/>
      <c r="P1525" s="196">
        <f>O1525*H1525</f>
        <v>0</v>
      </c>
      <c r="Q1525" s="196">
        <v>0</v>
      </c>
      <c r="R1525" s="196">
        <f>Q1525*H1525</f>
        <v>0</v>
      </c>
      <c r="S1525" s="196">
        <v>0</v>
      </c>
      <c r="T1525" s="197">
        <f>S1525*H1525</f>
        <v>0</v>
      </c>
      <c r="AR1525" s="24" t="s">
        <v>718</v>
      </c>
      <c r="AT1525" s="24" t="s">
        <v>136</v>
      </c>
      <c r="AU1525" s="24" t="s">
        <v>86</v>
      </c>
      <c r="AY1525" s="24" t="s">
        <v>134</v>
      </c>
      <c r="BE1525" s="198">
        <f>IF(N1525="základní",J1525,0)</f>
        <v>0</v>
      </c>
      <c r="BF1525" s="198">
        <f>IF(N1525="snížená",J1525,0)</f>
        <v>0</v>
      </c>
      <c r="BG1525" s="198">
        <f>IF(N1525="zákl. přenesená",J1525,0)</f>
        <v>0</v>
      </c>
      <c r="BH1525" s="198">
        <f>IF(N1525="sníž. přenesená",J1525,0)</f>
        <v>0</v>
      </c>
      <c r="BI1525" s="198">
        <f>IF(N1525="nulová",J1525,0)</f>
        <v>0</v>
      </c>
      <c r="BJ1525" s="24" t="s">
        <v>79</v>
      </c>
      <c r="BK1525" s="198">
        <f>ROUND(I1525*H1525,2)</f>
        <v>0</v>
      </c>
      <c r="BL1525" s="24" t="s">
        <v>718</v>
      </c>
      <c r="BM1525" s="24" t="s">
        <v>1124</v>
      </c>
    </row>
    <row r="1526" spans="2:65" s="13" customFormat="1" ht="13.5">
      <c r="B1526" s="222"/>
      <c r="C1526" s="223"/>
      <c r="D1526" s="201" t="s">
        <v>143</v>
      </c>
      <c r="E1526" s="224" t="s">
        <v>21</v>
      </c>
      <c r="F1526" s="225" t="s">
        <v>1125</v>
      </c>
      <c r="G1526" s="223"/>
      <c r="H1526" s="224" t="s">
        <v>21</v>
      </c>
      <c r="I1526" s="226"/>
      <c r="J1526" s="223"/>
      <c r="K1526" s="223"/>
      <c r="L1526" s="227"/>
      <c r="M1526" s="228"/>
      <c r="N1526" s="229"/>
      <c r="O1526" s="229"/>
      <c r="P1526" s="229"/>
      <c r="Q1526" s="229"/>
      <c r="R1526" s="229"/>
      <c r="S1526" s="229"/>
      <c r="T1526" s="230"/>
      <c r="AT1526" s="231" t="s">
        <v>143</v>
      </c>
      <c r="AU1526" s="231" t="s">
        <v>86</v>
      </c>
      <c r="AV1526" s="13" t="s">
        <v>79</v>
      </c>
      <c r="AW1526" s="13" t="s">
        <v>38</v>
      </c>
      <c r="AX1526" s="13" t="s">
        <v>74</v>
      </c>
      <c r="AY1526" s="231" t="s">
        <v>134</v>
      </c>
    </row>
    <row r="1527" spans="2:65" s="11" customFormat="1" ht="13.5">
      <c r="B1527" s="199"/>
      <c r="C1527" s="200"/>
      <c r="D1527" s="201" t="s">
        <v>143</v>
      </c>
      <c r="E1527" s="202" t="s">
        <v>21</v>
      </c>
      <c r="F1527" s="203" t="s">
        <v>79</v>
      </c>
      <c r="G1527" s="200"/>
      <c r="H1527" s="204">
        <v>1</v>
      </c>
      <c r="I1527" s="205"/>
      <c r="J1527" s="200"/>
      <c r="K1527" s="200"/>
      <c r="L1527" s="206"/>
      <c r="M1527" s="207"/>
      <c r="N1527" s="208"/>
      <c r="O1527" s="208"/>
      <c r="P1527" s="208"/>
      <c r="Q1527" s="208"/>
      <c r="R1527" s="208"/>
      <c r="S1527" s="208"/>
      <c r="T1527" s="209"/>
      <c r="AT1527" s="210" t="s">
        <v>143</v>
      </c>
      <c r="AU1527" s="210" t="s">
        <v>86</v>
      </c>
      <c r="AV1527" s="11" t="s">
        <v>86</v>
      </c>
      <c r="AW1527" s="11" t="s">
        <v>38</v>
      </c>
      <c r="AX1527" s="11" t="s">
        <v>74</v>
      </c>
      <c r="AY1527" s="210" t="s">
        <v>134</v>
      </c>
    </row>
    <row r="1528" spans="2:65" s="12" customFormat="1" ht="13.5">
      <c r="B1528" s="211"/>
      <c r="C1528" s="212"/>
      <c r="D1528" s="201" t="s">
        <v>143</v>
      </c>
      <c r="E1528" s="213" t="s">
        <v>21</v>
      </c>
      <c r="F1528" s="214" t="s">
        <v>145</v>
      </c>
      <c r="G1528" s="212"/>
      <c r="H1528" s="215">
        <v>1</v>
      </c>
      <c r="I1528" s="216"/>
      <c r="J1528" s="212"/>
      <c r="K1528" s="212"/>
      <c r="L1528" s="217"/>
      <c r="M1528" s="218"/>
      <c r="N1528" s="219"/>
      <c r="O1528" s="219"/>
      <c r="P1528" s="219"/>
      <c r="Q1528" s="219"/>
      <c r="R1528" s="219"/>
      <c r="S1528" s="219"/>
      <c r="T1528" s="220"/>
      <c r="AT1528" s="221" t="s">
        <v>143</v>
      </c>
      <c r="AU1528" s="221" t="s">
        <v>86</v>
      </c>
      <c r="AV1528" s="12" t="s">
        <v>141</v>
      </c>
      <c r="AW1528" s="12" t="s">
        <v>38</v>
      </c>
      <c r="AX1528" s="12" t="s">
        <v>79</v>
      </c>
      <c r="AY1528" s="221" t="s">
        <v>134</v>
      </c>
    </row>
    <row r="1529" spans="2:65" s="1" customFormat="1" ht="25.5" customHeight="1">
      <c r="B1529" s="41"/>
      <c r="C1529" s="187" t="s">
        <v>1126</v>
      </c>
      <c r="D1529" s="187" t="s">
        <v>136</v>
      </c>
      <c r="E1529" s="188" t="s">
        <v>1127</v>
      </c>
      <c r="F1529" s="189" t="s">
        <v>1128</v>
      </c>
      <c r="G1529" s="190" t="s">
        <v>211</v>
      </c>
      <c r="H1529" s="191">
        <v>2</v>
      </c>
      <c r="I1529" s="192"/>
      <c r="J1529" s="193">
        <f>ROUND(I1529*H1529,2)</f>
        <v>0</v>
      </c>
      <c r="K1529" s="189" t="s">
        <v>21</v>
      </c>
      <c r="L1529" s="61"/>
      <c r="M1529" s="194" t="s">
        <v>21</v>
      </c>
      <c r="N1529" s="195" t="s">
        <v>45</v>
      </c>
      <c r="O1529" s="42"/>
      <c r="P1529" s="196">
        <f>O1529*H1529</f>
        <v>0</v>
      </c>
      <c r="Q1529" s="196">
        <v>0</v>
      </c>
      <c r="R1529" s="196">
        <f>Q1529*H1529</f>
        <v>0</v>
      </c>
      <c r="S1529" s="196">
        <v>0</v>
      </c>
      <c r="T1529" s="197">
        <f>S1529*H1529</f>
        <v>0</v>
      </c>
      <c r="AR1529" s="24" t="s">
        <v>718</v>
      </c>
      <c r="AT1529" s="24" t="s">
        <v>136</v>
      </c>
      <c r="AU1529" s="24" t="s">
        <v>86</v>
      </c>
      <c r="AY1529" s="24" t="s">
        <v>134</v>
      </c>
      <c r="BE1529" s="198">
        <f>IF(N1529="základní",J1529,0)</f>
        <v>0</v>
      </c>
      <c r="BF1529" s="198">
        <f>IF(N1529="snížená",J1529,0)</f>
        <v>0</v>
      </c>
      <c r="BG1529" s="198">
        <f>IF(N1529="zákl. přenesená",J1529,0)</f>
        <v>0</v>
      </c>
      <c r="BH1529" s="198">
        <f>IF(N1529="sníž. přenesená",J1529,0)</f>
        <v>0</v>
      </c>
      <c r="BI1529" s="198">
        <f>IF(N1529="nulová",J1529,0)</f>
        <v>0</v>
      </c>
      <c r="BJ1529" s="24" t="s">
        <v>79</v>
      </c>
      <c r="BK1529" s="198">
        <f>ROUND(I1529*H1529,2)</f>
        <v>0</v>
      </c>
      <c r="BL1529" s="24" t="s">
        <v>718</v>
      </c>
      <c r="BM1529" s="24" t="s">
        <v>1129</v>
      </c>
    </row>
    <row r="1530" spans="2:65" s="13" customFormat="1" ht="13.5">
      <c r="B1530" s="222"/>
      <c r="C1530" s="223"/>
      <c r="D1530" s="201" t="s">
        <v>143</v>
      </c>
      <c r="E1530" s="224" t="s">
        <v>21</v>
      </c>
      <c r="F1530" s="225" t="s">
        <v>1130</v>
      </c>
      <c r="G1530" s="223"/>
      <c r="H1530" s="224" t="s">
        <v>21</v>
      </c>
      <c r="I1530" s="226"/>
      <c r="J1530" s="223"/>
      <c r="K1530" s="223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143</v>
      </c>
      <c r="AU1530" s="231" t="s">
        <v>86</v>
      </c>
      <c r="AV1530" s="13" t="s">
        <v>79</v>
      </c>
      <c r="AW1530" s="13" t="s">
        <v>38</v>
      </c>
      <c r="AX1530" s="13" t="s">
        <v>74</v>
      </c>
      <c r="AY1530" s="231" t="s">
        <v>134</v>
      </c>
    </row>
    <row r="1531" spans="2:65" s="11" customFormat="1" ht="13.5">
      <c r="B1531" s="199"/>
      <c r="C1531" s="200"/>
      <c r="D1531" s="201" t="s">
        <v>143</v>
      </c>
      <c r="E1531" s="202" t="s">
        <v>21</v>
      </c>
      <c r="F1531" s="203" t="s">
        <v>822</v>
      </c>
      <c r="G1531" s="200"/>
      <c r="H1531" s="204">
        <v>2</v>
      </c>
      <c r="I1531" s="205"/>
      <c r="J1531" s="200"/>
      <c r="K1531" s="200"/>
      <c r="L1531" s="206"/>
      <c r="M1531" s="207"/>
      <c r="N1531" s="208"/>
      <c r="O1531" s="208"/>
      <c r="P1531" s="208"/>
      <c r="Q1531" s="208"/>
      <c r="R1531" s="208"/>
      <c r="S1531" s="208"/>
      <c r="T1531" s="209"/>
      <c r="AT1531" s="210" t="s">
        <v>143</v>
      </c>
      <c r="AU1531" s="210" t="s">
        <v>86</v>
      </c>
      <c r="AV1531" s="11" t="s">
        <v>86</v>
      </c>
      <c r="AW1531" s="11" t="s">
        <v>38</v>
      </c>
      <c r="AX1531" s="11" t="s">
        <v>74</v>
      </c>
      <c r="AY1531" s="210" t="s">
        <v>134</v>
      </c>
    </row>
    <row r="1532" spans="2:65" s="12" customFormat="1" ht="13.5">
      <c r="B1532" s="211"/>
      <c r="C1532" s="212"/>
      <c r="D1532" s="201" t="s">
        <v>143</v>
      </c>
      <c r="E1532" s="213" t="s">
        <v>21</v>
      </c>
      <c r="F1532" s="214" t="s">
        <v>145</v>
      </c>
      <c r="G1532" s="212"/>
      <c r="H1532" s="215">
        <v>2</v>
      </c>
      <c r="I1532" s="216"/>
      <c r="J1532" s="212"/>
      <c r="K1532" s="212"/>
      <c r="L1532" s="217"/>
      <c r="M1532" s="218"/>
      <c r="N1532" s="219"/>
      <c r="O1532" s="219"/>
      <c r="P1532" s="219"/>
      <c r="Q1532" s="219"/>
      <c r="R1532" s="219"/>
      <c r="S1532" s="219"/>
      <c r="T1532" s="220"/>
      <c r="AT1532" s="221" t="s">
        <v>143</v>
      </c>
      <c r="AU1532" s="221" t="s">
        <v>86</v>
      </c>
      <c r="AV1532" s="12" t="s">
        <v>141</v>
      </c>
      <c r="AW1532" s="12" t="s">
        <v>38</v>
      </c>
      <c r="AX1532" s="12" t="s">
        <v>79</v>
      </c>
      <c r="AY1532" s="221" t="s">
        <v>134</v>
      </c>
    </row>
    <row r="1533" spans="2:65" s="1" customFormat="1" ht="25.5" customHeight="1">
      <c r="B1533" s="41"/>
      <c r="C1533" s="187" t="s">
        <v>1131</v>
      </c>
      <c r="D1533" s="187" t="s">
        <v>136</v>
      </c>
      <c r="E1533" s="188" t="s">
        <v>1132</v>
      </c>
      <c r="F1533" s="189" t="s">
        <v>1133</v>
      </c>
      <c r="G1533" s="190" t="s">
        <v>191</v>
      </c>
      <c r="H1533" s="191">
        <v>3</v>
      </c>
      <c r="I1533" s="192"/>
      <c r="J1533" s="193">
        <f>ROUND(I1533*H1533,2)</f>
        <v>0</v>
      </c>
      <c r="K1533" s="189" t="s">
        <v>21</v>
      </c>
      <c r="L1533" s="61"/>
      <c r="M1533" s="194" t="s">
        <v>21</v>
      </c>
      <c r="N1533" s="195" t="s">
        <v>45</v>
      </c>
      <c r="O1533" s="42"/>
      <c r="P1533" s="196">
        <f>O1533*H1533</f>
        <v>0</v>
      </c>
      <c r="Q1533" s="196">
        <v>0</v>
      </c>
      <c r="R1533" s="196">
        <f>Q1533*H1533</f>
        <v>0</v>
      </c>
      <c r="S1533" s="196">
        <v>0</v>
      </c>
      <c r="T1533" s="197">
        <f>S1533*H1533</f>
        <v>0</v>
      </c>
      <c r="AR1533" s="24" t="s">
        <v>718</v>
      </c>
      <c r="AT1533" s="24" t="s">
        <v>136</v>
      </c>
      <c r="AU1533" s="24" t="s">
        <v>86</v>
      </c>
      <c r="AY1533" s="24" t="s">
        <v>134</v>
      </c>
      <c r="BE1533" s="198">
        <f>IF(N1533="základní",J1533,0)</f>
        <v>0</v>
      </c>
      <c r="BF1533" s="198">
        <f>IF(N1533="snížená",J1533,0)</f>
        <v>0</v>
      </c>
      <c r="BG1533" s="198">
        <f>IF(N1533="zákl. přenesená",J1533,0)</f>
        <v>0</v>
      </c>
      <c r="BH1533" s="198">
        <f>IF(N1533="sníž. přenesená",J1533,0)</f>
        <v>0</v>
      </c>
      <c r="BI1533" s="198">
        <f>IF(N1533="nulová",J1533,0)</f>
        <v>0</v>
      </c>
      <c r="BJ1533" s="24" t="s">
        <v>79</v>
      </c>
      <c r="BK1533" s="198">
        <f>ROUND(I1533*H1533,2)</f>
        <v>0</v>
      </c>
      <c r="BL1533" s="24" t="s">
        <v>718</v>
      </c>
      <c r="BM1533" s="24" t="s">
        <v>1134</v>
      </c>
    </row>
    <row r="1534" spans="2:65" s="13" customFormat="1" ht="13.5">
      <c r="B1534" s="222"/>
      <c r="C1534" s="223"/>
      <c r="D1534" s="201" t="s">
        <v>143</v>
      </c>
      <c r="E1534" s="224" t="s">
        <v>21</v>
      </c>
      <c r="F1534" s="225" t="s">
        <v>1135</v>
      </c>
      <c r="G1534" s="223"/>
      <c r="H1534" s="224" t="s">
        <v>21</v>
      </c>
      <c r="I1534" s="226"/>
      <c r="J1534" s="223"/>
      <c r="K1534" s="223"/>
      <c r="L1534" s="227"/>
      <c r="M1534" s="228"/>
      <c r="N1534" s="229"/>
      <c r="O1534" s="229"/>
      <c r="P1534" s="229"/>
      <c r="Q1534" s="229"/>
      <c r="R1534" s="229"/>
      <c r="S1534" s="229"/>
      <c r="T1534" s="230"/>
      <c r="AT1534" s="231" t="s">
        <v>143</v>
      </c>
      <c r="AU1534" s="231" t="s">
        <v>86</v>
      </c>
      <c r="AV1534" s="13" t="s">
        <v>79</v>
      </c>
      <c r="AW1534" s="13" t="s">
        <v>38</v>
      </c>
      <c r="AX1534" s="13" t="s">
        <v>74</v>
      </c>
      <c r="AY1534" s="231" t="s">
        <v>134</v>
      </c>
    </row>
    <row r="1535" spans="2:65" s="11" customFormat="1" ht="13.5">
      <c r="B1535" s="199"/>
      <c r="C1535" s="200"/>
      <c r="D1535" s="201" t="s">
        <v>143</v>
      </c>
      <c r="E1535" s="202" t="s">
        <v>21</v>
      </c>
      <c r="F1535" s="203" t="s">
        <v>1136</v>
      </c>
      <c r="G1535" s="200"/>
      <c r="H1535" s="204">
        <v>3</v>
      </c>
      <c r="I1535" s="205"/>
      <c r="J1535" s="200"/>
      <c r="K1535" s="200"/>
      <c r="L1535" s="206"/>
      <c r="M1535" s="207"/>
      <c r="N1535" s="208"/>
      <c r="O1535" s="208"/>
      <c r="P1535" s="208"/>
      <c r="Q1535" s="208"/>
      <c r="R1535" s="208"/>
      <c r="S1535" s="208"/>
      <c r="T1535" s="209"/>
      <c r="AT1535" s="210" t="s">
        <v>143</v>
      </c>
      <c r="AU1535" s="210" t="s">
        <v>86</v>
      </c>
      <c r="AV1535" s="11" t="s">
        <v>86</v>
      </c>
      <c r="AW1535" s="11" t="s">
        <v>38</v>
      </c>
      <c r="AX1535" s="11" t="s">
        <v>74</v>
      </c>
      <c r="AY1535" s="210" t="s">
        <v>134</v>
      </c>
    </row>
    <row r="1536" spans="2:65" s="12" customFormat="1" ht="13.5">
      <c r="B1536" s="211"/>
      <c r="C1536" s="212"/>
      <c r="D1536" s="201" t="s">
        <v>143</v>
      </c>
      <c r="E1536" s="213" t="s">
        <v>21</v>
      </c>
      <c r="F1536" s="214" t="s">
        <v>145</v>
      </c>
      <c r="G1536" s="212"/>
      <c r="H1536" s="215">
        <v>3</v>
      </c>
      <c r="I1536" s="216"/>
      <c r="J1536" s="212"/>
      <c r="K1536" s="212"/>
      <c r="L1536" s="217"/>
      <c r="M1536" s="218"/>
      <c r="N1536" s="219"/>
      <c r="O1536" s="219"/>
      <c r="P1536" s="219"/>
      <c r="Q1536" s="219"/>
      <c r="R1536" s="219"/>
      <c r="S1536" s="219"/>
      <c r="T1536" s="220"/>
      <c r="AT1536" s="221" t="s">
        <v>143</v>
      </c>
      <c r="AU1536" s="221" t="s">
        <v>86</v>
      </c>
      <c r="AV1536" s="12" t="s">
        <v>141</v>
      </c>
      <c r="AW1536" s="12" t="s">
        <v>38</v>
      </c>
      <c r="AX1536" s="12" t="s">
        <v>79</v>
      </c>
      <c r="AY1536" s="221" t="s">
        <v>134</v>
      </c>
    </row>
    <row r="1537" spans="2:65" s="10" customFormat="1" ht="37.35" customHeight="1">
      <c r="B1537" s="171"/>
      <c r="C1537" s="172"/>
      <c r="D1537" s="173" t="s">
        <v>73</v>
      </c>
      <c r="E1537" s="174" t="s">
        <v>1137</v>
      </c>
      <c r="F1537" s="174" t="s">
        <v>1138</v>
      </c>
      <c r="G1537" s="172"/>
      <c r="H1537" s="172"/>
      <c r="I1537" s="175"/>
      <c r="J1537" s="176">
        <f>BK1537</f>
        <v>0</v>
      </c>
      <c r="K1537" s="172"/>
      <c r="L1537" s="177"/>
      <c r="M1537" s="178"/>
      <c r="N1537" s="179"/>
      <c r="O1537" s="179"/>
      <c r="P1537" s="180">
        <f>P1538+P1557+P1582+P1589+P1593+P1597</f>
        <v>0</v>
      </c>
      <c r="Q1537" s="179"/>
      <c r="R1537" s="180">
        <f>R1538+R1557+R1582+R1589+R1593+R1597</f>
        <v>0</v>
      </c>
      <c r="S1537" s="179"/>
      <c r="T1537" s="181">
        <f>T1538+T1557+T1582+T1589+T1593+T1597</f>
        <v>0</v>
      </c>
      <c r="AR1537" s="182" t="s">
        <v>156</v>
      </c>
      <c r="AT1537" s="183" t="s">
        <v>73</v>
      </c>
      <c r="AU1537" s="183" t="s">
        <v>74</v>
      </c>
      <c r="AY1537" s="182" t="s">
        <v>134</v>
      </c>
      <c r="BK1537" s="184">
        <f>BK1538+BK1557+BK1582+BK1589+BK1593+BK1597</f>
        <v>0</v>
      </c>
    </row>
    <row r="1538" spans="2:65" s="10" customFormat="1" ht="19.899999999999999" customHeight="1">
      <c r="B1538" s="171"/>
      <c r="C1538" s="172"/>
      <c r="D1538" s="173" t="s">
        <v>73</v>
      </c>
      <c r="E1538" s="185" t="s">
        <v>1139</v>
      </c>
      <c r="F1538" s="185" t="s">
        <v>1140</v>
      </c>
      <c r="G1538" s="172"/>
      <c r="H1538" s="172"/>
      <c r="I1538" s="175"/>
      <c r="J1538" s="186">
        <f>BK1538</f>
        <v>0</v>
      </c>
      <c r="K1538" s="172"/>
      <c r="L1538" s="177"/>
      <c r="M1538" s="178"/>
      <c r="N1538" s="179"/>
      <c r="O1538" s="179"/>
      <c r="P1538" s="180">
        <f>SUM(P1539:P1556)</f>
        <v>0</v>
      </c>
      <c r="Q1538" s="179"/>
      <c r="R1538" s="180">
        <f>SUM(R1539:R1556)</f>
        <v>0</v>
      </c>
      <c r="S1538" s="179"/>
      <c r="T1538" s="181">
        <f>SUM(T1539:T1556)</f>
        <v>0</v>
      </c>
      <c r="AR1538" s="182" t="s">
        <v>141</v>
      </c>
      <c r="AT1538" s="183" t="s">
        <v>73</v>
      </c>
      <c r="AU1538" s="183" t="s">
        <v>79</v>
      </c>
      <c r="AY1538" s="182" t="s">
        <v>134</v>
      </c>
      <c r="BK1538" s="184">
        <f>SUM(BK1539:BK1556)</f>
        <v>0</v>
      </c>
    </row>
    <row r="1539" spans="2:65" s="1" customFormat="1" ht="16.5" customHeight="1">
      <c r="B1539" s="41"/>
      <c r="C1539" s="187" t="s">
        <v>1141</v>
      </c>
      <c r="D1539" s="187" t="s">
        <v>136</v>
      </c>
      <c r="E1539" s="188" t="s">
        <v>1142</v>
      </c>
      <c r="F1539" s="189" t="s">
        <v>1143</v>
      </c>
      <c r="G1539" s="190" t="s">
        <v>1144</v>
      </c>
      <c r="H1539" s="191">
        <v>1</v>
      </c>
      <c r="I1539" s="192"/>
      <c r="J1539" s="193">
        <f>ROUND(I1539*H1539,2)</f>
        <v>0</v>
      </c>
      <c r="K1539" s="189" t="s">
        <v>21</v>
      </c>
      <c r="L1539" s="61"/>
      <c r="M1539" s="194" t="s">
        <v>21</v>
      </c>
      <c r="N1539" s="195" t="s">
        <v>45</v>
      </c>
      <c r="O1539" s="42"/>
      <c r="P1539" s="196">
        <f>O1539*H1539</f>
        <v>0</v>
      </c>
      <c r="Q1539" s="196">
        <v>0</v>
      </c>
      <c r="R1539" s="196">
        <f>Q1539*H1539</f>
        <v>0</v>
      </c>
      <c r="S1539" s="196">
        <v>0</v>
      </c>
      <c r="T1539" s="197">
        <f>S1539*H1539</f>
        <v>0</v>
      </c>
      <c r="AR1539" s="24" t="s">
        <v>141</v>
      </c>
      <c r="AT1539" s="24" t="s">
        <v>136</v>
      </c>
      <c r="AU1539" s="24" t="s">
        <v>86</v>
      </c>
      <c r="AY1539" s="24" t="s">
        <v>134</v>
      </c>
      <c r="BE1539" s="198">
        <f>IF(N1539="základní",J1539,0)</f>
        <v>0</v>
      </c>
      <c r="BF1539" s="198">
        <f>IF(N1539="snížená",J1539,0)</f>
        <v>0</v>
      </c>
      <c r="BG1539" s="198">
        <f>IF(N1539="zákl. přenesená",J1539,0)</f>
        <v>0</v>
      </c>
      <c r="BH1539" s="198">
        <f>IF(N1539="sníž. přenesená",J1539,0)</f>
        <v>0</v>
      </c>
      <c r="BI1539" s="198">
        <f>IF(N1539="nulová",J1539,0)</f>
        <v>0</v>
      </c>
      <c r="BJ1539" s="24" t="s">
        <v>79</v>
      </c>
      <c r="BK1539" s="198">
        <f>ROUND(I1539*H1539,2)</f>
        <v>0</v>
      </c>
      <c r="BL1539" s="24" t="s">
        <v>141</v>
      </c>
      <c r="BM1539" s="24" t="s">
        <v>1145</v>
      </c>
    </row>
    <row r="1540" spans="2:65" s="11" customFormat="1" ht="13.5">
      <c r="B1540" s="199"/>
      <c r="C1540" s="200"/>
      <c r="D1540" s="201" t="s">
        <v>143</v>
      </c>
      <c r="E1540" s="202" t="s">
        <v>21</v>
      </c>
      <c r="F1540" s="203" t="s">
        <v>79</v>
      </c>
      <c r="G1540" s="200"/>
      <c r="H1540" s="204">
        <v>1</v>
      </c>
      <c r="I1540" s="205"/>
      <c r="J1540" s="200"/>
      <c r="K1540" s="200"/>
      <c r="L1540" s="206"/>
      <c r="M1540" s="207"/>
      <c r="N1540" s="208"/>
      <c r="O1540" s="208"/>
      <c r="P1540" s="208"/>
      <c r="Q1540" s="208"/>
      <c r="R1540" s="208"/>
      <c r="S1540" s="208"/>
      <c r="T1540" s="209"/>
      <c r="AT1540" s="210" t="s">
        <v>143</v>
      </c>
      <c r="AU1540" s="210" t="s">
        <v>86</v>
      </c>
      <c r="AV1540" s="11" t="s">
        <v>86</v>
      </c>
      <c r="AW1540" s="11" t="s">
        <v>38</v>
      </c>
      <c r="AX1540" s="11" t="s">
        <v>74</v>
      </c>
      <c r="AY1540" s="210" t="s">
        <v>134</v>
      </c>
    </row>
    <row r="1541" spans="2:65" s="12" customFormat="1" ht="13.5">
      <c r="B1541" s="211"/>
      <c r="C1541" s="212"/>
      <c r="D1541" s="201" t="s">
        <v>143</v>
      </c>
      <c r="E1541" s="213" t="s">
        <v>21</v>
      </c>
      <c r="F1541" s="214" t="s">
        <v>145</v>
      </c>
      <c r="G1541" s="212"/>
      <c r="H1541" s="215">
        <v>1</v>
      </c>
      <c r="I1541" s="216"/>
      <c r="J1541" s="212"/>
      <c r="K1541" s="212"/>
      <c r="L1541" s="217"/>
      <c r="M1541" s="218"/>
      <c r="N1541" s="219"/>
      <c r="O1541" s="219"/>
      <c r="P1541" s="219"/>
      <c r="Q1541" s="219"/>
      <c r="R1541" s="219"/>
      <c r="S1541" s="219"/>
      <c r="T1541" s="220"/>
      <c r="AT1541" s="221" t="s">
        <v>143</v>
      </c>
      <c r="AU1541" s="221" t="s">
        <v>86</v>
      </c>
      <c r="AV1541" s="12" t="s">
        <v>141</v>
      </c>
      <c r="AW1541" s="12" t="s">
        <v>38</v>
      </c>
      <c r="AX1541" s="12" t="s">
        <v>79</v>
      </c>
      <c r="AY1541" s="221" t="s">
        <v>134</v>
      </c>
    </row>
    <row r="1542" spans="2:65" s="1" customFormat="1" ht="25.5" customHeight="1">
      <c r="B1542" s="41"/>
      <c r="C1542" s="187" t="s">
        <v>1146</v>
      </c>
      <c r="D1542" s="187" t="s">
        <v>136</v>
      </c>
      <c r="E1542" s="188" t="s">
        <v>1147</v>
      </c>
      <c r="F1542" s="189" t="s">
        <v>1148</v>
      </c>
      <c r="G1542" s="190" t="s">
        <v>1144</v>
      </c>
      <c r="H1542" s="191">
        <v>1</v>
      </c>
      <c r="I1542" s="192"/>
      <c r="J1542" s="193">
        <f>ROUND(I1542*H1542,2)</f>
        <v>0</v>
      </c>
      <c r="K1542" s="189" t="s">
        <v>21</v>
      </c>
      <c r="L1542" s="61"/>
      <c r="M1542" s="194" t="s">
        <v>21</v>
      </c>
      <c r="N1542" s="195" t="s">
        <v>45</v>
      </c>
      <c r="O1542" s="42"/>
      <c r="P1542" s="196">
        <f>O1542*H1542</f>
        <v>0</v>
      </c>
      <c r="Q1542" s="196">
        <v>0</v>
      </c>
      <c r="R1542" s="196">
        <f>Q1542*H1542</f>
        <v>0</v>
      </c>
      <c r="S1542" s="196">
        <v>0</v>
      </c>
      <c r="T1542" s="197">
        <f>S1542*H1542</f>
        <v>0</v>
      </c>
      <c r="AR1542" s="24" t="s">
        <v>141</v>
      </c>
      <c r="AT1542" s="24" t="s">
        <v>136</v>
      </c>
      <c r="AU1542" s="24" t="s">
        <v>86</v>
      </c>
      <c r="AY1542" s="24" t="s">
        <v>134</v>
      </c>
      <c r="BE1542" s="198">
        <f>IF(N1542="základní",J1542,0)</f>
        <v>0</v>
      </c>
      <c r="BF1542" s="198">
        <f>IF(N1542="snížená",J1542,0)</f>
        <v>0</v>
      </c>
      <c r="BG1542" s="198">
        <f>IF(N1542="zákl. přenesená",J1542,0)</f>
        <v>0</v>
      </c>
      <c r="BH1542" s="198">
        <f>IF(N1542="sníž. přenesená",J1542,0)</f>
        <v>0</v>
      </c>
      <c r="BI1542" s="198">
        <f>IF(N1542="nulová",J1542,0)</f>
        <v>0</v>
      </c>
      <c r="BJ1542" s="24" t="s">
        <v>79</v>
      </c>
      <c r="BK1542" s="198">
        <f>ROUND(I1542*H1542,2)</f>
        <v>0</v>
      </c>
      <c r="BL1542" s="24" t="s">
        <v>141</v>
      </c>
      <c r="BM1542" s="24" t="s">
        <v>1149</v>
      </c>
    </row>
    <row r="1543" spans="2:65" s="11" customFormat="1" ht="13.5">
      <c r="B1543" s="199"/>
      <c r="C1543" s="200"/>
      <c r="D1543" s="201" t="s">
        <v>143</v>
      </c>
      <c r="E1543" s="202" t="s">
        <v>21</v>
      </c>
      <c r="F1543" s="203" t="s">
        <v>79</v>
      </c>
      <c r="G1543" s="200"/>
      <c r="H1543" s="204">
        <v>1</v>
      </c>
      <c r="I1543" s="205"/>
      <c r="J1543" s="200"/>
      <c r="K1543" s="200"/>
      <c r="L1543" s="206"/>
      <c r="M1543" s="207"/>
      <c r="N1543" s="208"/>
      <c r="O1543" s="208"/>
      <c r="P1543" s="208"/>
      <c r="Q1543" s="208"/>
      <c r="R1543" s="208"/>
      <c r="S1543" s="208"/>
      <c r="T1543" s="209"/>
      <c r="AT1543" s="210" t="s">
        <v>143</v>
      </c>
      <c r="AU1543" s="210" t="s">
        <v>86</v>
      </c>
      <c r="AV1543" s="11" t="s">
        <v>86</v>
      </c>
      <c r="AW1543" s="11" t="s">
        <v>38</v>
      </c>
      <c r="AX1543" s="11" t="s">
        <v>74</v>
      </c>
      <c r="AY1543" s="210" t="s">
        <v>134</v>
      </c>
    </row>
    <row r="1544" spans="2:65" s="12" customFormat="1" ht="13.5">
      <c r="B1544" s="211"/>
      <c r="C1544" s="212"/>
      <c r="D1544" s="201" t="s">
        <v>143</v>
      </c>
      <c r="E1544" s="213" t="s">
        <v>21</v>
      </c>
      <c r="F1544" s="214" t="s">
        <v>145</v>
      </c>
      <c r="G1544" s="212"/>
      <c r="H1544" s="215">
        <v>1</v>
      </c>
      <c r="I1544" s="216"/>
      <c r="J1544" s="212"/>
      <c r="K1544" s="212"/>
      <c r="L1544" s="217"/>
      <c r="M1544" s="218"/>
      <c r="N1544" s="219"/>
      <c r="O1544" s="219"/>
      <c r="P1544" s="219"/>
      <c r="Q1544" s="219"/>
      <c r="R1544" s="219"/>
      <c r="S1544" s="219"/>
      <c r="T1544" s="220"/>
      <c r="AT1544" s="221" t="s">
        <v>143</v>
      </c>
      <c r="AU1544" s="221" t="s">
        <v>86</v>
      </c>
      <c r="AV1544" s="12" t="s">
        <v>141</v>
      </c>
      <c r="AW1544" s="12" t="s">
        <v>38</v>
      </c>
      <c r="AX1544" s="12" t="s">
        <v>79</v>
      </c>
      <c r="AY1544" s="221" t="s">
        <v>134</v>
      </c>
    </row>
    <row r="1545" spans="2:65" s="1" customFormat="1" ht="16.5" customHeight="1">
      <c r="B1545" s="41"/>
      <c r="C1545" s="187" t="s">
        <v>1150</v>
      </c>
      <c r="D1545" s="187" t="s">
        <v>136</v>
      </c>
      <c r="E1545" s="188" t="s">
        <v>1151</v>
      </c>
      <c r="F1545" s="189" t="s">
        <v>1152</v>
      </c>
      <c r="G1545" s="190" t="s">
        <v>1144</v>
      </c>
      <c r="H1545" s="191">
        <v>1</v>
      </c>
      <c r="I1545" s="192"/>
      <c r="J1545" s="193">
        <f>ROUND(I1545*H1545,2)</f>
        <v>0</v>
      </c>
      <c r="K1545" s="189" t="s">
        <v>21</v>
      </c>
      <c r="L1545" s="61"/>
      <c r="M1545" s="194" t="s">
        <v>21</v>
      </c>
      <c r="N1545" s="195" t="s">
        <v>45</v>
      </c>
      <c r="O1545" s="42"/>
      <c r="P1545" s="196">
        <f>O1545*H1545</f>
        <v>0</v>
      </c>
      <c r="Q1545" s="196">
        <v>0</v>
      </c>
      <c r="R1545" s="196">
        <f>Q1545*H1545</f>
        <v>0</v>
      </c>
      <c r="S1545" s="196">
        <v>0</v>
      </c>
      <c r="T1545" s="197">
        <f>S1545*H1545</f>
        <v>0</v>
      </c>
      <c r="AR1545" s="24" t="s">
        <v>141</v>
      </c>
      <c r="AT1545" s="24" t="s">
        <v>136</v>
      </c>
      <c r="AU1545" s="24" t="s">
        <v>86</v>
      </c>
      <c r="AY1545" s="24" t="s">
        <v>134</v>
      </c>
      <c r="BE1545" s="198">
        <f>IF(N1545="základní",J1545,0)</f>
        <v>0</v>
      </c>
      <c r="BF1545" s="198">
        <f>IF(N1545="snížená",J1545,0)</f>
        <v>0</v>
      </c>
      <c r="BG1545" s="198">
        <f>IF(N1545="zákl. přenesená",J1545,0)</f>
        <v>0</v>
      </c>
      <c r="BH1545" s="198">
        <f>IF(N1545="sníž. přenesená",J1545,0)</f>
        <v>0</v>
      </c>
      <c r="BI1545" s="198">
        <f>IF(N1545="nulová",J1545,0)</f>
        <v>0</v>
      </c>
      <c r="BJ1545" s="24" t="s">
        <v>79</v>
      </c>
      <c r="BK1545" s="198">
        <f>ROUND(I1545*H1545,2)</f>
        <v>0</v>
      </c>
      <c r="BL1545" s="24" t="s">
        <v>141</v>
      </c>
      <c r="BM1545" s="24" t="s">
        <v>1153</v>
      </c>
    </row>
    <row r="1546" spans="2:65" s="11" customFormat="1" ht="13.5">
      <c r="B1546" s="199"/>
      <c r="C1546" s="200"/>
      <c r="D1546" s="201" t="s">
        <v>143</v>
      </c>
      <c r="E1546" s="202" t="s">
        <v>21</v>
      </c>
      <c r="F1546" s="203" t="s">
        <v>79</v>
      </c>
      <c r="G1546" s="200"/>
      <c r="H1546" s="204">
        <v>1</v>
      </c>
      <c r="I1546" s="205"/>
      <c r="J1546" s="200"/>
      <c r="K1546" s="200"/>
      <c r="L1546" s="206"/>
      <c r="M1546" s="207"/>
      <c r="N1546" s="208"/>
      <c r="O1546" s="208"/>
      <c r="P1546" s="208"/>
      <c r="Q1546" s="208"/>
      <c r="R1546" s="208"/>
      <c r="S1546" s="208"/>
      <c r="T1546" s="209"/>
      <c r="AT1546" s="210" t="s">
        <v>143</v>
      </c>
      <c r="AU1546" s="210" t="s">
        <v>86</v>
      </c>
      <c r="AV1546" s="11" t="s">
        <v>86</v>
      </c>
      <c r="AW1546" s="11" t="s">
        <v>38</v>
      </c>
      <c r="AX1546" s="11" t="s">
        <v>74</v>
      </c>
      <c r="AY1546" s="210" t="s">
        <v>134</v>
      </c>
    </row>
    <row r="1547" spans="2:65" s="12" customFormat="1" ht="13.5">
      <c r="B1547" s="211"/>
      <c r="C1547" s="212"/>
      <c r="D1547" s="201" t="s">
        <v>143</v>
      </c>
      <c r="E1547" s="213" t="s">
        <v>21</v>
      </c>
      <c r="F1547" s="214" t="s">
        <v>145</v>
      </c>
      <c r="G1547" s="212"/>
      <c r="H1547" s="215">
        <v>1</v>
      </c>
      <c r="I1547" s="216"/>
      <c r="J1547" s="212"/>
      <c r="K1547" s="212"/>
      <c r="L1547" s="217"/>
      <c r="M1547" s="218"/>
      <c r="N1547" s="219"/>
      <c r="O1547" s="219"/>
      <c r="P1547" s="219"/>
      <c r="Q1547" s="219"/>
      <c r="R1547" s="219"/>
      <c r="S1547" s="219"/>
      <c r="T1547" s="220"/>
      <c r="AT1547" s="221" t="s">
        <v>143</v>
      </c>
      <c r="AU1547" s="221" t="s">
        <v>86</v>
      </c>
      <c r="AV1547" s="12" t="s">
        <v>141</v>
      </c>
      <c r="AW1547" s="12" t="s">
        <v>38</v>
      </c>
      <c r="AX1547" s="12" t="s">
        <v>79</v>
      </c>
      <c r="AY1547" s="221" t="s">
        <v>134</v>
      </c>
    </row>
    <row r="1548" spans="2:65" s="1" customFormat="1" ht="16.5" customHeight="1">
      <c r="B1548" s="41"/>
      <c r="C1548" s="187" t="s">
        <v>1154</v>
      </c>
      <c r="D1548" s="187" t="s">
        <v>136</v>
      </c>
      <c r="E1548" s="188" t="s">
        <v>1155</v>
      </c>
      <c r="F1548" s="189" t="s">
        <v>1156</v>
      </c>
      <c r="G1548" s="190" t="s">
        <v>1144</v>
      </c>
      <c r="H1548" s="191">
        <v>1</v>
      </c>
      <c r="I1548" s="192"/>
      <c r="J1548" s="193">
        <f>ROUND(I1548*H1548,2)</f>
        <v>0</v>
      </c>
      <c r="K1548" s="189" t="s">
        <v>21</v>
      </c>
      <c r="L1548" s="61"/>
      <c r="M1548" s="194" t="s">
        <v>21</v>
      </c>
      <c r="N1548" s="195" t="s">
        <v>45</v>
      </c>
      <c r="O1548" s="42"/>
      <c r="P1548" s="196">
        <f>O1548*H1548</f>
        <v>0</v>
      </c>
      <c r="Q1548" s="196">
        <v>0</v>
      </c>
      <c r="R1548" s="196">
        <f>Q1548*H1548</f>
        <v>0</v>
      </c>
      <c r="S1548" s="196">
        <v>0</v>
      </c>
      <c r="T1548" s="197">
        <f>S1548*H1548</f>
        <v>0</v>
      </c>
      <c r="AR1548" s="24" t="s">
        <v>141</v>
      </c>
      <c r="AT1548" s="24" t="s">
        <v>136</v>
      </c>
      <c r="AU1548" s="24" t="s">
        <v>86</v>
      </c>
      <c r="AY1548" s="24" t="s">
        <v>134</v>
      </c>
      <c r="BE1548" s="198">
        <f>IF(N1548="základní",J1548,0)</f>
        <v>0</v>
      </c>
      <c r="BF1548" s="198">
        <f>IF(N1548="snížená",J1548,0)</f>
        <v>0</v>
      </c>
      <c r="BG1548" s="198">
        <f>IF(N1548="zákl. přenesená",J1548,0)</f>
        <v>0</v>
      </c>
      <c r="BH1548" s="198">
        <f>IF(N1548="sníž. přenesená",J1548,0)</f>
        <v>0</v>
      </c>
      <c r="BI1548" s="198">
        <f>IF(N1548="nulová",J1548,0)</f>
        <v>0</v>
      </c>
      <c r="BJ1548" s="24" t="s">
        <v>79</v>
      </c>
      <c r="BK1548" s="198">
        <f>ROUND(I1548*H1548,2)</f>
        <v>0</v>
      </c>
      <c r="BL1548" s="24" t="s">
        <v>141</v>
      </c>
      <c r="BM1548" s="24" t="s">
        <v>1157</v>
      </c>
    </row>
    <row r="1549" spans="2:65" s="11" customFormat="1" ht="13.5">
      <c r="B1549" s="199"/>
      <c r="C1549" s="200"/>
      <c r="D1549" s="201" t="s">
        <v>143</v>
      </c>
      <c r="E1549" s="202" t="s">
        <v>21</v>
      </c>
      <c r="F1549" s="203" t="s">
        <v>79</v>
      </c>
      <c r="G1549" s="200"/>
      <c r="H1549" s="204">
        <v>1</v>
      </c>
      <c r="I1549" s="205"/>
      <c r="J1549" s="200"/>
      <c r="K1549" s="200"/>
      <c r="L1549" s="206"/>
      <c r="M1549" s="207"/>
      <c r="N1549" s="208"/>
      <c r="O1549" s="208"/>
      <c r="P1549" s="208"/>
      <c r="Q1549" s="208"/>
      <c r="R1549" s="208"/>
      <c r="S1549" s="208"/>
      <c r="T1549" s="209"/>
      <c r="AT1549" s="210" t="s">
        <v>143</v>
      </c>
      <c r="AU1549" s="210" t="s">
        <v>86</v>
      </c>
      <c r="AV1549" s="11" t="s">
        <v>86</v>
      </c>
      <c r="AW1549" s="11" t="s">
        <v>38</v>
      </c>
      <c r="AX1549" s="11" t="s">
        <v>74</v>
      </c>
      <c r="AY1549" s="210" t="s">
        <v>134</v>
      </c>
    </row>
    <row r="1550" spans="2:65" s="12" customFormat="1" ht="13.5">
      <c r="B1550" s="211"/>
      <c r="C1550" s="212"/>
      <c r="D1550" s="201" t="s">
        <v>143</v>
      </c>
      <c r="E1550" s="213" t="s">
        <v>21</v>
      </c>
      <c r="F1550" s="214" t="s">
        <v>145</v>
      </c>
      <c r="G1550" s="212"/>
      <c r="H1550" s="215">
        <v>1</v>
      </c>
      <c r="I1550" s="216"/>
      <c r="J1550" s="212"/>
      <c r="K1550" s="212"/>
      <c r="L1550" s="217"/>
      <c r="M1550" s="218"/>
      <c r="N1550" s="219"/>
      <c r="O1550" s="219"/>
      <c r="P1550" s="219"/>
      <c r="Q1550" s="219"/>
      <c r="R1550" s="219"/>
      <c r="S1550" s="219"/>
      <c r="T1550" s="220"/>
      <c r="AT1550" s="221" t="s">
        <v>143</v>
      </c>
      <c r="AU1550" s="221" t="s">
        <v>86</v>
      </c>
      <c r="AV1550" s="12" t="s">
        <v>141</v>
      </c>
      <c r="AW1550" s="12" t="s">
        <v>38</v>
      </c>
      <c r="AX1550" s="12" t="s">
        <v>79</v>
      </c>
      <c r="AY1550" s="221" t="s">
        <v>134</v>
      </c>
    </row>
    <row r="1551" spans="2:65" s="1" customFormat="1" ht="16.5" customHeight="1">
      <c r="B1551" s="41"/>
      <c r="C1551" s="187" t="s">
        <v>1158</v>
      </c>
      <c r="D1551" s="187" t="s">
        <v>136</v>
      </c>
      <c r="E1551" s="188" t="s">
        <v>1159</v>
      </c>
      <c r="F1551" s="189" t="s">
        <v>1160</v>
      </c>
      <c r="G1551" s="190" t="s">
        <v>1144</v>
      </c>
      <c r="H1551" s="191">
        <v>1</v>
      </c>
      <c r="I1551" s="192"/>
      <c r="J1551" s="193">
        <f>ROUND(I1551*H1551,2)</f>
        <v>0</v>
      </c>
      <c r="K1551" s="189" t="s">
        <v>21</v>
      </c>
      <c r="L1551" s="61"/>
      <c r="M1551" s="194" t="s">
        <v>21</v>
      </c>
      <c r="N1551" s="195" t="s">
        <v>45</v>
      </c>
      <c r="O1551" s="42"/>
      <c r="P1551" s="196">
        <f>O1551*H1551</f>
        <v>0</v>
      </c>
      <c r="Q1551" s="196">
        <v>0</v>
      </c>
      <c r="R1551" s="196">
        <f>Q1551*H1551</f>
        <v>0</v>
      </c>
      <c r="S1551" s="196">
        <v>0</v>
      </c>
      <c r="T1551" s="197">
        <f>S1551*H1551</f>
        <v>0</v>
      </c>
      <c r="AR1551" s="24" t="s">
        <v>141</v>
      </c>
      <c r="AT1551" s="24" t="s">
        <v>136</v>
      </c>
      <c r="AU1551" s="24" t="s">
        <v>86</v>
      </c>
      <c r="AY1551" s="24" t="s">
        <v>134</v>
      </c>
      <c r="BE1551" s="198">
        <f>IF(N1551="základní",J1551,0)</f>
        <v>0</v>
      </c>
      <c r="BF1551" s="198">
        <f>IF(N1551="snížená",J1551,0)</f>
        <v>0</v>
      </c>
      <c r="BG1551" s="198">
        <f>IF(N1551="zákl. přenesená",J1551,0)</f>
        <v>0</v>
      </c>
      <c r="BH1551" s="198">
        <f>IF(N1551="sníž. přenesená",J1551,0)</f>
        <v>0</v>
      </c>
      <c r="BI1551" s="198">
        <f>IF(N1551="nulová",J1551,0)</f>
        <v>0</v>
      </c>
      <c r="BJ1551" s="24" t="s">
        <v>79</v>
      </c>
      <c r="BK1551" s="198">
        <f>ROUND(I1551*H1551,2)</f>
        <v>0</v>
      </c>
      <c r="BL1551" s="24" t="s">
        <v>141</v>
      </c>
      <c r="BM1551" s="24" t="s">
        <v>1161</v>
      </c>
    </row>
    <row r="1552" spans="2:65" s="11" customFormat="1" ht="13.5">
      <c r="B1552" s="199"/>
      <c r="C1552" s="200"/>
      <c r="D1552" s="201" t="s">
        <v>143</v>
      </c>
      <c r="E1552" s="202" t="s">
        <v>21</v>
      </c>
      <c r="F1552" s="203" t="s">
        <v>79</v>
      </c>
      <c r="G1552" s="200"/>
      <c r="H1552" s="204">
        <v>1</v>
      </c>
      <c r="I1552" s="205"/>
      <c r="J1552" s="200"/>
      <c r="K1552" s="200"/>
      <c r="L1552" s="206"/>
      <c r="M1552" s="207"/>
      <c r="N1552" s="208"/>
      <c r="O1552" s="208"/>
      <c r="P1552" s="208"/>
      <c r="Q1552" s="208"/>
      <c r="R1552" s="208"/>
      <c r="S1552" s="208"/>
      <c r="T1552" s="209"/>
      <c r="AT1552" s="210" t="s">
        <v>143</v>
      </c>
      <c r="AU1552" s="210" t="s">
        <v>86</v>
      </c>
      <c r="AV1552" s="11" t="s">
        <v>86</v>
      </c>
      <c r="AW1552" s="11" t="s">
        <v>38</v>
      </c>
      <c r="AX1552" s="11" t="s">
        <v>74</v>
      </c>
      <c r="AY1552" s="210" t="s">
        <v>134</v>
      </c>
    </row>
    <row r="1553" spans="2:65" s="12" customFormat="1" ht="13.5">
      <c r="B1553" s="211"/>
      <c r="C1553" s="212"/>
      <c r="D1553" s="201" t="s">
        <v>143</v>
      </c>
      <c r="E1553" s="213" t="s">
        <v>21</v>
      </c>
      <c r="F1553" s="214" t="s">
        <v>145</v>
      </c>
      <c r="G1553" s="212"/>
      <c r="H1553" s="215">
        <v>1</v>
      </c>
      <c r="I1553" s="216"/>
      <c r="J1553" s="212"/>
      <c r="K1553" s="212"/>
      <c r="L1553" s="217"/>
      <c r="M1553" s="218"/>
      <c r="N1553" s="219"/>
      <c r="O1553" s="219"/>
      <c r="P1553" s="219"/>
      <c r="Q1553" s="219"/>
      <c r="R1553" s="219"/>
      <c r="S1553" s="219"/>
      <c r="T1553" s="220"/>
      <c r="AT1553" s="221" t="s">
        <v>143</v>
      </c>
      <c r="AU1553" s="221" t="s">
        <v>86</v>
      </c>
      <c r="AV1553" s="12" t="s">
        <v>141</v>
      </c>
      <c r="AW1553" s="12" t="s">
        <v>38</v>
      </c>
      <c r="AX1553" s="12" t="s">
        <v>79</v>
      </c>
      <c r="AY1553" s="221" t="s">
        <v>134</v>
      </c>
    </row>
    <row r="1554" spans="2:65" s="1" customFormat="1" ht="16.5" customHeight="1">
      <c r="B1554" s="41"/>
      <c r="C1554" s="187" t="s">
        <v>1162</v>
      </c>
      <c r="D1554" s="187" t="s">
        <v>136</v>
      </c>
      <c r="E1554" s="188" t="s">
        <v>1163</v>
      </c>
      <c r="F1554" s="189" t="s">
        <v>1164</v>
      </c>
      <c r="G1554" s="190" t="s">
        <v>179</v>
      </c>
      <c r="H1554" s="191">
        <v>100</v>
      </c>
      <c r="I1554" s="192"/>
      <c r="J1554" s="193">
        <f>ROUND(I1554*H1554,2)</f>
        <v>0</v>
      </c>
      <c r="K1554" s="189" t="s">
        <v>21</v>
      </c>
      <c r="L1554" s="61"/>
      <c r="M1554" s="194" t="s">
        <v>21</v>
      </c>
      <c r="N1554" s="195" t="s">
        <v>45</v>
      </c>
      <c r="O1554" s="42"/>
      <c r="P1554" s="196">
        <f>O1554*H1554</f>
        <v>0</v>
      </c>
      <c r="Q1554" s="196">
        <v>0</v>
      </c>
      <c r="R1554" s="196">
        <f>Q1554*H1554</f>
        <v>0</v>
      </c>
      <c r="S1554" s="196">
        <v>0</v>
      </c>
      <c r="T1554" s="197">
        <f>S1554*H1554</f>
        <v>0</v>
      </c>
      <c r="AR1554" s="24" t="s">
        <v>141</v>
      </c>
      <c r="AT1554" s="24" t="s">
        <v>136</v>
      </c>
      <c r="AU1554" s="24" t="s">
        <v>86</v>
      </c>
      <c r="AY1554" s="24" t="s">
        <v>134</v>
      </c>
      <c r="BE1554" s="198">
        <f>IF(N1554="základní",J1554,0)</f>
        <v>0</v>
      </c>
      <c r="BF1554" s="198">
        <f>IF(N1554="snížená",J1554,0)</f>
        <v>0</v>
      </c>
      <c r="BG1554" s="198">
        <f>IF(N1554="zákl. přenesená",J1554,0)</f>
        <v>0</v>
      </c>
      <c r="BH1554" s="198">
        <f>IF(N1554="sníž. přenesená",J1554,0)</f>
        <v>0</v>
      </c>
      <c r="BI1554" s="198">
        <f>IF(N1554="nulová",J1554,0)</f>
        <v>0</v>
      </c>
      <c r="BJ1554" s="24" t="s">
        <v>79</v>
      </c>
      <c r="BK1554" s="198">
        <f>ROUND(I1554*H1554,2)</f>
        <v>0</v>
      </c>
      <c r="BL1554" s="24" t="s">
        <v>141</v>
      </c>
      <c r="BM1554" s="24" t="s">
        <v>1165</v>
      </c>
    </row>
    <row r="1555" spans="2:65" s="11" customFormat="1" ht="13.5">
      <c r="B1555" s="199"/>
      <c r="C1555" s="200"/>
      <c r="D1555" s="201" t="s">
        <v>143</v>
      </c>
      <c r="E1555" s="202" t="s">
        <v>21</v>
      </c>
      <c r="F1555" s="203" t="s">
        <v>937</v>
      </c>
      <c r="G1555" s="200"/>
      <c r="H1555" s="204">
        <v>100</v>
      </c>
      <c r="I1555" s="205"/>
      <c r="J1555" s="200"/>
      <c r="K1555" s="200"/>
      <c r="L1555" s="206"/>
      <c r="M1555" s="207"/>
      <c r="N1555" s="208"/>
      <c r="O1555" s="208"/>
      <c r="P1555" s="208"/>
      <c r="Q1555" s="208"/>
      <c r="R1555" s="208"/>
      <c r="S1555" s="208"/>
      <c r="T1555" s="209"/>
      <c r="AT1555" s="210" t="s">
        <v>143</v>
      </c>
      <c r="AU1555" s="210" t="s">
        <v>86</v>
      </c>
      <c r="AV1555" s="11" t="s">
        <v>86</v>
      </c>
      <c r="AW1555" s="11" t="s">
        <v>38</v>
      </c>
      <c r="AX1555" s="11" t="s">
        <v>74</v>
      </c>
      <c r="AY1555" s="210" t="s">
        <v>134</v>
      </c>
    </row>
    <row r="1556" spans="2:65" s="12" customFormat="1" ht="13.5">
      <c r="B1556" s="211"/>
      <c r="C1556" s="212"/>
      <c r="D1556" s="201" t="s">
        <v>143</v>
      </c>
      <c r="E1556" s="213" t="s">
        <v>21</v>
      </c>
      <c r="F1556" s="214" t="s">
        <v>145</v>
      </c>
      <c r="G1556" s="212"/>
      <c r="H1556" s="215">
        <v>100</v>
      </c>
      <c r="I1556" s="216"/>
      <c r="J1556" s="212"/>
      <c r="K1556" s="212"/>
      <c r="L1556" s="217"/>
      <c r="M1556" s="218"/>
      <c r="N1556" s="219"/>
      <c r="O1556" s="219"/>
      <c r="P1556" s="219"/>
      <c r="Q1556" s="219"/>
      <c r="R1556" s="219"/>
      <c r="S1556" s="219"/>
      <c r="T1556" s="220"/>
      <c r="AT1556" s="221" t="s">
        <v>143</v>
      </c>
      <c r="AU1556" s="221" t="s">
        <v>86</v>
      </c>
      <c r="AV1556" s="12" t="s">
        <v>141</v>
      </c>
      <c r="AW1556" s="12" t="s">
        <v>38</v>
      </c>
      <c r="AX1556" s="12" t="s">
        <v>79</v>
      </c>
      <c r="AY1556" s="221" t="s">
        <v>134</v>
      </c>
    </row>
    <row r="1557" spans="2:65" s="10" customFormat="1" ht="29.85" customHeight="1">
      <c r="B1557" s="171"/>
      <c r="C1557" s="172"/>
      <c r="D1557" s="173" t="s">
        <v>73</v>
      </c>
      <c r="E1557" s="185" t="s">
        <v>1166</v>
      </c>
      <c r="F1557" s="185" t="s">
        <v>1167</v>
      </c>
      <c r="G1557" s="172"/>
      <c r="H1557" s="172"/>
      <c r="I1557" s="175"/>
      <c r="J1557" s="186">
        <f>BK1557</f>
        <v>0</v>
      </c>
      <c r="K1557" s="172"/>
      <c r="L1557" s="177"/>
      <c r="M1557" s="178"/>
      <c r="N1557" s="179"/>
      <c r="O1557" s="179"/>
      <c r="P1557" s="180">
        <f>SUM(P1558:P1581)</f>
        <v>0</v>
      </c>
      <c r="Q1557" s="179"/>
      <c r="R1557" s="180">
        <f>SUM(R1558:R1581)</f>
        <v>0</v>
      </c>
      <c r="S1557" s="179"/>
      <c r="T1557" s="181">
        <f>SUM(T1558:T1581)</f>
        <v>0</v>
      </c>
      <c r="AR1557" s="182" t="s">
        <v>141</v>
      </c>
      <c r="AT1557" s="183" t="s">
        <v>73</v>
      </c>
      <c r="AU1557" s="183" t="s">
        <v>79</v>
      </c>
      <c r="AY1557" s="182" t="s">
        <v>134</v>
      </c>
      <c r="BK1557" s="184">
        <f>SUM(BK1558:BK1581)</f>
        <v>0</v>
      </c>
    </row>
    <row r="1558" spans="2:65" s="1" customFormat="1" ht="16.5" customHeight="1">
      <c r="B1558" s="41"/>
      <c r="C1558" s="187" t="s">
        <v>1168</v>
      </c>
      <c r="D1558" s="187" t="s">
        <v>136</v>
      </c>
      <c r="E1558" s="188" t="s">
        <v>1169</v>
      </c>
      <c r="F1558" s="189" t="s">
        <v>1170</v>
      </c>
      <c r="G1558" s="190" t="s">
        <v>1144</v>
      </c>
      <c r="H1558" s="191">
        <v>1</v>
      </c>
      <c r="I1558" s="192"/>
      <c r="J1558" s="193">
        <f>ROUND(I1558*H1558,2)</f>
        <v>0</v>
      </c>
      <c r="K1558" s="189" t="s">
        <v>21</v>
      </c>
      <c r="L1558" s="61"/>
      <c r="M1558" s="194" t="s">
        <v>21</v>
      </c>
      <c r="N1558" s="195" t="s">
        <v>45</v>
      </c>
      <c r="O1558" s="42"/>
      <c r="P1558" s="196">
        <f>O1558*H1558</f>
        <v>0</v>
      </c>
      <c r="Q1558" s="196">
        <v>0</v>
      </c>
      <c r="R1558" s="196">
        <f>Q1558*H1558</f>
        <v>0</v>
      </c>
      <c r="S1558" s="196">
        <v>0</v>
      </c>
      <c r="T1558" s="197">
        <f>S1558*H1558</f>
        <v>0</v>
      </c>
      <c r="AR1558" s="24" t="s">
        <v>141</v>
      </c>
      <c r="AT1558" s="24" t="s">
        <v>136</v>
      </c>
      <c r="AU1558" s="24" t="s">
        <v>86</v>
      </c>
      <c r="AY1558" s="24" t="s">
        <v>134</v>
      </c>
      <c r="BE1558" s="198">
        <f>IF(N1558="základní",J1558,0)</f>
        <v>0</v>
      </c>
      <c r="BF1558" s="198">
        <f>IF(N1558="snížená",J1558,0)</f>
        <v>0</v>
      </c>
      <c r="BG1558" s="198">
        <f>IF(N1558="zákl. přenesená",J1558,0)</f>
        <v>0</v>
      </c>
      <c r="BH1558" s="198">
        <f>IF(N1558="sníž. přenesená",J1558,0)</f>
        <v>0</v>
      </c>
      <c r="BI1558" s="198">
        <f>IF(N1558="nulová",J1558,0)</f>
        <v>0</v>
      </c>
      <c r="BJ1558" s="24" t="s">
        <v>79</v>
      </c>
      <c r="BK1558" s="198">
        <f>ROUND(I1558*H1558,2)</f>
        <v>0</v>
      </c>
      <c r="BL1558" s="24" t="s">
        <v>141</v>
      </c>
      <c r="BM1558" s="24" t="s">
        <v>1171</v>
      </c>
    </row>
    <row r="1559" spans="2:65" s="11" customFormat="1" ht="13.5">
      <c r="B1559" s="199"/>
      <c r="C1559" s="200"/>
      <c r="D1559" s="201" t="s">
        <v>143</v>
      </c>
      <c r="E1559" s="202" t="s">
        <v>21</v>
      </c>
      <c r="F1559" s="203" t="s">
        <v>79</v>
      </c>
      <c r="G1559" s="200"/>
      <c r="H1559" s="204">
        <v>1</v>
      </c>
      <c r="I1559" s="205"/>
      <c r="J1559" s="200"/>
      <c r="K1559" s="200"/>
      <c r="L1559" s="206"/>
      <c r="M1559" s="207"/>
      <c r="N1559" s="208"/>
      <c r="O1559" s="208"/>
      <c r="P1559" s="208"/>
      <c r="Q1559" s="208"/>
      <c r="R1559" s="208"/>
      <c r="S1559" s="208"/>
      <c r="T1559" s="209"/>
      <c r="AT1559" s="210" t="s">
        <v>143</v>
      </c>
      <c r="AU1559" s="210" t="s">
        <v>86</v>
      </c>
      <c r="AV1559" s="11" t="s">
        <v>86</v>
      </c>
      <c r="AW1559" s="11" t="s">
        <v>38</v>
      </c>
      <c r="AX1559" s="11" t="s">
        <v>74</v>
      </c>
      <c r="AY1559" s="210" t="s">
        <v>134</v>
      </c>
    </row>
    <row r="1560" spans="2:65" s="12" customFormat="1" ht="13.5">
      <c r="B1560" s="211"/>
      <c r="C1560" s="212"/>
      <c r="D1560" s="201" t="s">
        <v>143</v>
      </c>
      <c r="E1560" s="213" t="s">
        <v>21</v>
      </c>
      <c r="F1560" s="214" t="s">
        <v>145</v>
      </c>
      <c r="G1560" s="212"/>
      <c r="H1560" s="215">
        <v>1</v>
      </c>
      <c r="I1560" s="216"/>
      <c r="J1560" s="212"/>
      <c r="K1560" s="212"/>
      <c r="L1560" s="217"/>
      <c r="M1560" s="218"/>
      <c r="N1560" s="219"/>
      <c r="O1560" s="219"/>
      <c r="P1560" s="219"/>
      <c r="Q1560" s="219"/>
      <c r="R1560" s="219"/>
      <c r="S1560" s="219"/>
      <c r="T1560" s="220"/>
      <c r="AT1560" s="221" t="s">
        <v>143</v>
      </c>
      <c r="AU1560" s="221" t="s">
        <v>86</v>
      </c>
      <c r="AV1560" s="12" t="s">
        <v>141</v>
      </c>
      <c r="AW1560" s="12" t="s">
        <v>38</v>
      </c>
      <c r="AX1560" s="12" t="s">
        <v>79</v>
      </c>
      <c r="AY1560" s="221" t="s">
        <v>134</v>
      </c>
    </row>
    <row r="1561" spans="2:65" s="1" customFormat="1" ht="16.5" customHeight="1">
      <c r="B1561" s="41"/>
      <c r="C1561" s="187" t="s">
        <v>1172</v>
      </c>
      <c r="D1561" s="187" t="s">
        <v>136</v>
      </c>
      <c r="E1561" s="188" t="s">
        <v>1173</v>
      </c>
      <c r="F1561" s="189" t="s">
        <v>1174</v>
      </c>
      <c r="G1561" s="190" t="s">
        <v>1144</v>
      </c>
      <c r="H1561" s="191">
        <v>1</v>
      </c>
      <c r="I1561" s="192"/>
      <c r="J1561" s="193">
        <f>ROUND(I1561*H1561,2)</f>
        <v>0</v>
      </c>
      <c r="K1561" s="189" t="s">
        <v>21</v>
      </c>
      <c r="L1561" s="61"/>
      <c r="M1561" s="194" t="s">
        <v>21</v>
      </c>
      <c r="N1561" s="195" t="s">
        <v>45</v>
      </c>
      <c r="O1561" s="42"/>
      <c r="P1561" s="196">
        <f>O1561*H1561</f>
        <v>0</v>
      </c>
      <c r="Q1561" s="196">
        <v>0</v>
      </c>
      <c r="R1561" s="196">
        <f>Q1561*H1561</f>
        <v>0</v>
      </c>
      <c r="S1561" s="196">
        <v>0</v>
      </c>
      <c r="T1561" s="197">
        <f>S1561*H1561</f>
        <v>0</v>
      </c>
      <c r="AR1561" s="24" t="s">
        <v>141</v>
      </c>
      <c r="AT1561" s="24" t="s">
        <v>136</v>
      </c>
      <c r="AU1561" s="24" t="s">
        <v>86</v>
      </c>
      <c r="AY1561" s="24" t="s">
        <v>134</v>
      </c>
      <c r="BE1561" s="198">
        <f>IF(N1561="základní",J1561,0)</f>
        <v>0</v>
      </c>
      <c r="BF1561" s="198">
        <f>IF(N1561="snížená",J1561,0)</f>
        <v>0</v>
      </c>
      <c r="BG1561" s="198">
        <f>IF(N1561="zákl. přenesená",J1561,0)</f>
        <v>0</v>
      </c>
      <c r="BH1561" s="198">
        <f>IF(N1561="sníž. přenesená",J1561,0)</f>
        <v>0</v>
      </c>
      <c r="BI1561" s="198">
        <f>IF(N1561="nulová",J1561,0)</f>
        <v>0</v>
      </c>
      <c r="BJ1561" s="24" t="s">
        <v>79</v>
      </c>
      <c r="BK1561" s="198">
        <f>ROUND(I1561*H1561,2)</f>
        <v>0</v>
      </c>
      <c r="BL1561" s="24" t="s">
        <v>141</v>
      </c>
      <c r="BM1561" s="24" t="s">
        <v>1175</v>
      </c>
    </row>
    <row r="1562" spans="2:65" s="11" customFormat="1" ht="13.5">
      <c r="B1562" s="199"/>
      <c r="C1562" s="200"/>
      <c r="D1562" s="201" t="s">
        <v>143</v>
      </c>
      <c r="E1562" s="202" t="s">
        <v>21</v>
      </c>
      <c r="F1562" s="203" t="s">
        <v>79</v>
      </c>
      <c r="G1562" s="200"/>
      <c r="H1562" s="204">
        <v>1</v>
      </c>
      <c r="I1562" s="205"/>
      <c r="J1562" s="200"/>
      <c r="K1562" s="200"/>
      <c r="L1562" s="206"/>
      <c r="M1562" s="207"/>
      <c r="N1562" s="208"/>
      <c r="O1562" s="208"/>
      <c r="P1562" s="208"/>
      <c r="Q1562" s="208"/>
      <c r="R1562" s="208"/>
      <c r="S1562" s="208"/>
      <c r="T1562" s="209"/>
      <c r="AT1562" s="210" t="s">
        <v>143</v>
      </c>
      <c r="AU1562" s="210" t="s">
        <v>86</v>
      </c>
      <c r="AV1562" s="11" t="s">
        <v>86</v>
      </c>
      <c r="AW1562" s="11" t="s">
        <v>38</v>
      </c>
      <c r="AX1562" s="11" t="s">
        <v>74</v>
      </c>
      <c r="AY1562" s="210" t="s">
        <v>134</v>
      </c>
    </row>
    <row r="1563" spans="2:65" s="12" customFormat="1" ht="13.5">
      <c r="B1563" s="211"/>
      <c r="C1563" s="212"/>
      <c r="D1563" s="201" t="s">
        <v>143</v>
      </c>
      <c r="E1563" s="213" t="s">
        <v>21</v>
      </c>
      <c r="F1563" s="214" t="s">
        <v>145</v>
      </c>
      <c r="G1563" s="212"/>
      <c r="H1563" s="215">
        <v>1</v>
      </c>
      <c r="I1563" s="216"/>
      <c r="J1563" s="212"/>
      <c r="K1563" s="212"/>
      <c r="L1563" s="217"/>
      <c r="M1563" s="218"/>
      <c r="N1563" s="219"/>
      <c r="O1563" s="219"/>
      <c r="P1563" s="219"/>
      <c r="Q1563" s="219"/>
      <c r="R1563" s="219"/>
      <c r="S1563" s="219"/>
      <c r="T1563" s="220"/>
      <c r="AT1563" s="221" t="s">
        <v>143</v>
      </c>
      <c r="AU1563" s="221" t="s">
        <v>86</v>
      </c>
      <c r="AV1563" s="12" t="s">
        <v>141</v>
      </c>
      <c r="AW1563" s="12" t="s">
        <v>38</v>
      </c>
      <c r="AX1563" s="12" t="s">
        <v>79</v>
      </c>
      <c r="AY1563" s="221" t="s">
        <v>134</v>
      </c>
    </row>
    <row r="1564" spans="2:65" s="1" customFormat="1" ht="16.5" customHeight="1">
      <c r="B1564" s="41"/>
      <c r="C1564" s="187" t="s">
        <v>1176</v>
      </c>
      <c r="D1564" s="187" t="s">
        <v>136</v>
      </c>
      <c r="E1564" s="188" t="s">
        <v>1177</v>
      </c>
      <c r="F1564" s="189" t="s">
        <v>1178</v>
      </c>
      <c r="G1564" s="190" t="s">
        <v>1144</v>
      </c>
      <c r="H1564" s="191">
        <v>1</v>
      </c>
      <c r="I1564" s="192"/>
      <c r="J1564" s="193">
        <f>ROUND(I1564*H1564,2)</f>
        <v>0</v>
      </c>
      <c r="K1564" s="189" t="s">
        <v>21</v>
      </c>
      <c r="L1564" s="61"/>
      <c r="M1564" s="194" t="s">
        <v>21</v>
      </c>
      <c r="N1564" s="195" t="s">
        <v>45</v>
      </c>
      <c r="O1564" s="42"/>
      <c r="P1564" s="196">
        <f>O1564*H1564</f>
        <v>0</v>
      </c>
      <c r="Q1564" s="196">
        <v>0</v>
      </c>
      <c r="R1564" s="196">
        <f>Q1564*H1564</f>
        <v>0</v>
      </c>
      <c r="S1564" s="196">
        <v>0</v>
      </c>
      <c r="T1564" s="197">
        <f>S1564*H1564</f>
        <v>0</v>
      </c>
      <c r="AR1564" s="24" t="s">
        <v>141</v>
      </c>
      <c r="AT1564" s="24" t="s">
        <v>136</v>
      </c>
      <c r="AU1564" s="24" t="s">
        <v>86</v>
      </c>
      <c r="AY1564" s="24" t="s">
        <v>134</v>
      </c>
      <c r="BE1564" s="198">
        <f>IF(N1564="základní",J1564,0)</f>
        <v>0</v>
      </c>
      <c r="BF1564" s="198">
        <f>IF(N1564="snížená",J1564,0)</f>
        <v>0</v>
      </c>
      <c r="BG1564" s="198">
        <f>IF(N1564="zákl. přenesená",J1564,0)</f>
        <v>0</v>
      </c>
      <c r="BH1564" s="198">
        <f>IF(N1564="sníž. přenesená",J1564,0)</f>
        <v>0</v>
      </c>
      <c r="BI1564" s="198">
        <f>IF(N1564="nulová",J1564,0)</f>
        <v>0</v>
      </c>
      <c r="BJ1564" s="24" t="s">
        <v>79</v>
      </c>
      <c r="BK1564" s="198">
        <f>ROUND(I1564*H1564,2)</f>
        <v>0</v>
      </c>
      <c r="BL1564" s="24" t="s">
        <v>141</v>
      </c>
      <c r="BM1564" s="24" t="s">
        <v>1179</v>
      </c>
    </row>
    <row r="1565" spans="2:65" s="11" customFormat="1" ht="13.5">
      <c r="B1565" s="199"/>
      <c r="C1565" s="200"/>
      <c r="D1565" s="201" t="s">
        <v>143</v>
      </c>
      <c r="E1565" s="202" t="s">
        <v>21</v>
      </c>
      <c r="F1565" s="203" t="s">
        <v>79</v>
      </c>
      <c r="G1565" s="200"/>
      <c r="H1565" s="204">
        <v>1</v>
      </c>
      <c r="I1565" s="205"/>
      <c r="J1565" s="200"/>
      <c r="K1565" s="200"/>
      <c r="L1565" s="206"/>
      <c r="M1565" s="207"/>
      <c r="N1565" s="208"/>
      <c r="O1565" s="208"/>
      <c r="P1565" s="208"/>
      <c r="Q1565" s="208"/>
      <c r="R1565" s="208"/>
      <c r="S1565" s="208"/>
      <c r="T1565" s="209"/>
      <c r="AT1565" s="210" t="s">
        <v>143</v>
      </c>
      <c r="AU1565" s="210" t="s">
        <v>86</v>
      </c>
      <c r="AV1565" s="11" t="s">
        <v>86</v>
      </c>
      <c r="AW1565" s="11" t="s">
        <v>38</v>
      </c>
      <c r="AX1565" s="11" t="s">
        <v>74</v>
      </c>
      <c r="AY1565" s="210" t="s">
        <v>134</v>
      </c>
    </row>
    <row r="1566" spans="2:65" s="12" customFormat="1" ht="13.5">
      <c r="B1566" s="211"/>
      <c r="C1566" s="212"/>
      <c r="D1566" s="201" t="s">
        <v>143</v>
      </c>
      <c r="E1566" s="213" t="s">
        <v>21</v>
      </c>
      <c r="F1566" s="214" t="s">
        <v>145</v>
      </c>
      <c r="G1566" s="212"/>
      <c r="H1566" s="215">
        <v>1</v>
      </c>
      <c r="I1566" s="216"/>
      <c r="J1566" s="212"/>
      <c r="K1566" s="212"/>
      <c r="L1566" s="217"/>
      <c r="M1566" s="218"/>
      <c r="N1566" s="219"/>
      <c r="O1566" s="219"/>
      <c r="P1566" s="219"/>
      <c r="Q1566" s="219"/>
      <c r="R1566" s="219"/>
      <c r="S1566" s="219"/>
      <c r="T1566" s="220"/>
      <c r="AT1566" s="221" t="s">
        <v>143</v>
      </c>
      <c r="AU1566" s="221" t="s">
        <v>86</v>
      </c>
      <c r="AV1566" s="12" t="s">
        <v>141</v>
      </c>
      <c r="AW1566" s="12" t="s">
        <v>38</v>
      </c>
      <c r="AX1566" s="12" t="s">
        <v>79</v>
      </c>
      <c r="AY1566" s="221" t="s">
        <v>134</v>
      </c>
    </row>
    <row r="1567" spans="2:65" s="1" customFormat="1" ht="16.5" customHeight="1">
      <c r="B1567" s="41"/>
      <c r="C1567" s="187" t="s">
        <v>1180</v>
      </c>
      <c r="D1567" s="187" t="s">
        <v>136</v>
      </c>
      <c r="E1567" s="188" t="s">
        <v>1181</v>
      </c>
      <c r="F1567" s="189" t="s">
        <v>1182</v>
      </c>
      <c r="G1567" s="190" t="s">
        <v>1144</v>
      </c>
      <c r="H1567" s="191">
        <v>1</v>
      </c>
      <c r="I1567" s="192"/>
      <c r="J1567" s="193">
        <f>ROUND(I1567*H1567,2)</f>
        <v>0</v>
      </c>
      <c r="K1567" s="189" t="s">
        <v>21</v>
      </c>
      <c r="L1567" s="61"/>
      <c r="M1567" s="194" t="s">
        <v>21</v>
      </c>
      <c r="N1567" s="195" t="s">
        <v>45</v>
      </c>
      <c r="O1567" s="42"/>
      <c r="P1567" s="196">
        <f>O1567*H1567</f>
        <v>0</v>
      </c>
      <c r="Q1567" s="196">
        <v>0</v>
      </c>
      <c r="R1567" s="196">
        <f>Q1567*H1567</f>
        <v>0</v>
      </c>
      <c r="S1567" s="196">
        <v>0</v>
      </c>
      <c r="T1567" s="197">
        <f>S1567*H1567</f>
        <v>0</v>
      </c>
      <c r="AR1567" s="24" t="s">
        <v>141</v>
      </c>
      <c r="AT1567" s="24" t="s">
        <v>136</v>
      </c>
      <c r="AU1567" s="24" t="s">
        <v>86</v>
      </c>
      <c r="AY1567" s="24" t="s">
        <v>134</v>
      </c>
      <c r="BE1567" s="198">
        <f>IF(N1567="základní",J1567,0)</f>
        <v>0</v>
      </c>
      <c r="BF1567" s="198">
        <f>IF(N1567="snížená",J1567,0)</f>
        <v>0</v>
      </c>
      <c r="BG1567" s="198">
        <f>IF(N1567="zákl. přenesená",J1567,0)</f>
        <v>0</v>
      </c>
      <c r="BH1567" s="198">
        <f>IF(N1567="sníž. přenesená",J1567,0)</f>
        <v>0</v>
      </c>
      <c r="BI1567" s="198">
        <f>IF(N1567="nulová",J1567,0)</f>
        <v>0</v>
      </c>
      <c r="BJ1567" s="24" t="s">
        <v>79</v>
      </c>
      <c r="BK1567" s="198">
        <f>ROUND(I1567*H1567,2)</f>
        <v>0</v>
      </c>
      <c r="BL1567" s="24" t="s">
        <v>141</v>
      </c>
      <c r="BM1567" s="24" t="s">
        <v>1183</v>
      </c>
    </row>
    <row r="1568" spans="2:65" s="11" customFormat="1" ht="13.5">
      <c r="B1568" s="199"/>
      <c r="C1568" s="200"/>
      <c r="D1568" s="201" t="s">
        <v>143</v>
      </c>
      <c r="E1568" s="202" t="s">
        <v>21</v>
      </c>
      <c r="F1568" s="203" t="s">
        <v>79</v>
      </c>
      <c r="G1568" s="200"/>
      <c r="H1568" s="204">
        <v>1</v>
      </c>
      <c r="I1568" s="205"/>
      <c r="J1568" s="200"/>
      <c r="K1568" s="200"/>
      <c r="L1568" s="206"/>
      <c r="M1568" s="207"/>
      <c r="N1568" s="208"/>
      <c r="O1568" s="208"/>
      <c r="P1568" s="208"/>
      <c r="Q1568" s="208"/>
      <c r="R1568" s="208"/>
      <c r="S1568" s="208"/>
      <c r="T1568" s="209"/>
      <c r="AT1568" s="210" t="s">
        <v>143</v>
      </c>
      <c r="AU1568" s="210" t="s">
        <v>86</v>
      </c>
      <c r="AV1568" s="11" t="s">
        <v>86</v>
      </c>
      <c r="AW1568" s="11" t="s">
        <v>38</v>
      </c>
      <c r="AX1568" s="11" t="s">
        <v>74</v>
      </c>
      <c r="AY1568" s="210" t="s">
        <v>134</v>
      </c>
    </row>
    <row r="1569" spans="2:65" s="12" customFormat="1" ht="13.5">
      <c r="B1569" s="211"/>
      <c r="C1569" s="212"/>
      <c r="D1569" s="201" t="s">
        <v>143</v>
      </c>
      <c r="E1569" s="213" t="s">
        <v>21</v>
      </c>
      <c r="F1569" s="214" t="s">
        <v>145</v>
      </c>
      <c r="G1569" s="212"/>
      <c r="H1569" s="215">
        <v>1</v>
      </c>
      <c r="I1569" s="216"/>
      <c r="J1569" s="212"/>
      <c r="K1569" s="212"/>
      <c r="L1569" s="217"/>
      <c r="M1569" s="218"/>
      <c r="N1569" s="219"/>
      <c r="O1569" s="219"/>
      <c r="P1569" s="219"/>
      <c r="Q1569" s="219"/>
      <c r="R1569" s="219"/>
      <c r="S1569" s="219"/>
      <c r="T1569" s="220"/>
      <c r="AT1569" s="221" t="s">
        <v>143</v>
      </c>
      <c r="AU1569" s="221" t="s">
        <v>86</v>
      </c>
      <c r="AV1569" s="12" t="s">
        <v>141</v>
      </c>
      <c r="AW1569" s="12" t="s">
        <v>38</v>
      </c>
      <c r="AX1569" s="12" t="s">
        <v>79</v>
      </c>
      <c r="AY1569" s="221" t="s">
        <v>134</v>
      </c>
    </row>
    <row r="1570" spans="2:65" s="1" customFormat="1" ht="16.5" customHeight="1">
      <c r="B1570" s="41"/>
      <c r="C1570" s="187" t="s">
        <v>1184</v>
      </c>
      <c r="D1570" s="187" t="s">
        <v>136</v>
      </c>
      <c r="E1570" s="188" t="s">
        <v>1185</v>
      </c>
      <c r="F1570" s="189" t="s">
        <v>1186</v>
      </c>
      <c r="G1570" s="190" t="s">
        <v>1144</v>
      </c>
      <c r="H1570" s="191">
        <v>1</v>
      </c>
      <c r="I1570" s="192"/>
      <c r="J1570" s="193">
        <f>ROUND(I1570*H1570,2)</f>
        <v>0</v>
      </c>
      <c r="K1570" s="189" t="s">
        <v>21</v>
      </c>
      <c r="L1570" s="61"/>
      <c r="M1570" s="194" t="s">
        <v>21</v>
      </c>
      <c r="N1570" s="195" t="s">
        <v>45</v>
      </c>
      <c r="O1570" s="42"/>
      <c r="P1570" s="196">
        <f>O1570*H1570</f>
        <v>0</v>
      </c>
      <c r="Q1570" s="196">
        <v>0</v>
      </c>
      <c r="R1570" s="196">
        <f>Q1570*H1570</f>
        <v>0</v>
      </c>
      <c r="S1570" s="196">
        <v>0</v>
      </c>
      <c r="T1570" s="197">
        <f>S1570*H1570</f>
        <v>0</v>
      </c>
      <c r="AR1570" s="24" t="s">
        <v>1187</v>
      </c>
      <c r="AT1570" s="24" t="s">
        <v>136</v>
      </c>
      <c r="AU1570" s="24" t="s">
        <v>86</v>
      </c>
      <c r="AY1570" s="24" t="s">
        <v>134</v>
      </c>
      <c r="BE1570" s="198">
        <f>IF(N1570="základní",J1570,0)</f>
        <v>0</v>
      </c>
      <c r="BF1570" s="198">
        <f>IF(N1570="snížená",J1570,0)</f>
        <v>0</v>
      </c>
      <c r="BG1570" s="198">
        <f>IF(N1570="zákl. přenesená",J1570,0)</f>
        <v>0</v>
      </c>
      <c r="BH1570" s="198">
        <f>IF(N1570="sníž. přenesená",J1570,0)</f>
        <v>0</v>
      </c>
      <c r="BI1570" s="198">
        <f>IF(N1570="nulová",J1570,0)</f>
        <v>0</v>
      </c>
      <c r="BJ1570" s="24" t="s">
        <v>79</v>
      </c>
      <c r="BK1570" s="198">
        <f>ROUND(I1570*H1570,2)</f>
        <v>0</v>
      </c>
      <c r="BL1570" s="24" t="s">
        <v>1187</v>
      </c>
      <c r="BM1570" s="24" t="s">
        <v>1188</v>
      </c>
    </row>
    <row r="1571" spans="2:65" s="11" customFormat="1" ht="13.5">
      <c r="B1571" s="199"/>
      <c r="C1571" s="200"/>
      <c r="D1571" s="201" t="s">
        <v>143</v>
      </c>
      <c r="E1571" s="202" t="s">
        <v>21</v>
      </c>
      <c r="F1571" s="203" t="s">
        <v>79</v>
      </c>
      <c r="G1571" s="200"/>
      <c r="H1571" s="204">
        <v>1</v>
      </c>
      <c r="I1571" s="205"/>
      <c r="J1571" s="200"/>
      <c r="K1571" s="200"/>
      <c r="L1571" s="206"/>
      <c r="M1571" s="207"/>
      <c r="N1571" s="208"/>
      <c r="O1571" s="208"/>
      <c r="P1571" s="208"/>
      <c r="Q1571" s="208"/>
      <c r="R1571" s="208"/>
      <c r="S1571" s="208"/>
      <c r="T1571" s="209"/>
      <c r="AT1571" s="210" t="s">
        <v>143</v>
      </c>
      <c r="AU1571" s="210" t="s">
        <v>86</v>
      </c>
      <c r="AV1571" s="11" t="s">
        <v>86</v>
      </c>
      <c r="AW1571" s="11" t="s">
        <v>38</v>
      </c>
      <c r="AX1571" s="11" t="s">
        <v>74</v>
      </c>
      <c r="AY1571" s="210" t="s">
        <v>134</v>
      </c>
    </row>
    <row r="1572" spans="2:65" s="12" customFormat="1" ht="13.5">
      <c r="B1572" s="211"/>
      <c r="C1572" s="212"/>
      <c r="D1572" s="201" t="s">
        <v>143</v>
      </c>
      <c r="E1572" s="213" t="s">
        <v>21</v>
      </c>
      <c r="F1572" s="214" t="s">
        <v>145</v>
      </c>
      <c r="G1572" s="212"/>
      <c r="H1572" s="215">
        <v>1</v>
      </c>
      <c r="I1572" s="216"/>
      <c r="J1572" s="212"/>
      <c r="K1572" s="212"/>
      <c r="L1572" s="217"/>
      <c r="M1572" s="218"/>
      <c r="N1572" s="219"/>
      <c r="O1572" s="219"/>
      <c r="P1572" s="219"/>
      <c r="Q1572" s="219"/>
      <c r="R1572" s="219"/>
      <c r="S1572" s="219"/>
      <c r="T1572" s="220"/>
      <c r="AT1572" s="221" t="s">
        <v>143</v>
      </c>
      <c r="AU1572" s="221" t="s">
        <v>86</v>
      </c>
      <c r="AV1572" s="12" t="s">
        <v>141</v>
      </c>
      <c r="AW1572" s="12" t="s">
        <v>38</v>
      </c>
      <c r="AX1572" s="12" t="s">
        <v>79</v>
      </c>
      <c r="AY1572" s="221" t="s">
        <v>134</v>
      </c>
    </row>
    <row r="1573" spans="2:65" s="1" customFormat="1" ht="16.5" customHeight="1">
      <c r="B1573" s="41"/>
      <c r="C1573" s="187" t="s">
        <v>1189</v>
      </c>
      <c r="D1573" s="187" t="s">
        <v>136</v>
      </c>
      <c r="E1573" s="188" t="s">
        <v>1190</v>
      </c>
      <c r="F1573" s="189" t="s">
        <v>1191</v>
      </c>
      <c r="G1573" s="190" t="s">
        <v>1144</v>
      </c>
      <c r="H1573" s="191">
        <v>1</v>
      </c>
      <c r="I1573" s="192"/>
      <c r="J1573" s="193">
        <f>ROUND(I1573*H1573,2)</f>
        <v>0</v>
      </c>
      <c r="K1573" s="189" t="s">
        <v>21</v>
      </c>
      <c r="L1573" s="61"/>
      <c r="M1573" s="194" t="s">
        <v>21</v>
      </c>
      <c r="N1573" s="195" t="s">
        <v>45</v>
      </c>
      <c r="O1573" s="42"/>
      <c r="P1573" s="196">
        <f>O1573*H1573</f>
        <v>0</v>
      </c>
      <c r="Q1573" s="196">
        <v>0</v>
      </c>
      <c r="R1573" s="196">
        <f>Q1573*H1573</f>
        <v>0</v>
      </c>
      <c r="S1573" s="196">
        <v>0</v>
      </c>
      <c r="T1573" s="197">
        <f>S1573*H1573</f>
        <v>0</v>
      </c>
      <c r="AR1573" s="24" t="s">
        <v>1187</v>
      </c>
      <c r="AT1573" s="24" t="s">
        <v>136</v>
      </c>
      <c r="AU1573" s="24" t="s">
        <v>86</v>
      </c>
      <c r="AY1573" s="24" t="s">
        <v>134</v>
      </c>
      <c r="BE1573" s="198">
        <f>IF(N1573="základní",J1573,0)</f>
        <v>0</v>
      </c>
      <c r="BF1573" s="198">
        <f>IF(N1573="snížená",J1573,0)</f>
        <v>0</v>
      </c>
      <c r="BG1573" s="198">
        <f>IF(N1573="zákl. přenesená",J1573,0)</f>
        <v>0</v>
      </c>
      <c r="BH1573" s="198">
        <f>IF(N1573="sníž. přenesená",J1573,0)</f>
        <v>0</v>
      </c>
      <c r="BI1573" s="198">
        <f>IF(N1573="nulová",J1573,0)</f>
        <v>0</v>
      </c>
      <c r="BJ1573" s="24" t="s">
        <v>79</v>
      </c>
      <c r="BK1573" s="198">
        <f>ROUND(I1573*H1573,2)</f>
        <v>0</v>
      </c>
      <c r="BL1573" s="24" t="s">
        <v>1187</v>
      </c>
      <c r="BM1573" s="24" t="s">
        <v>1192</v>
      </c>
    </row>
    <row r="1574" spans="2:65" s="11" customFormat="1" ht="13.5">
      <c r="B1574" s="199"/>
      <c r="C1574" s="200"/>
      <c r="D1574" s="201" t="s">
        <v>143</v>
      </c>
      <c r="E1574" s="202" t="s">
        <v>21</v>
      </c>
      <c r="F1574" s="203" t="s">
        <v>79</v>
      </c>
      <c r="G1574" s="200"/>
      <c r="H1574" s="204">
        <v>1</v>
      </c>
      <c r="I1574" s="205"/>
      <c r="J1574" s="200"/>
      <c r="K1574" s="200"/>
      <c r="L1574" s="206"/>
      <c r="M1574" s="207"/>
      <c r="N1574" s="208"/>
      <c r="O1574" s="208"/>
      <c r="P1574" s="208"/>
      <c r="Q1574" s="208"/>
      <c r="R1574" s="208"/>
      <c r="S1574" s="208"/>
      <c r="T1574" s="209"/>
      <c r="AT1574" s="210" t="s">
        <v>143</v>
      </c>
      <c r="AU1574" s="210" t="s">
        <v>86</v>
      </c>
      <c r="AV1574" s="11" t="s">
        <v>86</v>
      </c>
      <c r="AW1574" s="11" t="s">
        <v>38</v>
      </c>
      <c r="AX1574" s="11" t="s">
        <v>74</v>
      </c>
      <c r="AY1574" s="210" t="s">
        <v>134</v>
      </c>
    </row>
    <row r="1575" spans="2:65" s="12" customFormat="1" ht="13.5">
      <c r="B1575" s="211"/>
      <c r="C1575" s="212"/>
      <c r="D1575" s="201" t="s">
        <v>143</v>
      </c>
      <c r="E1575" s="213" t="s">
        <v>21</v>
      </c>
      <c r="F1575" s="214" t="s">
        <v>145</v>
      </c>
      <c r="G1575" s="212"/>
      <c r="H1575" s="215">
        <v>1</v>
      </c>
      <c r="I1575" s="216"/>
      <c r="J1575" s="212"/>
      <c r="K1575" s="212"/>
      <c r="L1575" s="217"/>
      <c r="M1575" s="218"/>
      <c r="N1575" s="219"/>
      <c r="O1575" s="219"/>
      <c r="P1575" s="219"/>
      <c r="Q1575" s="219"/>
      <c r="R1575" s="219"/>
      <c r="S1575" s="219"/>
      <c r="T1575" s="220"/>
      <c r="AT1575" s="221" t="s">
        <v>143</v>
      </c>
      <c r="AU1575" s="221" t="s">
        <v>86</v>
      </c>
      <c r="AV1575" s="12" t="s">
        <v>141</v>
      </c>
      <c r="AW1575" s="12" t="s">
        <v>38</v>
      </c>
      <c r="AX1575" s="12" t="s">
        <v>79</v>
      </c>
      <c r="AY1575" s="221" t="s">
        <v>134</v>
      </c>
    </row>
    <row r="1576" spans="2:65" s="1" customFormat="1" ht="16.5" customHeight="1">
      <c r="B1576" s="41"/>
      <c r="C1576" s="187" t="s">
        <v>1193</v>
      </c>
      <c r="D1576" s="187" t="s">
        <v>136</v>
      </c>
      <c r="E1576" s="188" t="s">
        <v>1194</v>
      </c>
      <c r="F1576" s="189" t="s">
        <v>1195</v>
      </c>
      <c r="G1576" s="190" t="s">
        <v>1144</v>
      </c>
      <c r="H1576" s="191">
        <v>1</v>
      </c>
      <c r="I1576" s="192"/>
      <c r="J1576" s="193">
        <f>ROUND(I1576*H1576,2)</f>
        <v>0</v>
      </c>
      <c r="K1576" s="189" t="s">
        <v>21</v>
      </c>
      <c r="L1576" s="61"/>
      <c r="M1576" s="194" t="s">
        <v>21</v>
      </c>
      <c r="N1576" s="195" t="s">
        <v>45</v>
      </c>
      <c r="O1576" s="42"/>
      <c r="P1576" s="196">
        <f>O1576*H1576</f>
        <v>0</v>
      </c>
      <c r="Q1576" s="196">
        <v>0</v>
      </c>
      <c r="R1576" s="196">
        <f>Q1576*H1576</f>
        <v>0</v>
      </c>
      <c r="S1576" s="196">
        <v>0</v>
      </c>
      <c r="T1576" s="197">
        <f>S1576*H1576</f>
        <v>0</v>
      </c>
      <c r="AR1576" s="24" t="s">
        <v>1187</v>
      </c>
      <c r="AT1576" s="24" t="s">
        <v>136</v>
      </c>
      <c r="AU1576" s="24" t="s">
        <v>86</v>
      </c>
      <c r="AY1576" s="24" t="s">
        <v>134</v>
      </c>
      <c r="BE1576" s="198">
        <f>IF(N1576="základní",J1576,0)</f>
        <v>0</v>
      </c>
      <c r="BF1576" s="198">
        <f>IF(N1576="snížená",J1576,0)</f>
        <v>0</v>
      </c>
      <c r="BG1576" s="198">
        <f>IF(N1576="zákl. přenesená",J1576,0)</f>
        <v>0</v>
      </c>
      <c r="BH1576" s="198">
        <f>IF(N1576="sníž. přenesená",J1576,0)</f>
        <v>0</v>
      </c>
      <c r="BI1576" s="198">
        <f>IF(N1576="nulová",J1576,0)</f>
        <v>0</v>
      </c>
      <c r="BJ1576" s="24" t="s">
        <v>79</v>
      </c>
      <c r="BK1576" s="198">
        <f>ROUND(I1576*H1576,2)</f>
        <v>0</v>
      </c>
      <c r="BL1576" s="24" t="s">
        <v>1187</v>
      </c>
      <c r="BM1576" s="24" t="s">
        <v>1196</v>
      </c>
    </row>
    <row r="1577" spans="2:65" s="11" customFormat="1" ht="13.5">
      <c r="B1577" s="199"/>
      <c r="C1577" s="200"/>
      <c r="D1577" s="201" t="s">
        <v>143</v>
      </c>
      <c r="E1577" s="202" t="s">
        <v>21</v>
      </c>
      <c r="F1577" s="203" t="s">
        <v>79</v>
      </c>
      <c r="G1577" s="200"/>
      <c r="H1577" s="204">
        <v>1</v>
      </c>
      <c r="I1577" s="205"/>
      <c r="J1577" s="200"/>
      <c r="K1577" s="200"/>
      <c r="L1577" s="206"/>
      <c r="M1577" s="207"/>
      <c r="N1577" s="208"/>
      <c r="O1577" s="208"/>
      <c r="P1577" s="208"/>
      <c r="Q1577" s="208"/>
      <c r="R1577" s="208"/>
      <c r="S1577" s="208"/>
      <c r="T1577" s="209"/>
      <c r="AT1577" s="210" t="s">
        <v>143</v>
      </c>
      <c r="AU1577" s="210" t="s">
        <v>86</v>
      </c>
      <c r="AV1577" s="11" t="s">
        <v>86</v>
      </c>
      <c r="AW1577" s="11" t="s">
        <v>38</v>
      </c>
      <c r="AX1577" s="11" t="s">
        <v>74</v>
      </c>
      <c r="AY1577" s="210" t="s">
        <v>134</v>
      </c>
    </row>
    <row r="1578" spans="2:65" s="12" customFormat="1" ht="13.5">
      <c r="B1578" s="211"/>
      <c r="C1578" s="212"/>
      <c r="D1578" s="201" t="s">
        <v>143</v>
      </c>
      <c r="E1578" s="213" t="s">
        <v>21</v>
      </c>
      <c r="F1578" s="214" t="s">
        <v>145</v>
      </c>
      <c r="G1578" s="212"/>
      <c r="H1578" s="215">
        <v>1</v>
      </c>
      <c r="I1578" s="216"/>
      <c r="J1578" s="212"/>
      <c r="K1578" s="212"/>
      <c r="L1578" s="217"/>
      <c r="M1578" s="218"/>
      <c r="N1578" s="219"/>
      <c r="O1578" s="219"/>
      <c r="P1578" s="219"/>
      <c r="Q1578" s="219"/>
      <c r="R1578" s="219"/>
      <c r="S1578" s="219"/>
      <c r="T1578" s="220"/>
      <c r="AT1578" s="221" t="s">
        <v>143</v>
      </c>
      <c r="AU1578" s="221" t="s">
        <v>86</v>
      </c>
      <c r="AV1578" s="12" t="s">
        <v>141</v>
      </c>
      <c r="AW1578" s="12" t="s">
        <v>38</v>
      </c>
      <c r="AX1578" s="12" t="s">
        <v>79</v>
      </c>
      <c r="AY1578" s="221" t="s">
        <v>134</v>
      </c>
    </row>
    <row r="1579" spans="2:65" s="1" customFormat="1" ht="16.5" customHeight="1">
      <c r="B1579" s="41"/>
      <c r="C1579" s="187" t="s">
        <v>1197</v>
      </c>
      <c r="D1579" s="187" t="s">
        <v>136</v>
      </c>
      <c r="E1579" s="188" t="s">
        <v>1198</v>
      </c>
      <c r="F1579" s="189" t="s">
        <v>1199</v>
      </c>
      <c r="G1579" s="190" t="s">
        <v>1144</v>
      </c>
      <c r="H1579" s="191">
        <v>1</v>
      </c>
      <c r="I1579" s="192"/>
      <c r="J1579" s="193">
        <f>ROUND(I1579*H1579,2)</f>
        <v>0</v>
      </c>
      <c r="K1579" s="189" t="s">
        <v>21</v>
      </c>
      <c r="L1579" s="61"/>
      <c r="M1579" s="194" t="s">
        <v>21</v>
      </c>
      <c r="N1579" s="195" t="s">
        <v>45</v>
      </c>
      <c r="O1579" s="42"/>
      <c r="P1579" s="196">
        <f>O1579*H1579</f>
        <v>0</v>
      </c>
      <c r="Q1579" s="196">
        <v>0</v>
      </c>
      <c r="R1579" s="196">
        <f>Q1579*H1579</f>
        <v>0</v>
      </c>
      <c r="S1579" s="196">
        <v>0</v>
      </c>
      <c r="T1579" s="197">
        <f>S1579*H1579</f>
        <v>0</v>
      </c>
      <c r="AR1579" s="24" t="s">
        <v>1187</v>
      </c>
      <c r="AT1579" s="24" t="s">
        <v>136</v>
      </c>
      <c r="AU1579" s="24" t="s">
        <v>86</v>
      </c>
      <c r="AY1579" s="24" t="s">
        <v>134</v>
      </c>
      <c r="BE1579" s="198">
        <f>IF(N1579="základní",J1579,0)</f>
        <v>0</v>
      </c>
      <c r="BF1579" s="198">
        <f>IF(N1579="snížená",J1579,0)</f>
        <v>0</v>
      </c>
      <c r="BG1579" s="198">
        <f>IF(N1579="zákl. přenesená",J1579,0)</f>
        <v>0</v>
      </c>
      <c r="BH1579" s="198">
        <f>IF(N1579="sníž. přenesená",J1579,0)</f>
        <v>0</v>
      </c>
      <c r="BI1579" s="198">
        <f>IF(N1579="nulová",J1579,0)</f>
        <v>0</v>
      </c>
      <c r="BJ1579" s="24" t="s">
        <v>79</v>
      </c>
      <c r="BK1579" s="198">
        <f>ROUND(I1579*H1579,2)</f>
        <v>0</v>
      </c>
      <c r="BL1579" s="24" t="s">
        <v>1187</v>
      </c>
      <c r="BM1579" s="24" t="s">
        <v>1200</v>
      </c>
    </row>
    <row r="1580" spans="2:65" s="11" customFormat="1" ht="13.5">
      <c r="B1580" s="199"/>
      <c r="C1580" s="200"/>
      <c r="D1580" s="201" t="s">
        <v>143</v>
      </c>
      <c r="E1580" s="202" t="s">
        <v>21</v>
      </c>
      <c r="F1580" s="203" t="s">
        <v>79</v>
      </c>
      <c r="G1580" s="200"/>
      <c r="H1580" s="204">
        <v>1</v>
      </c>
      <c r="I1580" s="205"/>
      <c r="J1580" s="200"/>
      <c r="K1580" s="200"/>
      <c r="L1580" s="206"/>
      <c r="M1580" s="207"/>
      <c r="N1580" s="208"/>
      <c r="O1580" s="208"/>
      <c r="P1580" s="208"/>
      <c r="Q1580" s="208"/>
      <c r="R1580" s="208"/>
      <c r="S1580" s="208"/>
      <c r="T1580" s="209"/>
      <c r="AT1580" s="210" t="s">
        <v>143</v>
      </c>
      <c r="AU1580" s="210" t="s">
        <v>86</v>
      </c>
      <c r="AV1580" s="11" t="s">
        <v>86</v>
      </c>
      <c r="AW1580" s="11" t="s">
        <v>38</v>
      </c>
      <c r="AX1580" s="11" t="s">
        <v>74</v>
      </c>
      <c r="AY1580" s="210" t="s">
        <v>134</v>
      </c>
    </row>
    <row r="1581" spans="2:65" s="12" customFormat="1" ht="13.5">
      <c r="B1581" s="211"/>
      <c r="C1581" s="212"/>
      <c r="D1581" s="201" t="s">
        <v>143</v>
      </c>
      <c r="E1581" s="213" t="s">
        <v>21</v>
      </c>
      <c r="F1581" s="214" t="s">
        <v>145</v>
      </c>
      <c r="G1581" s="212"/>
      <c r="H1581" s="215">
        <v>1</v>
      </c>
      <c r="I1581" s="216"/>
      <c r="J1581" s="212"/>
      <c r="K1581" s="212"/>
      <c r="L1581" s="217"/>
      <c r="M1581" s="218"/>
      <c r="N1581" s="219"/>
      <c r="O1581" s="219"/>
      <c r="P1581" s="219"/>
      <c r="Q1581" s="219"/>
      <c r="R1581" s="219"/>
      <c r="S1581" s="219"/>
      <c r="T1581" s="220"/>
      <c r="AT1581" s="221" t="s">
        <v>143</v>
      </c>
      <c r="AU1581" s="221" t="s">
        <v>86</v>
      </c>
      <c r="AV1581" s="12" t="s">
        <v>141</v>
      </c>
      <c r="AW1581" s="12" t="s">
        <v>38</v>
      </c>
      <c r="AX1581" s="12" t="s">
        <v>79</v>
      </c>
      <c r="AY1581" s="221" t="s">
        <v>134</v>
      </c>
    </row>
    <row r="1582" spans="2:65" s="10" customFormat="1" ht="29.85" customHeight="1">
      <c r="B1582" s="171"/>
      <c r="C1582" s="172"/>
      <c r="D1582" s="173" t="s">
        <v>73</v>
      </c>
      <c r="E1582" s="185" t="s">
        <v>1201</v>
      </c>
      <c r="F1582" s="185" t="s">
        <v>1202</v>
      </c>
      <c r="G1582" s="172"/>
      <c r="H1582" s="172"/>
      <c r="I1582" s="175"/>
      <c r="J1582" s="186">
        <f>BK1582</f>
        <v>0</v>
      </c>
      <c r="K1582" s="172"/>
      <c r="L1582" s="177"/>
      <c r="M1582" s="178"/>
      <c r="N1582" s="179"/>
      <c r="O1582" s="179"/>
      <c r="P1582" s="180">
        <f>SUM(P1583:P1588)</f>
        <v>0</v>
      </c>
      <c r="Q1582" s="179"/>
      <c r="R1582" s="180">
        <f>SUM(R1583:R1588)</f>
        <v>0</v>
      </c>
      <c r="S1582" s="179"/>
      <c r="T1582" s="181">
        <f>SUM(T1583:T1588)</f>
        <v>0</v>
      </c>
      <c r="AR1582" s="182" t="s">
        <v>141</v>
      </c>
      <c r="AT1582" s="183" t="s">
        <v>73</v>
      </c>
      <c r="AU1582" s="183" t="s">
        <v>79</v>
      </c>
      <c r="AY1582" s="182" t="s">
        <v>134</v>
      </c>
      <c r="BK1582" s="184">
        <f>SUM(BK1583:BK1588)</f>
        <v>0</v>
      </c>
    </row>
    <row r="1583" spans="2:65" s="1" customFormat="1" ht="16.5" customHeight="1">
      <c r="B1583" s="41"/>
      <c r="C1583" s="187" t="s">
        <v>1203</v>
      </c>
      <c r="D1583" s="187" t="s">
        <v>136</v>
      </c>
      <c r="E1583" s="188" t="s">
        <v>1204</v>
      </c>
      <c r="F1583" s="189" t="s">
        <v>1205</v>
      </c>
      <c r="G1583" s="190" t="s">
        <v>1144</v>
      </c>
      <c r="H1583" s="191">
        <v>1</v>
      </c>
      <c r="I1583" s="192"/>
      <c r="J1583" s="193">
        <f>ROUND(I1583*H1583,2)</f>
        <v>0</v>
      </c>
      <c r="K1583" s="189" t="s">
        <v>21</v>
      </c>
      <c r="L1583" s="61"/>
      <c r="M1583" s="194" t="s">
        <v>21</v>
      </c>
      <c r="N1583" s="195" t="s">
        <v>45</v>
      </c>
      <c r="O1583" s="42"/>
      <c r="P1583" s="196">
        <f>O1583*H1583</f>
        <v>0</v>
      </c>
      <c r="Q1583" s="196">
        <v>0</v>
      </c>
      <c r="R1583" s="196">
        <f>Q1583*H1583</f>
        <v>0</v>
      </c>
      <c r="S1583" s="196">
        <v>0</v>
      </c>
      <c r="T1583" s="197">
        <f>S1583*H1583</f>
        <v>0</v>
      </c>
      <c r="AR1583" s="24" t="s">
        <v>141</v>
      </c>
      <c r="AT1583" s="24" t="s">
        <v>136</v>
      </c>
      <c r="AU1583" s="24" t="s">
        <v>86</v>
      </c>
      <c r="AY1583" s="24" t="s">
        <v>134</v>
      </c>
      <c r="BE1583" s="198">
        <f>IF(N1583="základní",J1583,0)</f>
        <v>0</v>
      </c>
      <c r="BF1583" s="198">
        <f>IF(N1583="snížená",J1583,0)</f>
        <v>0</v>
      </c>
      <c r="BG1583" s="198">
        <f>IF(N1583="zákl. přenesená",J1583,0)</f>
        <v>0</v>
      </c>
      <c r="BH1583" s="198">
        <f>IF(N1583="sníž. přenesená",J1583,0)</f>
        <v>0</v>
      </c>
      <c r="BI1583" s="198">
        <f>IF(N1583="nulová",J1583,0)</f>
        <v>0</v>
      </c>
      <c r="BJ1583" s="24" t="s">
        <v>79</v>
      </c>
      <c r="BK1583" s="198">
        <f>ROUND(I1583*H1583,2)</f>
        <v>0</v>
      </c>
      <c r="BL1583" s="24" t="s">
        <v>141</v>
      </c>
      <c r="BM1583" s="24" t="s">
        <v>1206</v>
      </c>
    </row>
    <row r="1584" spans="2:65" s="11" customFormat="1" ht="13.5">
      <c r="B1584" s="199"/>
      <c r="C1584" s="200"/>
      <c r="D1584" s="201" t="s">
        <v>143</v>
      </c>
      <c r="E1584" s="202" t="s">
        <v>21</v>
      </c>
      <c r="F1584" s="203" t="s">
        <v>79</v>
      </c>
      <c r="G1584" s="200"/>
      <c r="H1584" s="204">
        <v>1</v>
      </c>
      <c r="I1584" s="205"/>
      <c r="J1584" s="200"/>
      <c r="K1584" s="200"/>
      <c r="L1584" s="206"/>
      <c r="M1584" s="207"/>
      <c r="N1584" s="208"/>
      <c r="O1584" s="208"/>
      <c r="P1584" s="208"/>
      <c r="Q1584" s="208"/>
      <c r="R1584" s="208"/>
      <c r="S1584" s="208"/>
      <c r="T1584" s="209"/>
      <c r="AT1584" s="210" t="s">
        <v>143</v>
      </c>
      <c r="AU1584" s="210" t="s">
        <v>86</v>
      </c>
      <c r="AV1584" s="11" t="s">
        <v>86</v>
      </c>
      <c r="AW1584" s="11" t="s">
        <v>38</v>
      </c>
      <c r="AX1584" s="11" t="s">
        <v>74</v>
      </c>
      <c r="AY1584" s="210" t="s">
        <v>134</v>
      </c>
    </row>
    <row r="1585" spans="2:65" s="12" customFormat="1" ht="13.5">
      <c r="B1585" s="211"/>
      <c r="C1585" s="212"/>
      <c r="D1585" s="201" t="s">
        <v>143</v>
      </c>
      <c r="E1585" s="213" t="s">
        <v>21</v>
      </c>
      <c r="F1585" s="214" t="s">
        <v>145</v>
      </c>
      <c r="G1585" s="212"/>
      <c r="H1585" s="215">
        <v>1</v>
      </c>
      <c r="I1585" s="216"/>
      <c r="J1585" s="212"/>
      <c r="K1585" s="212"/>
      <c r="L1585" s="217"/>
      <c r="M1585" s="218"/>
      <c r="N1585" s="219"/>
      <c r="O1585" s="219"/>
      <c r="P1585" s="219"/>
      <c r="Q1585" s="219"/>
      <c r="R1585" s="219"/>
      <c r="S1585" s="219"/>
      <c r="T1585" s="220"/>
      <c r="AT1585" s="221" t="s">
        <v>143</v>
      </c>
      <c r="AU1585" s="221" t="s">
        <v>86</v>
      </c>
      <c r="AV1585" s="12" t="s">
        <v>141</v>
      </c>
      <c r="AW1585" s="12" t="s">
        <v>38</v>
      </c>
      <c r="AX1585" s="12" t="s">
        <v>79</v>
      </c>
      <c r="AY1585" s="221" t="s">
        <v>134</v>
      </c>
    </row>
    <row r="1586" spans="2:65" s="1" customFormat="1" ht="16.5" customHeight="1">
      <c r="B1586" s="41"/>
      <c r="C1586" s="187" t="s">
        <v>1207</v>
      </c>
      <c r="D1586" s="187" t="s">
        <v>136</v>
      </c>
      <c r="E1586" s="188" t="s">
        <v>1208</v>
      </c>
      <c r="F1586" s="189" t="s">
        <v>1209</v>
      </c>
      <c r="G1586" s="190" t="s">
        <v>1144</v>
      </c>
      <c r="H1586" s="191">
        <v>1</v>
      </c>
      <c r="I1586" s="192"/>
      <c r="J1586" s="193">
        <f>ROUND(I1586*H1586,2)</f>
        <v>0</v>
      </c>
      <c r="K1586" s="189" t="s">
        <v>21</v>
      </c>
      <c r="L1586" s="61"/>
      <c r="M1586" s="194" t="s">
        <v>21</v>
      </c>
      <c r="N1586" s="195" t="s">
        <v>45</v>
      </c>
      <c r="O1586" s="42"/>
      <c r="P1586" s="196">
        <f>O1586*H1586</f>
        <v>0</v>
      </c>
      <c r="Q1586" s="196">
        <v>0</v>
      </c>
      <c r="R1586" s="196">
        <f>Q1586*H1586</f>
        <v>0</v>
      </c>
      <c r="S1586" s="196">
        <v>0</v>
      </c>
      <c r="T1586" s="197">
        <f>S1586*H1586</f>
        <v>0</v>
      </c>
      <c r="AR1586" s="24" t="s">
        <v>141</v>
      </c>
      <c r="AT1586" s="24" t="s">
        <v>136</v>
      </c>
      <c r="AU1586" s="24" t="s">
        <v>86</v>
      </c>
      <c r="AY1586" s="24" t="s">
        <v>134</v>
      </c>
      <c r="BE1586" s="198">
        <f>IF(N1586="základní",J1586,0)</f>
        <v>0</v>
      </c>
      <c r="BF1586" s="198">
        <f>IF(N1586="snížená",J1586,0)</f>
        <v>0</v>
      </c>
      <c r="BG1586" s="198">
        <f>IF(N1586="zákl. přenesená",J1586,0)</f>
        <v>0</v>
      </c>
      <c r="BH1586" s="198">
        <f>IF(N1586="sníž. přenesená",J1586,0)</f>
        <v>0</v>
      </c>
      <c r="BI1586" s="198">
        <f>IF(N1586="nulová",J1586,0)</f>
        <v>0</v>
      </c>
      <c r="BJ1586" s="24" t="s">
        <v>79</v>
      </c>
      <c r="BK1586" s="198">
        <f>ROUND(I1586*H1586,2)</f>
        <v>0</v>
      </c>
      <c r="BL1586" s="24" t="s">
        <v>141</v>
      </c>
      <c r="BM1586" s="24" t="s">
        <v>1210</v>
      </c>
    </row>
    <row r="1587" spans="2:65" s="11" customFormat="1" ht="13.5">
      <c r="B1587" s="199"/>
      <c r="C1587" s="200"/>
      <c r="D1587" s="201" t="s">
        <v>143</v>
      </c>
      <c r="E1587" s="202" t="s">
        <v>21</v>
      </c>
      <c r="F1587" s="203" t="s">
        <v>79</v>
      </c>
      <c r="G1587" s="200"/>
      <c r="H1587" s="204">
        <v>1</v>
      </c>
      <c r="I1587" s="205"/>
      <c r="J1587" s="200"/>
      <c r="K1587" s="200"/>
      <c r="L1587" s="206"/>
      <c r="M1587" s="207"/>
      <c r="N1587" s="208"/>
      <c r="O1587" s="208"/>
      <c r="P1587" s="208"/>
      <c r="Q1587" s="208"/>
      <c r="R1587" s="208"/>
      <c r="S1587" s="208"/>
      <c r="T1587" s="209"/>
      <c r="AT1587" s="210" t="s">
        <v>143</v>
      </c>
      <c r="AU1587" s="210" t="s">
        <v>86</v>
      </c>
      <c r="AV1587" s="11" t="s">
        <v>86</v>
      </c>
      <c r="AW1587" s="11" t="s">
        <v>38</v>
      </c>
      <c r="AX1587" s="11" t="s">
        <v>74</v>
      </c>
      <c r="AY1587" s="210" t="s">
        <v>134</v>
      </c>
    </row>
    <row r="1588" spans="2:65" s="12" customFormat="1" ht="13.5">
      <c r="B1588" s="211"/>
      <c r="C1588" s="212"/>
      <c r="D1588" s="201" t="s">
        <v>143</v>
      </c>
      <c r="E1588" s="213" t="s">
        <v>21</v>
      </c>
      <c r="F1588" s="214" t="s">
        <v>145</v>
      </c>
      <c r="G1588" s="212"/>
      <c r="H1588" s="215">
        <v>1</v>
      </c>
      <c r="I1588" s="216"/>
      <c r="J1588" s="212"/>
      <c r="K1588" s="212"/>
      <c r="L1588" s="217"/>
      <c r="M1588" s="218"/>
      <c r="N1588" s="219"/>
      <c r="O1588" s="219"/>
      <c r="P1588" s="219"/>
      <c r="Q1588" s="219"/>
      <c r="R1588" s="219"/>
      <c r="S1588" s="219"/>
      <c r="T1588" s="220"/>
      <c r="AT1588" s="221" t="s">
        <v>143</v>
      </c>
      <c r="AU1588" s="221" t="s">
        <v>86</v>
      </c>
      <c r="AV1588" s="12" t="s">
        <v>141</v>
      </c>
      <c r="AW1588" s="12" t="s">
        <v>38</v>
      </c>
      <c r="AX1588" s="12" t="s">
        <v>79</v>
      </c>
      <c r="AY1588" s="221" t="s">
        <v>134</v>
      </c>
    </row>
    <row r="1589" spans="2:65" s="10" customFormat="1" ht="29.85" customHeight="1">
      <c r="B1589" s="171"/>
      <c r="C1589" s="172"/>
      <c r="D1589" s="173" t="s">
        <v>73</v>
      </c>
      <c r="E1589" s="185" t="s">
        <v>1211</v>
      </c>
      <c r="F1589" s="185" t="s">
        <v>1212</v>
      </c>
      <c r="G1589" s="172"/>
      <c r="H1589" s="172"/>
      <c r="I1589" s="175"/>
      <c r="J1589" s="186">
        <f>BK1589</f>
        <v>0</v>
      </c>
      <c r="K1589" s="172"/>
      <c r="L1589" s="177"/>
      <c r="M1589" s="178"/>
      <c r="N1589" s="179"/>
      <c r="O1589" s="179"/>
      <c r="P1589" s="180">
        <f>SUM(P1590:P1592)</f>
        <v>0</v>
      </c>
      <c r="Q1589" s="179"/>
      <c r="R1589" s="180">
        <f>SUM(R1590:R1592)</f>
        <v>0</v>
      </c>
      <c r="S1589" s="179"/>
      <c r="T1589" s="181">
        <f>SUM(T1590:T1592)</f>
        <v>0</v>
      </c>
      <c r="AR1589" s="182" t="s">
        <v>156</v>
      </c>
      <c r="AT1589" s="183" t="s">
        <v>73</v>
      </c>
      <c r="AU1589" s="183" t="s">
        <v>79</v>
      </c>
      <c r="AY1589" s="182" t="s">
        <v>134</v>
      </c>
      <c r="BK1589" s="184">
        <f>SUM(BK1590:BK1592)</f>
        <v>0</v>
      </c>
    </row>
    <row r="1590" spans="2:65" s="1" customFormat="1" ht="16.5" customHeight="1">
      <c r="B1590" s="41"/>
      <c r="C1590" s="187" t="s">
        <v>1213</v>
      </c>
      <c r="D1590" s="187" t="s">
        <v>136</v>
      </c>
      <c r="E1590" s="188" t="s">
        <v>1214</v>
      </c>
      <c r="F1590" s="189" t="s">
        <v>1215</v>
      </c>
      <c r="G1590" s="190" t="s">
        <v>1144</v>
      </c>
      <c r="H1590" s="191">
        <v>1</v>
      </c>
      <c r="I1590" s="192"/>
      <c r="J1590" s="193">
        <f>ROUND(I1590*H1590,2)</f>
        <v>0</v>
      </c>
      <c r="K1590" s="189" t="s">
        <v>21</v>
      </c>
      <c r="L1590" s="61"/>
      <c r="M1590" s="194" t="s">
        <v>21</v>
      </c>
      <c r="N1590" s="195" t="s">
        <v>45</v>
      </c>
      <c r="O1590" s="42"/>
      <c r="P1590" s="196">
        <f>O1590*H1590</f>
        <v>0</v>
      </c>
      <c r="Q1590" s="196">
        <v>0</v>
      </c>
      <c r="R1590" s="196">
        <f>Q1590*H1590</f>
        <v>0</v>
      </c>
      <c r="S1590" s="196">
        <v>0</v>
      </c>
      <c r="T1590" s="197">
        <f>S1590*H1590</f>
        <v>0</v>
      </c>
      <c r="AR1590" s="24" t="s">
        <v>1187</v>
      </c>
      <c r="AT1590" s="24" t="s">
        <v>136</v>
      </c>
      <c r="AU1590" s="24" t="s">
        <v>86</v>
      </c>
      <c r="AY1590" s="24" t="s">
        <v>134</v>
      </c>
      <c r="BE1590" s="198">
        <f>IF(N1590="základní",J1590,0)</f>
        <v>0</v>
      </c>
      <c r="BF1590" s="198">
        <f>IF(N1590="snížená",J1590,0)</f>
        <v>0</v>
      </c>
      <c r="BG1590" s="198">
        <f>IF(N1590="zákl. přenesená",J1590,0)</f>
        <v>0</v>
      </c>
      <c r="BH1590" s="198">
        <f>IF(N1590="sníž. přenesená",J1590,0)</f>
        <v>0</v>
      </c>
      <c r="BI1590" s="198">
        <f>IF(N1590="nulová",J1590,0)</f>
        <v>0</v>
      </c>
      <c r="BJ1590" s="24" t="s">
        <v>79</v>
      </c>
      <c r="BK1590" s="198">
        <f>ROUND(I1590*H1590,2)</f>
        <v>0</v>
      </c>
      <c r="BL1590" s="24" t="s">
        <v>1187</v>
      </c>
      <c r="BM1590" s="24" t="s">
        <v>1216</v>
      </c>
    </row>
    <row r="1591" spans="2:65" s="11" customFormat="1" ht="13.5">
      <c r="B1591" s="199"/>
      <c r="C1591" s="200"/>
      <c r="D1591" s="201" t="s">
        <v>143</v>
      </c>
      <c r="E1591" s="202" t="s">
        <v>21</v>
      </c>
      <c r="F1591" s="203" t="s">
        <v>79</v>
      </c>
      <c r="G1591" s="200"/>
      <c r="H1591" s="204">
        <v>1</v>
      </c>
      <c r="I1591" s="205"/>
      <c r="J1591" s="200"/>
      <c r="K1591" s="200"/>
      <c r="L1591" s="206"/>
      <c r="M1591" s="207"/>
      <c r="N1591" s="208"/>
      <c r="O1591" s="208"/>
      <c r="P1591" s="208"/>
      <c r="Q1591" s="208"/>
      <c r="R1591" s="208"/>
      <c r="S1591" s="208"/>
      <c r="T1591" s="209"/>
      <c r="AT1591" s="210" t="s">
        <v>143</v>
      </c>
      <c r="AU1591" s="210" t="s">
        <v>86</v>
      </c>
      <c r="AV1591" s="11" t="s">
        <v>86</v>
      </c>
      <c r="AW1591" s="11" t="s">
        <v>38</v>
      </c>
      <c r="AX1591" s="11" t="s">
        <v>74</v>
      </c>
      <c r="AY1591" s="210" t="s">
        <v>134</v>
      </c>
    </row>
    <row r="1592" spans="2:65" s="12" customFormat="1" ht="13.5">
      <c r="B1592" s="211"/>
      <c r="C1592" s="212"/>
      <c r="D1592" s="201" t="s">
        <v>143</v>
      </c>
      <c r="E1592" s="213" t="s">
        <v>21</v>
      </c>
      <c r="F1592" s="214" t="s">
        <v>145</v>
      </c>
      <c r="G1592" s="212"/>
      <c r="H1592" s="215">
        <v>1</v>
      </c>
      <c r="I1592" s="216"/>
      <c r="J1592" s="212"/>
      <c r="K1592" s="212"/>
      <c r="L1592" s="217"/>
      <c r="M1592" s="218"/>
      <c r="N1592" s="219"/>
      <c r="O1592" s="219"/>
      <c r="P1592" s="219"/>
      <c r="Q1592" s="219"/>
      <c r="R1592" s="219"/>
      <c r="S1592" s="219"/>
      <c r="T1592" s="220"/>
      <c r="AT1592" s="221" t="s">
        <v>143</v>
      </c>
      <c r="AU1592" s="221" t="s">
        <v>86</v>
      </c>
      <c r="AV1592" s="12" t="s">
        <v>141</v>
      </c>
      <c r="AW1592" s="12" t="s">
        <v>38</v>
      </c>
      <c r="AX1592" s="12" t="s">
        <v>79</v>
      </c>
      <c r="AY1592" s="221" t="s">
        <v>134</v>
      </c>
    </row>
    <row r="1593" spans="2:65" s="10" customFormat="1" ht="29.85" customHeight="1">
      <c r="B1593" s="171"/>
      <c r="C1593" s="172"/>
      <c r="D1593" s="173" t="s">
        <v>73</v>
      </c>
      <c r="E1593" s="185" t="s">
        <v>1217</v>
      </c>
      <c r="F1593" s="185" t="s">
        <v>1218</v>
      </c>
      <c r="G1593" s="172"/>
      <c r="H1593" s="172"/>
      <c r="I1593" s="175"/>
      <c r="J1593" s="186">
        <f>BK1593</f>
        <v>0</v>
      </c>
      <c r="K1593" s="172"/>
      <c r="L1593" s="177"/>
      <c r="M1593" s="178"/>
      <c r="N1593" s="179"/>
      <c r="O1593" s="179"/>
      <c r="P1593" s="180">
        <f>SUM(P1594:P1596)</f>
        <v>0</v>
      </c>
      <c r="Q1593" s="179"/>
      <c r="R1593" s="180">
        <f>SUM(R1594:R1596)</f>
        <v>0</v>
      </c>
      <c r="S1593" s="179"/>
      <c r="T1593" s="181">
        <f>SUM(T1594:T1596)</f>
        <v>0</v>
      </c>
      <c r="AR1593" s="182" t="s">
        <v>156</v>
      </c>
      <c r="AT1593" s="183" t="s">
        <v>73</v>
      </c>
      <c r="AU1593" s="183" t="s">
        <v>79</v>
      </c>
      <c r="AY1593" s="182" t="s">
        <v>134</v>
      </c>
      <c r="BK1593" s="184">
        <f>SUM(BK1594:BK1596)</f>
        <v>0</v>
      </c>
    </row>
    <row r="1594" spans="2:65" s="1" customFormat="1" ht="16.5" customHeight="1">
      <c r="B1594" s="41"/>
      <c r="C1594" s="187" t="s">
        <v>1219</v>
      </c>
      <c r="D1594" s="187" t="s">
        <v>136</v>
      </c>
      <c r="E1594" s="188" t="s">
        <v>1220</v>
      </c>
      <c r="F1594" s="189" t="s">
        <v>1221</v>
      </c>
      <c r="G1594" s="190" t="s">
        <v>1144</v>
      </c>
      <c r="H1594" s="191">
        <v>1</v>
      </c>
      <c r="I1594" s="192"/>
      <c r="J1594" s="193">
        <f>ROUND(I1594*H1594,2)</f>
        <v>0</v>
      </c>
      <c r="K1594" s="189" t="s">
        <v>21</v>
      </c>
      <c r="L1594" s="61"/>
      <c r="M1594" s="194" t="s">
        <v>21</v>
      </c>
      <c r="N1594" s="195" t="s">
        <v>45</v>
      </c>
      <c r="O1594" s="42"/>
      <c r="P1594" s="196">
        <f>O1594*H1594</f>
        <v>0</v>
      </c>
      <c r="Q1594" s="196">
        <v>0</v>
      </c>
      <c r="R1594" s="196">
        <f>Q1594*H1594</f>
        <v>0</v>
      </c>
      <c r="S1594" s="196">
        <v>0</v>
      </c>
      <c r="T1594" s="197">
        <f>S1594*H1594</f>
        <v>0</v>
      </c>
      <c r="AR1594" s="24" t="s">
        <v>1187</v>
      </c>
      <c r="AT1594" s="24" t="s">
        <v>136</v>
      </c>
      <c r="AU1594" s="24" t="s">
        <v>86</v>
      </c>
      <c r="AY1594" s="24" t="s">
        <v>134</v>
      </c>
      <c r="BE1594" s="198">
        <f>IF(N1594="základní",J1594,0)</f>
        <v>0</v>
      </c>
      <c r="BF1594" s="198">
        <f>IF(N1594="snížená",J1594,0)</f>
        <v>0</v>
      </c>
      <c r="BG1594" s="198">
        <f>IF(N1594="zákl. přenesená",J1594,0)</f>
        <v>0</v>
      </c>
      <c r="BH1594" s="198">
        <f>IF(N1594="sníž. přenesená",J1594,0)</f>
        <v>0</v>
      </c>
      <c r="BI1594" s="198">
        <f>IF(N1594="nulová",J1594,0)</f>
        <v>0</v>
      </c>
      <c r="BJ1594" s="24" t="s">
        <v>79</v>
      </c>
      <c r="BK1594" s="198">
        <f>ROUND(I1594*H1594,2)</f>
        <v>0</v>
      </c>
      <c r="BL1594" s="24" t="s">
        <v>1187</v>
      </c>
      <c r="BM1594" s="24" t="s">
        <v>1222</v>
      </c>
    </row>
    <row r="1595" spans="2:65" s="11" customFormat="1" ht="13.5">
      <c r="B1595" s="199"/>
      <c r="C1595" s="200"/>
      <c r="D1595" s="201" t="s">
        <v>143</v>
      </c>
      <c r="E1595" s="202" t="s">
        <v>21</v>
      </c>
      <c r="F1595" s="203" t="s">
        <v>79</v>
      </c>
      <c r="G1595" s="200"/>
      <c r="H1595" s="204">
        <v>1</v>
      </c>
      <c r="I1595" s="205"/>
      <c r="J1595" s="200"/>
      <c r="K1595" s="200"/>
      <c r="L1595" s="206"/>
      <c r="M1595" s="207"/>
      <c r="N1595" s="208"/>
      <c r="O1595" s="208"/>
      <c r="P1595" s="208"/>
      <c r="Q1595" s="208"/>
      <c r="R1595" s="208"/>
      <c r="S1595" s="208"/>
      <c r="T1595" s="209"/>
      <c r="AT1595" s="210" t="s">
        <v>143</v>
      </c>
      <c r="AU1595" s="210" t="s">
        <v>86</v>
      </c>
      <c r="AV1595" s="11" t="s">
        <v>86</v>
      </c>
      <c r="AW1595" s="11" t="s">
        <v>38</v>
      </c>
      <c r="AX1595" s="11" t="s">
        <v>74</v>
      </c>
      <c r="AY1595" s="210" t="s">
        <v>134</v>
      </c>
    </row>
    <row r="1596" spans="2:65" s="12" customFormat="1" ht="13.5">
      <c r="B1596" s="211"/>
      <c r="C1596" s="212"/>
      <c r="D1596" s="201" t="s">
        <v>143</v>
      </c>
      <c r="E1596" s="213" t="s">
        <v>21</v>
      </c>
      <c r="F1596" s="214" t="s">
        <v>145</v>
      </c>
      <c r="G1596" s="212"/>
      <c r="H1596" s="215">
        <v>1</v>
      </c>
      <c r="I1596" s="216"/>
      <c r="J1596" s="212"/>
      <c r="K1596" s="212"/>
      <c r="L1596" s="217"/>
      <c r="M1596" s="218"/>
      <c r="N1596" s="219"/>
      <c r="O1596" s="219"/>
      <c r="P1596" s="219"/>
      <c r="Q1596" s="219"/>
      <c r="R1596" s="219"/>
      <c r="S1596" s="219"/>
      <c r="T1596" s="220"/>
      <c r="AT1596" s="221" t="s">
        <v>143</v>
      </c>
      <c r="AU1596" s="221" t="s">
        <v>86</v>
      </c>
      <c r="AV1596" s="12" t="s">
        <v>141</v>
      </c>
      <c r="AW1596" s="12" t="s">
        <v>38</v>
      </c>
      <c r="AX1596" s="12" t="s">
        <v>79</v>
      </c>
      <c r="AY1596" s="221" t="s">
        <v>134</v>
      </c>
    </row>
    <row r="1597" spans="2:65" s="10" customFormat="1" ht="29.85" customHeight="1">
      <c r="B1597" s="171"/>
      <c r="C1597" s="172"/>
      <c r="D1597" s="173" t="s">
        <v>73</v>
      </c>
      <c r="E1597" s="185" t="s">
        <v>1223</v>
      </c>
      <c r="F1597" s="185" t="s">
        <v>1224</v>
      </c>
      <c r="G1597" s="172"/>
      <c r="H1597" s="172"/>
      <c r="I1597" s="175"/>
      <c r="J1597" s="186">
        <f>BK1597</f>
        <v>0</v>
      </c>
      <c r="K1597" s="172"/>
      <c r="L1597" s="177"/>
      <c r="M1597" s="178"/>
      <c r="N1597" s="179"/>
      <c r="O1597" s="179"/>
      <c r="P1597" s="180">
        <f>SUM(P1598:P1600)</f>
        <v>0</v>
      </c>
      <c r="Q1597" s="179"/>
      <c r="R1597" s="180">
        <f>SUM(R1598:R1600)</f>
        <v>0</v>
      </c>
      <c r="S1597" s="179"/>
      <c r="T1597" s="181">
        <f>SUM(T1598:T1600)</f>
        <v>0</v>
      </c>
      <c r="AR1597" s="182" t="s">
        <v>156</v>
      </c>
      <c r="AT1597" s="183" t="s">
        <v>73</v>
      </c>
      <c r="AU1597" s="183" t="s">
        <v>79</v>
      </c>
      <c r="AY1597" s="182" t="s">
        <v>134</v>
      </c>
      <c r="BK1597" s="184">
        <f>SUM(BK1598:BK1600)</f>
        <v>0</v>
      </c>
    </row>
    <row r="1598" spans="2:65" s="1" customFormat="1" ht="16.5" customHeight="1">
      <c r="B1598" s="41"/>
      <c r="C1598" s="187" t="s">
        <v>1225</v>
      </c>
      <c r="D1598" s="187" t="s">
        <v>136</v>
      </c>
      <c r="E1598" s="188" t="s">
        <v>1226</v>
      </c>
      <c r="F1598" s="189" t="s">
        <v>1227</v>
      </c>
      <c r="G1598" s="190" t="s">
        <v>1144</v>
      </c>
      <c r="H1598" s="191">
        <v>1</v>
      </c>
      <c r="I1598" s="192"/>
      <c r="J1598" s="193">
        <f>ROUND(I1598*H1598,2)</f>
        <v>0</v>
      </c>
      <c r="K1598" s="189" t="s">
        <v>21</v>
      </c>
      <c r="L1598" s="61"/>
      <c r="M1598" s="194" t="s">
        <v>21</v>
      </c>
      <c r="N1598" s="195" t="s">
        <v>45</v>
      </c>
      <c r="O1598" s="42"/>
      <c r="P1598" s="196">
        <f>O1598*H1598</f>
        <v>0</v>
      </c>
      <c r="Q1598" s="196">
        <v>0</v>
      </c>
      <c r="R1598" s="196">
        <f>Q1598*H1598</f>
        <v>0</v>
      </c>
      <c r="S1598" s="196">
        <v>0</v>
      </c>
      <c r="T1598" s="197">
        <f>S1598*H1598</f>
        <v>0</v>
      </c>
      <c r="AR1598" s="24" t="s">
        <v>1187</v>
      </c>
      <c r="AT1598" s="24" t="s">
        <v>136</v>
      </c>
      <c r="AU1598" s="24" t="s">
        <v>86</v>
      </c>
      <c r="AY1598" s="24" t="s">
        <v>134</v>
      </c>
      <c r="BE1598" s="198">
        <f>IF(N1598="základní",J1598,0)</f>
        <v>0</v>
      </c>
      <c r="BF1598" s="198">
        <f>IF(N1598="snížená",J1598,0)</f>
        <v>0</v>
      </c>
      <c r="BG1598" s="198">
        <f>IF(N1598="zákl. přenesená",J1598,0)</f>
        <v>0</v>
      </c>
      <c r="BH1598" s="198">
        <f>IF(N1598="sníž. přenesená",J1598,0)</f>
        <v>0</v>
      </c>
      <c r="BI1598" s="198">
        <f>IF(N1598="nulová",J1598,0)</f>
        <v>0</v>
      </c>
      <c r="BJ1598" s="24" t="s">
        <v>79</v>
      </c>
      <c r="BK1598" s="198">
        <f>ROUND(I1598*H1598,2)</f>
        <v>0</v>
      </c>
      <c r="BL1598" s="24" t="s">
        <v>1187</v>
      </c>
      <c r="BM1598" s="24" t="s">
        <v>1228</v>
      </c>
    </row>
    <row r="1599" spans="2:65" s="11" customFormat="1" ht="13.5">
      <c r="B1599" s="199"/>
      <c r="C1599" s="200"/>
      <c r="D1599" s="201" t="s">
        <v>143</v>
      </c>
      <c r="E1599" s="202" t="s">
        <v>21</v>
      </c>
      <c r="F1599" s="203" t="s">
        <v>79</v>
      </c>
      <c r="G1599" s="200"/>
      <c r="H1599" s="204">
        <v>1</v>
      </c>
      <c r="I1599" s="205"/>
      <c r="J1599" s="200"/>
      <c r="K1599" s="200"/>
      <c r="L1599" s="206"/>
      <c r="M1599" s="207"/>
      <c r="N1599" s="208"/>
      <c r="O1599" s="208"/>
      <c r="P1599" s="208"/>
      <c r="Q1599" s="208"/>
      <c r="R1599" s="208"/>
      <c r="S1599" s="208"/>
      <c r="T1599" s="209"/>
      <c r="AT1599" s="210" t="s">
        <v>143</v>
      </c>
      <c r="AU1599" s="210" t="s">
        <v>86</v>
      </c>
      <c r="AV1599" s="11" t="s">
        <v>86</v>
      </c>
      <c r="AW1599" s="11" t="s">
        <v>38</v>
      </c>
      <c r="AX1599" s="11" t="s">
        <v>74</v>
      </c>
      <c r="AY1599" s="210" t="s">
        <v>134</v>
      </c>
    </row>
    <row r="1600" spans="2:65" s="12" customFormat="1" ht="13.5">
      <c r="B1600" s="211"/>
      <c r="C1600" s="212"/>
      <c r="D1600" s="201" t="s">
        <v>143</v>
      </c>
      <c r="E1600" s="213" t="s">
        <v>21</v>
      </c>
      <c r="F1600" s="214" t="s">
        <v>145</v>
      </c>
      <c r="G1600" s="212"/>
      <c r="H1600" s="215">
        <v>1</v>
      </c>
      <c r="I1600" s="216"/>
      <c r="J1600" s="212"/>
      <c r="K1600" s="212"/>
      <c r="L1600" s="217"/>
      <c r="M1600" s="256"/>
      <c r="N1600" s="257"/>
      <c r="O1600" s="257"/>
      <c r="P1600" s="257"/>
      <c r="Q1600" s="257"/>
      <c r="R1600" s="257"/>
      <c r="S1600" s="257"/>
      <c r="T1600" s="258"/>
      <c r="AT1600" s="221" t="s">
        <v>143</v>
      </c>
      <c r="AU1600" s="221" t="s">
        <v>86</v>
      </c>
      <c r="AV1600" s="12" t="s">
        <v>141</v>
      </c>
      <c r="AW1600" s="12" t="s">
        <v>38</v>
      </c>
      <c r="AX1600" s="12" t="s">
        <v>79</v>
      </c>
      <c r="AY1600" s="221" t="s">
        <v>134</v>
      </c>
    </row>
    <row r="1601" spans="2:12" s="1" customFormat="1" ht="6.95" customHeight="1">
      <c r="B1601" s="56"/>
      <c r="C1601" s="57"/>
      <c r="D1601" s="57"/>
      <c r="E1601" s="57"/>
      <c r="F1601" s="57"/>
      <c r="G1601" s="57"/>
      <c r="H1601" s="57"/>
      <c r="I1601" s="134"/>
      <c r="J1601" s="57"/>
      <c r="K1601" s="57"/>
      <c r="L1601" s="61"/>
    </row>
  </sheetData>
  <sheetProtection password="CC35" sheet="1" objects="1" scenarios="1" formatColumns="0" formatRows="0" autoFilter="0"/>
  <autoFilter ref="C94:K1600"/>
  <mergeCells count="7">
    <mergeCell ref="G1:H1"/>
    <mergeCell ref="L2:V2"/>
    <mergeCell ref="E7:H7"/>
    <mergeCell ref="E22:H22"/>
    <mergeCell ref="E43:H43"/>
    <mergeCell ref="J47:J48"/>
    <mergeCell ref="E87:H87"/>
  </mergeCells>
  <hyperlinks>
    <hyperlink ref="F1:G1" location="C2" display="1) Krycí list soupisu"/>
    <hyperlink ref="G1:H1" location="C50" display="2) Rekapitulace"/>
    <hyperlink ref="J1" location="C94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259" customWidth="1"/>
    <col min="2" max="2" width="1.6640625" style="259" customWidth="1"/>
    <col min="3" max="4" width="5" style="259" customWidth="1"/>
    <col min="5" max="5" width="11.6640625" style="259" customWidth="1"/>
    <col min="6" max="6" width="9.1640625" style="259" customWidth="1"/>
    <col min="7" max="7" width="5" style="259" customWidth="1"/>
    <col min="8" max="8" width="77.83203125" style="259" customWidth="1"/>
    <col min="9" max="10" width="20" style="259" customWidth="1"/>
    <col min="11" max="11" width="1.6640625" style="259" customWidth="1"/>
  </cols>
  <sheetData>
    <row r="1" spans="2:11" ht="37.5" customHeight="1"/>
    <row r="2" spans="2:1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5" customFormat="1" ht="45" customHeight="1">
      <c r="B3" s="263"/>
      <c r="C3" s="383" t="s">
        <v>1229</v>
      </c>
      <c r="D3" s="383"/>
      <c r="E3" s="383"/>
      <c r="F3" s="383"/>
      <c r="G3" s="383"/>
      <c r="H3" s="383"/>
      <c r="I3" s="383"/>
      <c r="J3" s="383"/>
      <c r="K3" s="264"/>
    </row>
    <row r="4" spans="2:11" ht="25.5" customHeight="1">
      <c r="B4" s="265"/>
      <c r="C4" s="387" t="s">
        <v>1230</v>
      </c>
      <c r="D4" s="387"/>
      <c r="E4" s="387"/>
      <c r="F4" s="387"/>
      <c r="G4" s="387"/>
      <c r="H4" s="387"/>
      <c r="I4" s="387"/>
      <c r="J4" s="387"/>
      <c r="K4" s="266"/>
    </row>
    <row r="5" spans="2:1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ht="15" customHeight="1">
      <c r="B6" s="265"/>
      <c r="C6" s="385" t="s">
        <v>1231</v>
      </c>
      <c r="D6" s="385"/>
      <c r="E6" s="385"/>
      <c r="F6" s="385"/>
      <c r="G6" s="385"/>
      <c r="H6" s="385"/>
      <c r="I6" s="385"/>
      <c r="J6" s="385"/>
      <c r="K6" s="266"/>
    </row>
    <row r="7" spans="2:11" ht="15" customHeight="1">
      <c r="B7" s="269"/>
      <c r="C7" s="385" t="s">
        <v>1232</v>
      </c>
      <c r="D7" s="385"/>
      <c r="E7" s="385"/>
      <c r="F7" s="385"/>
      <c r="G7" s="385"/>
      <c r="H7" s="385"/>
      <c r="I7" s="385"/>
      <c r="J7" s="385"/>
      <c r="K7" s="266"/>
    </row>
    <row r="8" spans="2:1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ht="15" customHeight="1">
      <c r="B9" s="269"/>
      <c r="C9" s="385" t="s">
        <v>1233</v>
      </c>
      <c r="D9" s="385"/>
      <c r="E9" s="385"/>
      <c r="F9" s="385"/>
      <c r="G9" s="385"/>
      <c r="H9" s="385"/>
      <c r="I9" s="385"/>
      <c r="J9" s="385"/>
      <c r="K9" s="266"/>
    </row>
    <row r="10" spans="2:11" ht="15" customHeight="1">
      <c r="B10" s="269"/>
      <c r="C10" s="268"/>
      <c r="D10" s="385" t="s">
        <v>1234</v>
      </c>
      <c r="E10" s="385"/>
      <c r="F10" s="385"/>
      <c r="G10" s="385"/>
      <c r="H10" s="385"/>
      <c r="I10" s="385"/>
      <c r="J10" s="385"/>
      <c r="K10" s="266"/>
    </row>
    <row r="11" spans="2:11" ht="15" customHeight="1">
      <c r="B11" s="269"/>
      <c r="C11" s="270"/>
      <c r="D11" s="385" t="s">
        <v>1235</v>
      </c>
      <c r="E11" s="385"/>
      <c r="F11" s="385"/>
      <c r="G11" s="385"/>
      <c r="H11" s="385"/>
      <c r="I11" s="385"/>
      <c r="J11" s="385"/>
      <c r="K11" s="266"/>
    </row>
    <row r="12" spans="2:11" ht="12.7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66"/>
    </row>
    <row r="13" spans="2:11" ht="15" customHeight="1">
      <c r="B13" s="269"/>
      <c r="C13" s="270"/>
      <c r="D13" s="385" t="s">
        <v>1236</v>
      </c>
      <c r="E13" s="385"/>
      <c r="F13" s="385"/>
      <c r="G13" s="385"/>
      <c r="H13" s="385"/>
      <c r="I13" s="385"/>
      <c r="J13" s="385"/>
      <c r="K13" s="266"/>
    </row>
    <row r="14" spans="2:11" ht="15" customHeight="1">
      <c r="B14" s="269"/>
      <c r="C14" s="270"/>
      <c r="D14" s="385" t="s">
        <v>1237</v>
      </c>
      <c r="E14" s="385"/>
      <c r="F14" s="385"/>
      <c r="G14" s="385"/>
      <c r="H14" s="385"/>
      <c r="I14" s="385"/>
      <c r="J14" s="385"/>
      <c r="K14" s="266"/>
    </row>
    <row r="15" spans="2:11" ht="15" customHeight="1">
      <c r="B15" s="269"/>
      <c r="C15" s="270"/>
      <c r="D15" s="385" t="s">
        <v>1238</v>
      </c>
      <c r="E15" s="385"/>
      <c r="F15" s="385"/>
      <c r="G15" s="385"/>
      <c r="H15" s="385"/>
      <c r="I15" s="385"/>
      <c r="J15" s="385"/>
      <c r="K15" s="266"/>
    </row>
    <row r="16" spans="2:11" ht="15" customHeight="1">
      <c r="B16" s="269"/>
      <c r="C16" s="270"/>
      <c r="D16" s="270"/>
      <c r="E16" s="271" t="s">
        <v>78</v>
      </c>
      <c r="F16" s="385" t="s">
        <v>1239</v>
      </c>
      <c r="G16" s="385"/>
      <c r="H16" s="385"/>
      <c r="I16" s="385"/>
      <c r="J16" s="385"/>
      <c r="K16" s="266"/>
    </row>
    <row r="17" spans="2:11" ht="15" customHeight="1">
      <c r="B17" s="269"/>
      <c r="C17" s="270"/>
      <c r="D17" s="270"/>
      <c r="E17" s="271" t="s">
        <v>1240</v>
      </c>
      <c r="F17" s="385" t="s">
        <v>1241</v>
      </c>
      <c r="G17" s="385"/>
      <c r="H17" s="385"/>
      <c r="I17" s="385"/>
      <c r="J17" s="385"/>
      <c r="K17" s="266"/>
    </row>
    <row r="18" spans="2:11" ht="15" customHeight="1">
      <c r="B18" s="269"/>
      <c r="C18" s="270"/>
      <c r="D18" s="270"/>
      <c r="E18" s="271" t="s">
        <v>1242</v>
      </c>
      <c r="F18" s="385" t="s">
        <v>1243</v>
      </c>
      <c r="G18" s="385"/>
      <c r="H18" s="385"/>
      <c r="I18" s="385"/>
      <c r="J18" s="385"/>
      <c r="K18" s="266"/>
    </row>
    <row r="19" spans="2:11" ht="15" customHeight="1">
      <c r="B19" s="269"/>
      <c r="C19" s="270"/>
      <c r="D19" s="270"/>
      <c r="E19" s="271" t="s">
        <v>1244</v>
      </c>
      <c r="F19" s="385" t="s">
        <v>1245</v>
      </c>
      <c r="G19" s="385"/>
      <c r="H19" s="385"/>
      <c r="I19" s="385"/>
      <c r="J19" s="385"/>
      <c r="K19" s="266"/>
    </row>
    <row r="20" spans="2:11" ht="15" customHeight="1">
      <c r="B20" s="269"/>
      <c r="C20" s="270"/>
      <c r="D20" s="270"/>
      <c r="E20" s="271" t="s">
        <v>1246</v>
      </c>
      <c r="F20" s="385" t="s">
        <v>1247</v>
      </c>
      <c r="G20" s="385"/>
      <c r="H20" s="385"/>
      <c r="I20" s="385"/>
      <c r="J20" s="385"/>
      <c r="K20" s="266"/>
    </row>
    <row r="21" spans="2:11" ht="15" customHeight="1">
      <c r="B21" s="269"/>
      <c r="C21" s="270"/>
      <c r="D21" s="270"/>
      <c r="E21" s="271" t="s">
        <v>1248</v>
      </c>
      <c r="F21" s="385" t="s">
        <v>1249</v>
      </c>
      <c r="G21" s="385"/>
      <c r="H21" s="385"/>
      <c r="I21" s="385"/>
      <c r="J21" s="385"/>
      <c r="K21" s="266"/>
    </row>
    <row r="22" spans="2:11" ht="12.7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66"/>
    </row>
    <row r="23" spans="2:11" ht="15" customHeight="1">
      <c r="B23" s="269"/>
      <c r="C23" s="385" t="s">
        <v>1250</v>
      </c>
      <c r="D23" s="385"/>
      <c r="E23" s="385"/>
      <c r="F23" s="385"/>
      <c r="G23" s="385"/>
      <c r="H23" s="385"/>
      <c r="I23" s="385"/>
      <c r="J23" s="385"/>
      <c r="K23" s="266"/>
    </row>
    <row r="24" spans="2:11" ht="15" customHeight="1">
      <c r="B24" s="269"/>
      <c r="C24" s="385" t="s">
        <v>1251</v>
      </c>
      <c r="D24" s="385"/>
      <c r="E24" s="385"/>
      <c r="F24" s="385"/>
      <c r="G24" s="385"/>
      <c r="H24" s="385"/>
      <c r="I24" s="385"/>
      <c r="J24" s="385"/>
      <c r="K24" s="266"/>
    </row>
    <row r="25" spans="2:11" ht="15" customHeight="1">
      <c r="B25" s="269"/>
      <c r="C25" s="268"/>
      <c r="D25" s="385" t="s">
        <v>1252</v>
      </c>
      <c r="E25" s="385"/>
      <c r="F25" s="385"/>
      <c r="G25" s="385"/>
      <c r="H25" s="385"/>
      <c r="I25" s="385"/>
      <c r="J25" s="385"/>
      <c r="K25" s="266"/>
    </row>
    <row r="26" spans="2:11" ht="15" customHeight="1">
      <c r="B26" s="269"/>
      <c r="C26" s="270"/>
      <c r="D26" s="385" t="s">
        <v>1253</v>
      </c>
      <c r="E26" s="385"/>
      <c r="F26" s="385"/>
      <c r="G26" s="385"/>
      <c r="H26" s="385"/>
      <c r="I26" s="385"/>
      <c r="J26" s="385"/>
      <c r="K26" s="266"/>
    </row>
    <row r="27" spans="2:11" ht="12.7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66"/>
    </row>
    <row r="28" spans="2:11" ht="15" customHeight="1">
      <c r="B28" s="269"/>
      <c r="C28" s="270"/>
      <c r="D28" s="385" t="s">
        <v>1254</v>
      </c>
      <c r="E28" s="385"/>
      <c r="F28" s="385"/>
      <c r="G28" s="385"/>
      <c r="H28" s="385"/>
      <c r="I28" s="385"/>
      <c r="J28" s="385"/>
      <c r="K28" s="266"/>
    </row>
    <row r="29" spans="2:11" ht="15" customHeight="1">
      <c r="B29" s="269"/>
      <c r="C29" s="270"/>
      <c r="D29" s="385" t="s">
        <v>1255</v>
      </c>
      <c r="E29" s="385"/>
      <c r="F29" s="385"/>
      <c r="G29" s="385"/>
      <c r="H29" s="385"/>
      <c r="I29" s="385"/>
      <c r="J29" s="385"/>
      <c r="K29" s="266"/>
    </row>
    <row r="30" spans="2:11" ht="12.75" customHeight="1">
      <c r="B30" s="269"/>
      <c r="C30" s="270"/>
      <c r="D30" s="270"/>
      <c r="E30" s="270"/>
      <c r="F30" s="270"/>
      <c r="G30" s="270"/>
      <c r="H30" s="270"/>
      <c r="I30" s="270"/>
      <c r="J30" s="270"/>
      <c r="K30" s="266"/>
    </row>
    <row r="31" spans="2:11" ht="15" customHeight="1">
      <c r="B31" s="269"/>
      <c r="C31" s="270"/>
      <c r="D31" s="385" t="s">
        <v>1256</v>
      </c>
      <c r="E31" s="385"/>
      <c r="F31" s="385"/>
      <c r="G31" s="385"/>
      <c r="H31" s="385"/>
      <c r="I31" s="385"/>
      <c r="J31" s="385"/>
      <c r="K31" s="266"/>
    </row>
    <row r="32" spans="2:11" ht="15" customHeight="1">
      <c r="B32" s="269"/>
      <c r="C32" s="270"/>
      <c r="D32" s="385" t="s">
        <v>1257</v>
      </c>
      <c r="E32" s="385"/>
      <c r="F32" s="385"/>
      <c r="G32" s="385"/>
      <c r="H32" s="385"/>
      <c r="I32" s="385"/>
      <c r="J32" s="385"/>
      <c r="K32" s="266"/>
    </row>
    <row r="33" spans="2:11" ht="15" customHeight="1">
      <c r="B33" s="269"/>
      <c r="C33" s="270"/>
      <c r="D33" s="385" t="s">
        <v>1258</v>
      </c>
      <c r="E33" s="385"/>
      <c r="F33" s="385"/>
      <c r="G33" s="385"/>
      <c r="H33" s="385"/>
      <c r="I33" s="385"/>
      <c r="J33" s="385"/>
      <c r="K33" s="266"/>
    </row>
    <row r="34" spans="2:11" ht="15" customHeight="1">
      <c r="B34" s="269"/>
      <c r="C34" s="270"/>
      <c r="D34" s="268"/>
      <c r="E34" s="272" t="s">
        <v>119</v>
      </c>
      <c r="F34" s="268"/>
      <c r="G34" s="385" t="s">
        <v>1259</v>
      </c>
      <c r="H34" s="385"/>
      <c r="I34" s="385"/>
      <c r="J34" s="385"/>
      <c r="K34" s="266"/>
    </row>
    <row r="35" spans="2:11" ht="30.75" customHeight="1">
      <c r="B35" s="269"/>
      <c r="C35" s="270"/>
      <c r="D35" s="268"/>
      <c r="E35" s="272" t="s">
        <v>1260</v>
      </c>
      <c r="F35" s="268"/>
      <c r="G35" s="385" t="s">
        <v>1261</v>
      </c>
      <c r="H35" s="385"/>
      <c r="I35" s="385"/>
      <c r="J35" s="385"/>
      <c r="K35" s="266"/>
    </row>
    <row r="36" spans="2:11" ht="15" customHeight="1">
      <c r="B36" s="269"/>
      <c r="C36" s="270"/>
      <c r="D36" s="268"/>
      <c r="E36" s="272" t="s">
        <v>55</v>
      </c>
      <c r="F36" s="268"/>
      <c r="G36" s="385" t="s">
        <v>1262</v>
      </c>
      <c r="H36" s="385"/>
      <c r="I36" s="385"/>
      <c r="J36" s="385"/>
      <c r="K36" s="266"/>
    </row>
    <row r="37" spans="2:11" ht="15" customHeight="1">
      <c r="B37" s="269"/>
      <c r="C37" s="270"/>
      <c r="D37" s="268"/>
      <c r="E37" s="272" t="s">
        <v>120</v>
      </c>
      <c r="F37" s="268"/>
      <c r="G37" s="385" t="s">
        <v>1263</v>
      </c>
      <c r="H37" s="385"/>
      <c r="I37" s="385"/>
      <c r="J37" s="385"/>
      <c r="K37" s="266"/>
    </row>
    <row r="38" spans="2:11" ht="15" customHeight="1">
      <c r="B38" s="269"/>
      <c r="C38" s="270"/>
      <c r="D38" s="268"/>
      <c r="E38" s="272" t="s">
        <v>121</v>
      </c>
      <c r="F38" s="268"/>
      <c r="G38" s="385" t="s">
        <v>1264</v>
      </c>
      <c r="H38" s="385"/>
      <c r="I38" s="385"/>
      <c r="J38" s="385"/>
      <c r="K38" s="266"/>
    </row>
    <row r="39" spans="2:11" ht="15" customHeight="1">
      <c r="B39" s="269"/>
      <c r="C39" s="270"/>
      <c r="D39" s="268"/>
      <c r="E39" s="272" t="s">
        <v>122</v>
      </c>
      <c r="F39" s="268"/>
      <c r="G39" s="385" t="s">
        <v>1265</v>
      </c>
      <c r="H39" s="385"/>
      <c r="I39" s="385"/>
      <c r="J39" s="385"/>
      <c r="K39" s="266"/>
    </row>
    <row r="40" spans="2:11" ht="15" customHeight="1">
      <c r="B40" s="269"/>
      <c r="C40" s="270"/>
      <c r="D40" s="268"/>
      <c r="E40" s="272" t="s">
        <v>1266</v>
      </c>
      <c r="F40" s="268"/>
      <c r="G40" s="385" t="s">
        <v>1267</v>
      </c>
      <c r="H40" s="385"/>
      <c r="I40" s="385"/>
      <c r="J40" s="385"/>
      <c r="K40" s="266"/>
    </row>
    <row r="41" spans="2:11" ht="15" customHeight="1">
      <c r="B41" s="269"/>
      <c r="C41" s="270"/>
      <c r="D41" s="268"/>
      <c r="E41" s="272"/>
      <c r="F41" s="268"/>
      <c r="G41" s="385" t="s">
        <v>1268</v>
      </c>
      <c r="H41" s="385"/>
      <c r="I41" s="385"/>
      <c r="J41" s="385"/>
      <c r="K41" s="266"/>
    </row>
    <row r="42" spans="2:11" ht="15" customHeight="1">
      <c r="B42" s="269"/>
      <c r="C42" s="270"/>
      <c r="D42" s="268"/>
      <c r="E42" s="272" t="s">
        <v>1269</v>
      </c>
      <c r="F42" s="268"/>
      <c r="G42" s="385" t="s">
        <v>1270</v>
      </c>
      <c r="H42" s="385"/>
      <c r="I42" s="385"/>
      <c r="J42" s="385"/>
      <c r="K42" s="266"/>
    </row>
    <row r="43" spans="2:11" ht="15" customHeight="1">
      <c r="B43" s="269"/>
      <c r="C43" s="270"/>
      <c r="D43" s="268"/>
      <c r="E43" s="272" t="s">
        <v>124</v>
      </c>
      <c r="F43" s="268"/>
      <c r="G43" s="385" t="s">
        <v>1271</v>
      </c>
      <c r="H43" s="385"/>
      <c r="I43" s="385"/>
      <c r="J43" s="385"/>
      <c r="K43" s="266"/>
    </row>
    <row r="44" spans="2:11" ht="12.75" customHeight="1">
      <c r="B44" s="269"/>
      <c r="C44" s="270"/>
      <c r="D44" s="268"/>
      <c r="E44" s="268"/>
      <c r="F44" s="268"/>
      <c r="G44" s="268"/>
      <c r="H44" s="268"/>
      <c r="I44" s="268"/>
      <c r="J44" s="268"/>
      <c r="K44" s="266"/>
    </row>
    <row r="45" spans="2:11" ht="15" customHeight="1">
      <c r="B45" s="269"/>
      <c r="C45" s="270"/>
      <c r="D45" s="385" t="s">
        <v>1272</v>
      </c>
      <c r="E45" s="385"/>
      <c r="F45" s="385"/>
      <c r="G45" s="385"/>
      <c r="H45" s="385"/>
      <c r="I45" s="385"/>
      <c r="J45" s="385"/>
      <c r="K45" s="266"/>
    </row>
    <row r="46" spans="2:11" ht="15" customHeight="1">
      <c r="B46" s="269"/>
      <c r="C46" s="270"/>
      <c r="D46" s="270"/>
      <c r="E46" s="385" t="s">
        <v>1273</v>
      </c>
      <c r="F46" s="385"/>
      <c r="G46" s="385"/>
      <c r="H46" s="385"/>
      <c r="I46" s="385"/>
      <c r="J46" s="385"/>
      <c r="K46" s="266"/>
    </row>
    <row r="47" spans="2:11" ht="15" customHeight="1">
      <c r="B47" s="269"/>
      <c r="C47" s="270"/>
      <c r="D47" s="270"/>
      <c r="E47" s="385" t="s">
        <v>1274</v>
      </c>
      <c r="F47" s="385"/>
      <c r="G47" s="385"/>
      <c r="H47" s="385"/>
      <c r="I47" s="385"/>
      <c r="J47" s="385"/>
      <c r="K47" s="266"/>
    </row>
    <row r="48" spans="2:11" ht="15" customHeight="1">
      <c r="B48" s="269"/>
      <c r="C48" s="270"/>
      <c r="D48" s="270"/>
      <c r="E48" s="385" t="s">
        <v>1275</v>
      </c>
      <c r="F48" s="385"/>
      <c r="G48" s="385"/>
      <c r="H48" s="385"/>
      <c r="I48" s="385"/>
      <c r="J48" s="385"/>
      <c r="K48" s="266"/>
    </row>
    <row r="49" spans="2:11" ht="15" customHeight="1">
      <c r="B49" s="269"/>
      <c r="C49" s="270"/>
      <c r="D49" s="385" t="s">
        <v>1276</v>
      </c>
      <c r="E49" s="385"/>
      <c r="F49" s="385"/>
      <c r="G49" s="385"/>
      <c r="H49" s="385"/>
      <c r="I49" s="385"/>
      <c r="J49" s="385"/>
      <c r="K49" s="266"/>
    </row>
    <row r="50" spans="2:11" ht="25.5" customHeight="1">
      <c r="B50" s="265"/>
      <c r="C50" s="387" t="s">
        <v>1277</v>
      </c>
      <c r="D50" s="387"/>
      <c r="E50" s="387"/>
      <c r="F50" s="387"/>
      <c r="G50" s="387"/>
      <c r="H50" s="387"/>
      <c r="I50" s="387"/>
      <c r="J50" s="387"/>
      <c r="K50" s="266"/>
    </row>
    <row r="51" spans="2:11" ht="5.25" customHeight="1">
      <c r="B51" s="265"/>
      <c r="C51" s="267"/>
      <c r="D51" s="267"/>
      <c r="E51" s="267"/>
      <c r="F51" s="267"/>
      <c r="G51" s="267"/>
      <c r="H51" s="267"/>
      <c r="I51" s="267"/>
      <c r="J51" s="267"/>
      <c r="K51" s="266"/>
    </row>
    <row r="52" spans="2:11" ht="15" customHeight="1">
      <c r="B52" s="265"/>
      <c r="C52" s="385" t="s">
        <v>1278</v>
      </c>
      <c r="D52" s="385"/>
      <c r="E52" s="385"/>
      <c r="F52" s="385"/>
      <c r="G52" s="385"/>
      <c r="H52" s="385"/>
      <c r="I52" s="385"/>
      <c r="J52" s="385"/>
      <c r="K52" s="266"/>
    </row>
    <row r="53" spans="2:11" ht="15" customHeight="1">
      <c r="B53" s="265"/>
      <c r="C53" s="385" t="s">
        <v>1279</v>
      </c>
      <c r="D53" s="385"/>
      <c r="E53" s="385"/>
      <c r="F53" s="385"/>
      <c r="G53" s="385"/>
      <c r="H53" s="385"/>
      <c r="I53" s="385"/>
      <c r="J53" s="385"/>
      <c r="K53" s="266"/>
    </row>
    <row r="54" spans="2:11" ht="12.75" customHeight="1">
      <c r="B54" s="265"/>
      <c r="C54" s="268"/>
      <c r="D54" s="268"/>
      <c r="E54" s="268"/>
      <c r="F54" s="268"/>
      <c r="G54" s="268"/>
      <c r="H54" s="268"/>
      <c r="I54" s="268"/>
      <c r="J54" s="268"/>
      <c r="K54" s="266"/>
    </row>
    <row r="55" spans="2:11" ht="15" customHeight="1">
      <c r="B55" s="265"/>
      <c r="C55" s="385" t="s">
        <v>1280</v>
      </c>
      <c r="D55" s="385"/>
      <c r="E55" s="385"/>
      <c r="F55" s="385"/>
      <c r="G55" s="385"/>
      <c r="H55" s="385"/>
      <c r="I55" s="385"/>
      <c r="J55" s="385"/>
      <c r="K55" s="266"/>
    </row>
    <row r="56" spans="2:11" ht="15" customHeight="1">
      <c r="B56" s="265"/>
      <c r="C56" s="270"/>
      <c r="D56" s="385" t="s">
        <v>1281</v>
      </c>
      <c r="E56" s="385"/>
      <c r="F56" s="385"/>
      <c r="G56" s="385"/>
      <c r="H56" s="385"/>
      <c r="I56" s="385"/>
      <c r="J56" s="385"/>
      <c r="K56" s="266"/>
    </row>
    <row r="57" spans="2:11" ht="15" customHeight="1">
      <c r="B57" s="265"/>
      <c r="C57" s="270"/>
      <c r="D57" s="385" t="s">
        <v>1282</v>
      </c>
      <c r="E57" s="385"/>
      <c r="F57" s="385"/>
      <c r="G57" s="385"/>
      <c r="H57" s="385"/>
      <c r="I57" s="385"/>
      <c r="J57" s="385"/>
      <c r="K57" s="266"/>
    </row>
    <row r="58" spans="2:11" ht="15" customHeight="1">
      <c r="B58" s="265"/>
      <c r="C58" s="270"/>
      <c r="D58" s="385" t="s">
        <v>1283</v>
      </c>
      <c r="E58" s="385"/>
      <c r="F58" s="385"/>
      <c r="G58" s="385"/>
      <c r="H58" s="385"/>
      <c r="I58" s="385"/>
      <c r="J58" s="385"/>
      <c r="K58" s="266"/>
    </row>
    <row r="59" spans="2:11" ht="15" customHeight="1">
      <c r="B59" s="265"/>
      <c r="C59" s="270"/>
      <c r="D59" s="385" t="s">
        <v>1284</v>
      </c>
      <c r="E59" s="385"/>
      <c r="F59" s="385"/>
      <c r="G59" s="385"/>
      <c r="H59" s="385"/>
      <c r="I59" s="385"/>
      <c r="J59" s="385"/>
      <c r="K59" s="266"/>
    </row>
    <row r="60" spans="2:11" ht="15" customHeight="1">
      <c r="B60" s="265"/>
      <c r="C60" s="270"/>
      <c r="D60" s="386" t="s">
        <v>1285</v>
      </c>
      <c r="E60" s="386"/>
      <c r="F60" s="386"/>
      <c r="G60" s="386"/>
      <c r="H60" s="386"/>
      <c r="I60" s="386"/>
      <c r="J60" s="386"/>
      <c r="K60" s="266"/>
    </row>
    <row r="61" spans="2:11" ht="15" customHeight="1">
      <c r="B61" s="265"/>
      <c r="C61" s="270"/>
      <c r="D61" s="385" t="s">
        <v>1286</v>
      </c>
      <c r="E61" s="385"/>
      <c r="F61" s="385"/>
      <c r="G61" s="385"/>
      <c r="H61" s="385"/>
      <c r="I61" s="385"/>
      <c r="J61" s="385"/>
      <c r="K61" s="266"/>
    </row>
    <row r="62" spans="2:11" ht="12.75" customHeight="1">
      <c r="B62" s="265"/>
      <c r="C62" s="270"/>
      <c r="D62" s="270"/>
      <c r="E62" s="273"/>
      <c r="F62" s="270"/>
      <c r="G62" s="270"/>
      <c r="H62" s="270"/>
      <c r="I62" s="270"/>
      <c r="J62" s="270"/>
      <c r="K62" s="266"/>
    </row>
    <row r="63" spans="2:11" ht="15" customHeight="1">
      <c r="B63" s="265"/>
      <c r="C63" s="270"/>
      <c r="D63" s="385" t="s">
        <v>1287</v>
      </c>
      <c r="E63" s="385"/>
      <c r="F63" s="385"/>
      <c r="G63" s="385"/>
      <c r="H63" s="385"/>
      <c r="I63" s="385"/>
      <c r="J63" s="385"/>
      <c r="K63" s="266"/>
    </row>
    <row r="64" spans="2:11" ht="15" customHeight="1">
      <c r="B64" s="265"/>
      <c r="C64" s="270"/>
      <c r="D64" s="386" t="s">
        <v>1288</v>
      </c>
      <c r="E64" s="386"/>
      <c r="F64" s="386"/>
      <c r="G64" s="386"/>
      <c r="H64" s="386"/>
      <c r="I64" s="386"/>
      <c r="J64" s="386"/>
      <c r="K64" s="266"/>
    </row>
    <row r="65" spans="2:11" ht="15" customHeight="1">
      <c r="B65" s="265"/>
      <c r="C65" s="270"/>
      <c r="D65" s="385" t="s">
        <v>1289</v>
      </c>
      <c r="E65" s="385"/>
      <c r="F65" s="385"/>
      <c r="G65" s="385"/>
      <c r="H65" s="385"/>
      <c r="I65" s="385"/>
      <c r="J65" s="385"/>
      <c r="K65" s="266"/>
    </row>
    <row r="66" spans="2:11" ht="15" customHeight="1">
      <c r="B66" s="265"/>
      <c r="C66" s="270"/>
      <c r="D66" s="385" t="s">
        <v>1290</v>
      </c>
      <c r="E66" s="385"/>
      <c r="F66" s="385"/>
      <c r="G66" s="385"/>
      <c r="H66" s="385"/>
      <c r="I66" s="385"/>
      <c r="J66" s="385"/>
      <c r="K66" s="266"/>
    </row>
    <row r="67" spans="2:11" ht="15" customHeight="1">
      <c r="B67" s="265"/>
      <c r="C67" s="270"/>
      <c r="D67" s="385" t="s">
        <v>1291</v>
      </c>
      <c r="E67" s="385"/>
      <c r="F67" s="385"/>
      <c r="G67" s="385"/>
      <c r="H67" s="385"/>
      <c r="I67" s="385"/>
      <c r="J67" s="385"/>
      <c r="K67" s="266"/>
    </row>
    <row r="68" spans="2:11" ht="15" customHeight="1">
      <c r="B68" s="265"/>
      <c r="C68" s="270"/>
      <c r="D68" s="385" t="s">
        <v>1292</v>
      </c>
      <c r="E68" s="385"/>
      <c r="F68" s="385"/>
      <c r="G68" s="385"/>
      <c r="H68" s="385"/>
      <c r="I68" s="385"/>
      <c r="J68" s="385"/>
      <c r="K68" s="266"/>
    </row>
    <row r="69" spans="2:11" ht="12.75" customHeight="1">
      <c r="B69" s="274"/>
      <c r="C69" s="275"/>
      <c r="D69" s="275"/>
      <c r="E69" s="275"/>
      <c r="F69" s="275"/>
      <c r="G69" s="275"/>
      <c r="H69" s="275"/>
      <c r="I69" s="275"/>
      <c r="J69" s="275"/>
      <c r="K69" s="276"/>
    </row>
    <row r="70" spans="2:11" ht="18.75" customHeight="1">
      <c r="B70" s="277"/>
      <c r="C70" s="277"/>
      <c r="D70" s="277"/>
      <c r="E70" s="277"/>
      <c r="F70" s="277"/>
      <c r="G70" s="277"/>
      <c r="H70" s="277"/>
      <c r="I70" s="277"/>
      <c r="J70" s="277"/>
      <c r="K70" s="278"/>
    </row>
    <row r="71" spans="2:11" ht="18.75" customHeight="1">
      <c r="B71" s="278"/>
      <c r="C71" s="278"/>
      <c r="D71" s="278"/>
      <c r="E71" s="278"/>
      <c r="F71" s="278"/>
      <c r="G71" s="278"/>
      <c r="H71" s="278"/>
      <c r="I71" s="278"/>
      <c r="J71" s="278"/>
      <c r="K71" s="278"/>
    </row>
    <row r="72" spans="2:11" ht="7.5" customHeight="1">
      <c r="B72" s="279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ht="45" customHeight="1">
      <c r="B73" s="282"/>
      <c r="C73" s="384" t="s">
        <v>85</v>
      </c>
      <c r="D73" s="384"/>
      <c r="E73" s="384"/>
      <c r="F73" s="384"/>
      <c r="G73" s="384"/>
      <c r="H73" s="384"/>
      <c r="I73" s="384"/>
      <c r="J73" s="384"/>
      <c r="K73" s="283"/>
    </row>
    <row r="74" spans="2:11" ht="17.25" customHeight="1">
      <c r="B74" s="282"/>
      <c r="C74" s="284" t="s">
        <v>1293</v>
      </c>
      <c r="D74" s="284"/>
      <c r="E74" s="284"/>
      <c r="F74" s="284" t="s">
        <v>1294</v>
      </c>
      <c r="G74" s="285"/>
      <c r="H74" s="284" t="s">
        <v>120</v>
      </c>
      <c r="I74" s="284" t="s">
        <v>59</v>
      </c>
      <c r="J74" s="284" t="s">
        <v>1295</v>
      </c>
      <c r="K74" s="283"/>
    </row>
    <row r="75" spans="2:11" ht="17.25" customHeight="1">
      <c r="B75" s="282"/>
      <c r="C75" s="286" t="s">
        <v>1296</v>
      </c>
      <c r="D75" s="286"/>
      <c r="E75" s="286"/>
      <c r="F75" s="287" t="s">
        <v>1297</v>
      </c>
      <c r="G75" s="288"/>
      <c r="H75" s="286"/>
      <c r="I75" s="286"/>
      <c r="J75" s="286" t="s">
        <v>1298</v>
      </c>
      <c r="K75" s="283"/>
    </row>
    <row r="76" spans="2:11" ht="5.25" customHeight="1">
      <c r="B76" s="282"/>
      <c r="C76" s="289"/>
      <c r="D76" s="289"/>
      <c r="E76" s="289"/>
      <c r="F76" s="289"/>
      <c r="G76" s="290"/>
      <c r="H76" s="289"/>
      <c r="I76" s="289"/>
      <c r="J76" s="289"/>
      <c r="K76" s="283"/>
    </row>
    <row r="77" spans="2:11" ht="15" customHeight="1">
      <c r="B77" s="282"/>
      <c r="C77" s="272" t="s">
        <v>55</v>
      </c>
      <c r="D77" s="289"/>
      <c r="E77" s="289"/>
      <c r="F77" s="291" t="s">
        <v>1299</v>
      </c>
      <c r="G77" s="290"/>
      <c r="H77" s="272" t="s">
        <v>1300</v>
      </c>
      <c r="I77" s="272" t="s">
        <v>1301</v>
      </c>
      <c r="J77" s="272">
        <v>20</v>
      </c>
      <c r="K77" s="283"/>
    </row>
    <row r="78" spans="2:11" ht="15" customHeight="1">
      <c r="B78" s="282"/>
      <c r="C78" s="272" t="s">
        <v>1302</v>
      </c>
      <c r="D78" s="272"/>
      <c r="E78" s="272"/>
      <c r="F78" s="291" t="s">
        <v>1299</v>
      </c>
      <c r="G78" s="290"/>
      <c r="H78" s="272" t="s">
        <v>1303</v>
      </c>
      <c r="I78" s="272" t="s">
        <v>1301</v>
      </c>
      <c r="J78" s="272">
        <v>120</v>
      </c>
      <c r="K78" s="283"/>
    </row>
    <row r="79" spans="2:11" ht="15" customHeight="1">
      <c r="B79" s="292"/>
      <c r="C79" s="272" t="s">
        <v>1304</v>
      </c>
      <c r="D79" s="272"/>
      <c r="E79" s="272"/>
      <c r="F79" s="291" t="s">
        <v>1305</v>
      </c>
      <c r="G79" s="290"/>
      <c r="H79" s="272" t="s">
        <v>1306</v>
      </c>
      <c r="I79" s="272" t="s">
        <v>1301</v>
      </c>
      <c r="J79" s="272">
        <v>50</v>
      </c>
      <c r="K79" s="283"/>
    </row>
    <row r="80" spans="2:11" ht="15" customHeight="1">
      <c r="B80" s="292"/>
      <c r="C80" s="272" t="s">
        <v>1307</v>
      </c>
      <c r="D80" s="272"/>
      <c r="E80" s="272"/>
      <c r="F80" s="291" t="s">
        <v>1299</v>
      </c>
      <c r="G80" s="290"/>
      <c r="H80" s="272" t="s">
        <v>1308</v>
      </c>
      <c r="I80" s="272" t="s">
        <v>1309</v>
      </c>
      <c r="J80" s="272"/>
      <c r="K80" s="283"/>
    </row>
    <row r="81" spans="2:11" ht="15" customHeight="1">
      <c r="B81" s="292"/>
      <c r="C81" s="293" t="s">
        <v>1310</v>
      </c>
      <c r="D81" s="293"/>
      <c r="E81" s="293"/>
      <c r="F81" s="294" t="s">
        <v>1305</v>
      </c>
      <c r="G81" s="293"/>
      <c r="H81" s="293" t="s">
        <v>1311</v>
      </c>
      <c r="I81" s="293" t="s">
        <v>1301</v>
      </c>
      <c r="J81" s="293">
        <v>15</v>
      </c>
      <c r="K81" s="283"/>
    </row>
    <row r="82" spans="2:11" ht="15" customHeight="1">
      <c r="B82" s="292"/>
      <c r="C82" s="293" t="s">
        <v>1312</v>
      </c>
      <c r="D82" s="293"/>
      <c r="E82" s="293"/>
      <c r="F82" s="294" t="s">
        <v>1305</v>
      </c>
      <c r="G82" s="293"/>
      <c r="H82" s="293" t="s">
        <v>1313</v>
      </c>
      <c r="I82" s="293" t="s">
        <v>1301</v>
      </c>
      <c r="J82" s="293">
        <v>15</v>
      </c>
      <c r="K82" s="283"/>
    </row>
    <row r="83" spans="2:11" ht="15" customHeight="1">
      <c r="B83" s="292"/>
      <c r="C83" s="293" t="s">
        <v>1314</v>
      </c>
      <c r="D83" s="293"/>
      <c r="E83" s="293"/>
      <c r="F83" s="294" t="s">
        <v>1305</v>
      </c>
      <c r="G83" s="293"/>
      <c r="H83" s="293" t="s">
        <v>1315</v>
      </c>
      <c r="I83" s="293" t="s">
        <v>1301</v>
      </c>
      <c r="J83" s="293">
        <v>20</v>
      </c>
      <c r="K83" s="283"/>
    </row>
    <row r="84" spans="2:11" ht="15" customHeight="1">
      <c r="B84" s="292"/>
      <c r="C84" s="293" t="s">
        <v>1316</v>
      </c>
      <c r="D84" s="293"/>
      <c r="E84" s="293"/>
      <c r="F84" s="294" t="s">
        <v>1305</v>
      </c>
      <c r="G84" s="293"/>
      <c r="H84" s="293" t="s">
        <v>1317</v>
      </c>
      <c r="I84" s="293" t="s">
        <v>1301</v>
      </c>
      <c r="J84" s="293">
        <v>20</v>
      </c>
      <c r="K84" s="283"/>
    </row>
    <row r="85" spans="2:11" ht="15" customHeight="1">
      <c r="B85" s="292"/>
      <c r="C85" s="272" t="s">
        <v>1318</v>
      </c>
      <c r="D85" s="272"/>
      <c r="E85" s="272"/>
      <c r="F85" s="291" t="s">
        <v>1305</v>
      </c>
      <c r="G85" s="290"/>
      <c r="H85" s="272" t="s">
        <v>1319</v>
      </c>
      <c r="I85" s="272" t="s">
        <v>1301</v>
      </c>
      <c r="J85" s="272">
        <v>50</v>
      </c>
      <c r="K85" s="283"/>
    </row>
    <row r="86" spans="2:11" ht="15" customHeight="1">
      <c r="B86" s="292"/>
      <c r="C86" s="272" t="s">
        <v>1320</v>
      </c>
      <c r="D86" s="272"/>
      <c r="E86" s="272"/>
      <c r="F86" s="291" t="s">
        <v>1305</v>
      </c>
      <c r="G86" s="290"/>
      <c r="H86" s="272" t="s">
        <v>1321</v>
      </c>
      <c r="I86" s="272" t="s">
        <v>1301</v>
      </c>
      <c r="J86" s="272">
        <v>20</v>
      </c>
      <c r="K86" s="283"/>
    </row>
    <row r="87" spans="2:11" ht="15" customHeight="1">
      <c r="B87" s="292"/>
      <c r="C87" s="272" t="s">
        <v>1322</v>
      </c>
      <c r="D87" s="272"/>
      <c r="E87" s="272"/>
      <c r="F87" s="291" t="s">
        <v>1305</v>
      </c>
      <c r="G87" s="290"/>
      <c r="H87" s="272" t="s">
        <v>1323</v>
      </c>
      <c r="I87" s="272" t="s">
        <v>1301</v>
      </c>
      <c r="J87" s="272">
        <v>20</v>
      </c>
      <c r="K87" s="283"/>
    </row>
    <row r="88" spans="2:11" ht="15" customHeight="1">
      <c r="B88" s="292"/>
      <c r="C88" s="272" t="s">
        <v>1324</v>
      </c>
      <c r="D88" s="272"/>
      <c r="E88" s="272"/>
      <c r="F88" s="291" t="s">
        <v>1305</v>
      </c>
      <c r="G88" s="290"/>
      <c r="H88" s="272" t="s">
        <v>1325</v>
      </c>
      <c r="I88" s="272" t="s">
        <v>1301</v>
      </c>
      <c r="J88" s="272">
        <v>50</v>
      </c>
      <c r="K88" s="283"/>
    </row>
    <row r="89" spans="2:11" ht="15" customHeight="1">
      <c r="B89" s="292"/>
      <c r="C89" s="272" t="s">
        <v>1326</v>
      </c>
      <c r="D89" s="272"/>
      <c r="E89" s="272"/>
      <c r="F89" s="291" t="s">
        <v>1305</v>
      </c>
      <c r="G89" s="290"/>
      <c r="H89" s="272" t="s">
        <v>1326</v>
      </c>
      <c r="I89" s="272" t="s">
        <v>1301</v>
      </c>
      <c r="J89" s="272">
        <v>50</v>
      </c>
      <c r="K89" s="283"/>
    </row>
    <row r="90" spans="2:11" ht="15" customHeight="1">
      <c r="B90" s="292"/>
      <c r="C90" s="272" t="s">
        <v>125</v>
      </c>
      <c r="D90" s="272"/>
      <c r="E90" s="272"/>
      <c r="F90" s="291" t="s">
        <v>1305</v>
      </c>
      <c r="G90" s="290"/>
      <c r="H90" s="272" t="s">
        <v>1327</v>
      </c>
      <c r="I90" s="272" t="s">
        <v>1301</v>
      </c>
      <c r="J90" s="272">
        <v>255</v>
      </c>
      <c r="K90" s="283"/>
    </row>
    <row r="91" spans="2:11" ht="15" customHeight="1">
      <c r="B91" s="292"/>
      <c r="C91" s="272" t="s">
        <v>1328</v>
      </c>
      <c r="D91" s="272"/>
      <c r="E91" s="272"/>
      <c r="F91" s="291" t="s">
        <v>1299</v>
      </c>
      <c r="G91" s="290"/>
      <c r="H91" s="272" t="s">
        <v>1329</v>
      </c>
      <c r="I91" s="272" t="s">
        <v>1330</v>
      </c>
      <c r="J91" s="272"/>
      <c r="K91" s="283"/>
    </row>
    <row r="92" spans="2:11" ht="15" customHeight="1">
      <c r="B92" s="292"/>
      <c r="C92" s="272" t="s">
        <v>1331</v>
      </c>
      <c r="D92" s="272"/>
      <c r="E92" s="272"/>
      <c r="F92" s="291" t="s">
        <v>1299</v>
      </c>
      <c r="G92" s="290"/>
      <c r="H92" s="272" t="s">
        <v>1332</v>
      </c>
      <c r="I92" s="272" t="s">
        <v>1333</v>
      </c>
      <c r="J92" s="272"/>
      <c r="K92" s="283"/>
    </row>
    <row r="93" spans="2:11" ht="15" customHeight="1">
      <c r="B93" s="292"/>
      <c r="C93" s="272" t="s">
        <v>1334</v>
      </c>
      <c r="D93" s="272"/>
      <c r="E93" s="272"/>
      <c r="F93" s="291" t="s">
        <v>1299</v>
      </c>
      <c r="G93" s="290"/>
      <c r="H93" s="272" t="s">
        <v>1334</v>
      </c>
      <c r="I93" s="272" t="s">
        <v>1333</v>
      </c>
      <c r="J93" s="272"/>
      <c r="K93" s="283"/>
    </row>
    <row r="94" spans="2:11" ht="15" customHeight="1">
      <c r="B94" s="292"/>
      <c r="C94" s="272" t="s">
        <v>40</v>
      </c>
      <c r="D94" s="272"/>
      <c r="E94" s="272"/>
      <c r="F94" s="291" t="s">
        <v>1299</v>
      </c>
      <c r="G94" s="290"/>
      <c r="H94" s="272" t="s">
        <v>1335</v>
      </c>
      <c r="I94" s="272" t="s">
        <v>1333</v>
      </c>
      <c r="J94" s="272"/>
      <c r="K94" s="283"/>
    </row>
    <row r="95" spans="2:11" ht="15" customHeight="1">
      <c r="B95" s="292"/>
      <c r="C95" s="272" t="s">
        <v>50</v>
      </c>
      <c r="D95" s="272"/>
      <c r="E95" s="272"/>
      <c r="F95" s="291" t="s">
        <v>1299</v>
      </c>
      <c r="G95" s="290"/>
      <c r="H95" s="272" t="s">
        <v>1336</v>
      </c>
      <c r="I95" s="272" t="s">
        <v>1333</v>
      </c>
      <c r="J95" s="272"/>
      <c r="K95" s="283"/>
    </row>
    <row r="96" spans="2:11" ht="15" customHeight="1">
      <c r="B96" s="295"/>
      <c r="C96" s="296"/>
      <c r="D96" s="296"/>
      <c r="E96" s="296"/>
      <c r="F96" s="296"/>
      <c r="G96" s="296"/>
      <c r="H96" s="296"/>
      <c r="I96" s="296"/>
      <c r="J96" s="296"/>
      <c r="K96" s="297"/>
    </row>
    <row r="97" spans="2:11" ht="18.75" customHeight="1">
      <c r="B97" s="298"/>
      <c r="C97" s="299"/>
      <c r="D97" s="299"/>
      <c r="E97" s="299"/>
      <c r="F97" s="299"/>
      <c r="G97" s="299"/>
      <c r="H97" s="299"/>
      <c r="I97" s="299"/>
      <c r="J97" s="299"/>
      <c r="K97" s="298"/>
    </row>
    <row r="98" spans="2:11" ht="18.75" customHeight="1">
      <c r="B98" s="278"/>
      <c r="C98" s="278"/>
      <c r="D98" s="278"/>
      <c r="E98" s="278"/>
      <c r="F98" s="278"/>
      <c r="G98" s="278"/>
      <c r="H98" s="278"/>
      <c r="I98" s="278"/>
      <c r="J98" s="278"/>
      <c r="K98" s="278"/>
    </row>
    <row r="99" spans="2:11" ht="7.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81"/>
    </row>
    <row r="100" spans="2:11" ht="45" customHeight="1">
      <c r="B100" s="282"/>
      <c r="C100" s="384" t="s">
        <v>1337</v>
      </c>
      <c r="D100" s="384"/>
      <c r="E100" s="384"/>
      <c r="F100" s="384"/>
      <c r="G100" s="384"/>
      <c r="H100" s="384"/>
      <c r="I100" s="384"/>
      <c r="J100" s="384"/>
      <c r="K100" s="283"/>
    </row>
    <row r="101" spans="2:11" ht="17.25" customHeight="1">
      <c r="B101" s="282"/>
      <c r="C101" s="284" t="s">
        <v>1293</v>
      </c>
      <c r="D101" s="284"/>
      <c r="E101" s="284"/>
      <c r="F101" s="284" t="s">
        <v>1294</v>
      </c>
      <c r="G101" s="285"/>
      <c r="H101" s="284" t="s">
        <v>120</v>
      </c>
      <c r="I101" s="284" t="s">
        <v>59</v>
      </c>
      <c r="J101" s="284" t="s">
        <v>1295</v>
      </c>
      <c r="K101" s="283"/>
    </row>
    <row r="102" spans="2:11" ht="17.25" customHeight="1">
      <c r="B102" s="282"/>
      <c r="C102" s="286" t="s">
        <v>1296</v>
      </c>
      <c r="D102" s="286"/>
      <c r="E102" s="286"/>
      <c r="F102" s="287" t="s">
        <v>1297</v>
      </c>
      <c r="G102" s="288"/>
      <c r="H102" s="286"/>
      <c r="I102" s="286"/>
      <c r="J102" s="286" t="s">
        <v>1298</v>
      </c>
      <c r="K102" s="283"/>
    </row>
    <row r="103" spans="2:11" ht="5.25" customHeight="1">
      <c r="B103" s="282"/>
      <c r="C103" s="284"/>
      <c r="D103" s="284"/>
      <c r="E103" s="284"/>
      <c r="F103" s="284"/>
      <c r="G103" s="300"/>
      <c r="H103" s="284"/>
      <c r="I103" s="284"/>
      <c r="J103" s="284"/>
      <c r="K103" s="283"/>
    </row>
    <row r="104" spans="2:11" ht="15" customHeight="1">
      <c r="B104" s="282"/>
      <c r="C104" s="272" t="s">
        <v>55</v>
      </c>
      <c r="D104" s="289"/>
      <c r="E104" s="289"/>
      <c r="F104" s="291" t="s">
        <v>1299</v>
      </c>
      <c r="G104" s="300"/>
      <c r="H104" s="272" t="s">
        <v>1338</v>
      </c>
      <c r="I104" s="272" t="s">
        <v>1301</v>
      </c>
      <c r="J104" s="272">
        <v>20</v>
      </c>
      <c r="K104" s="283"/>
    </row>
    <row r="105" spans="2:11" ht="15" customHeight="1">
      <c r="B105" s="282"/>
      <c r="C105" s="272" t="s">
        <v>1302</v>
      </c>
      <c r="D105" s="272"/>
      <c r="E105" s="272"/>
      <c r="F105" s="291" t="s">
        <v>1299</v>
      </c>
      <c r="G105" s="272"/>
      <c r="H105" s="272" t="s">
        <v>1338</v>
      </c>
      <c r="I105" s="272" t="s">
        <v>1301</v>
      </c>
      <c r="J105" s="272">
        <v>120</v>
      </c>
      <c r="K105" s="283"/>
    </row>
    <row r="106" spans="2:11" ht="15" customHeight="1">
      <c r="B106" s="292"/>
      <c r="C106" s="272" t="s">
        <v>1304</v>
      </c>
      <c r="D106" s="272"/>
      <c r="E106" s="272"/>
      <c r="F106" s="291" t="s">
        <v>1305</v>
      </c>
      <c r="G106" s="272"/>
      <c r="H106" s="272" t="s">
        <v>1338</v>
      </c>
      <c r="I106" s="272" t="s">
        <v>1301</v>
      </c>
      <c r="J106" s="272">
        <v>50</v>
      </c>
      <c r="K106" s="283"/>
    </row>
    <row r="107" spans="2:11" ht="15" customHeight="1">
      <c r="B107" s="292"/>
      <c r="C107" s="272" t="s">
        <v>1307</v>
      </c>
      <c r="D107" s="272"/>
      <c r="E107" s="272"/>
      <c r="F107" s="291" t="s">
        <v>1299</v>
      </c>
      <c r="G107" s="272"/>
      <c r="H107" s="272" t="s">
        <v>1338</v>
      </c>
      <c r="I107" s="272" t="s">
        <v>1309</v>
      </c>
      <c r="J107" s="272"/>
      <c r="K107" s="283"/>
    </row>
    <row r="108" spans="2:11" ht="15" customHeight="1">
      <c r="B108" s="292"/>
      <c r="C108" s="272" t="s">
        <v>1318</v>
      </c>
      <c r="D108" s="272"/>
      <c r="E108" s="272"/>
      <c r="F108" s="291" t="s">
        <v>1305</v>
      </c>
      <c r="G108" s="272"/>
      <c r="H108" s="272" t="s">
        <v>1338</v>
      </c>
      <c r="I108" s="272" t="s">
        <v>1301</v>
      </c>
      <c r="J108" s="272">
        <v>50</v>
      </c>
      <c r="K108" s="283"/>
    </row>
    <row r="109" spans="2:11" ht="15" customHeight="1">
      <c r="B109" s="292"/>
      <c r="C109" s="272" t="s">
        <v>1326</v>
      </c>
      <c r="D109" s="272"/>
      <c r="E109" s="272"/>
      <c r="F109" s="291" t="s">
        <v>1305</v>
      </c>
      <c r="G109" s="272"/>
      <c r="H109" s="272" t="s">
        <v>1338</v>
      </c>
      <c r="I109" s="272" t="s">
        <v>1301</v>
      </c>
      <c r="J109" s="272">
        <v>50</v>
      </c>
      <c r="K109" s="283"/>
    </row>
    <row r="110" spans="2:11" ht="15" customHeight="1">
      <c r="B110" s="292"/>
      <c r="C110" s="272" t="s">
        <v>1324</v>
      </c>
      <c r="D110" s="272"/>
      <c r="E110" s="272"/>
      <c r="F110" s="291" t="s">
        <v>1305</v>
      </c>
      <c r="G110" s="272"/>
      <c r="H110" s="272" t="s">
        <v>1338</v>
      </c>
      <c r="I110" s="272" t="s">
        <v>1301</v>
      </c>
      <c r="J110" s="272">
        <v>50</v>
      </c>
      <c r="K110" s="283"/>
    </row>
    <row r="111" spans="2:11" ht="15" customHeight="1">
      <c r="B111" s="292"/>
      <c r="C111" s="272" t="s">
        <v>55</v>
      </c>
      <c r="D111" s="272"/>
      <c r="E111" s="272"/>
      <c r="F111" s="291" t="s">
        <v>1299</v>
      </c>
      <c r="G111" s="272"/>
      <c r="H111" s="272" t="s">
        <v>1339</v>
      </c>
      <c r="I111" s="272" t="s">
        <v>1301</v>
      </c>
      <c r="J111" s="272">
        <v>20</v>
      </c>
      <c r="K111" s="283"/>
    </row>
    <row r="112" spans="2:11" ht="15" customHeight="1">
      <c r="B112" s="292"/>
      <c r="C112" s="272" t="s">
        <v>1340</v>
      </c>
      <c r="D112" s="272"/>
      <c r="E112" s="272"/>
      <c r="F112" s="291" t="s">
        <v>1299</v>
      </c>
      <c r="G112" s="272"/>
      <c r="H112" s="272" t="s">
        <v>1341</v>
      </c>
      <c r="I112" s="272" t="s">
        <v>1301</v>
      </c>
      <c r="J112" s="272">
        <v>120</v>
      </c>
      <c r="K112" s="283"/>
    </row>
    <row r="113" spans="2:11" ht="15" customHeight="1">
      <c r="B113" s="292"/>
      <c r="C113" s="272" t="s">
        <v>40</v>
      </c>
      <c r="D113" s="272"/>
      <c r="E113" s="272"/>
      <c r="F113" s="291" t="s">
        <v>1299</v>
      </c>
      <c r="G113" s="272"/>
      <c r="H113" s="272" t="s">
        <v>1342</v>
      </c>
      <c r="I113" s="272" t="s">
        <v>1333</v>
      </c>
      <c r="J113" s="272"/>
      <c r="K113" s="283"/>
    </row>
    <row r="114" spans="2:11" ht="15" customHeight="1">
      <c r="B114" s="292"/>
      <c r="C114" s="272" t="s">
        <v>50</v>
      </c>
      <c r="D114" s="272"/>
      <c r="E114" s="272"/>
      <c r="F114" s="291" t="s">
        <v>1299</v>
      </c>
      <c r="G114" s="272"/>
      <c r="H114" s="272" t="s">
        <v>1343</v>
      </c>
      <c r="I114" s="272" t="s">
        <v>1333</v>
      </c>
      <c r="J114" s="272"/>
      <c r="K114" s="283"/>
    </row>
    <row r="115" spans="2:11" ht="15" customHeight="1">
      <c r="B115" s="292"/>
      <c r="C115" s="272" t="s">
        <v>59</v>
      </c>
      <c r="D115" s="272"/>
      <c r="E115" s="272"/>
      <c r="F115" s="291" t="s">
        <v>1299</v>
      </c>
      <c r="G115" s="272"/>
      <c r="H115" s="272" t="s">
        <v>1344</v>
      </c>
      <c r="I115" s="272" t="s">
        <v>1345</v>
      </c>
      <c r="J115" s="272"/>
      <c r="K115" s="283"/>
    </row>
    <row r="116" spans="2:11" ht="15" customHeight="1">
      <c r="B116" s="295"/>
      <c r="C116" s="301"/>
      <c r="D116" s="301"/>
      <c r="E116" s="301"/>
      <c r="F116" s="301"/>
      <c r="G116" s="301"/>
      <c r="H116" s="301"/>
      <c r="I116" s="301"/>
      <c r="J116" s="301"/>
      <c r="K116" s="297"/>
    </row>
    <row r="117" spans="2:11" ht="18.75" customHeight="1">
      <c r="B117" s="302"/>
      <c r="C117" s="268"/>
      <c r="D117" s="268"/>
      <c r="E117" s="268"/>
      <c r="F117" s="303"/>
      <c r="G117" s="268"/>
      <c r="H117" s="268"/>
      <c r="I117" s="268"/>
      <c r="J117" s="268"/>
      <c r="K117" s="302"/>
    </row>
    <row r="118" spans="2:11" ht="18.75" customHeight="1"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</row>
    <row r="119" spans="2:11" ht="7.5" customHeight="1">
      <c r="B119" s="304"/>
      <c r="C119" s="305"/>
      <c r="D119" s="305"/>
      <c r="E119" s="305"/>
      <c r="F119" s="305"/>
      <c r="G119" s="305"/>
      <c r="H119" s="305"/>
      <c r="I119" s="305"/>
      <c r="J119" s="305"/>
      <c r="K119" s="306"/>
    </row>
    <row r="120" spans="2:11" ht="45" customHeight="1">
      <c r="B120" s="307"/>
      <c r="C120" s="383" t="s">
        <v>1346</v>
      </c>
      <c r="D120" s="383"/>
      <c r="E120" s="383"/>
      <c r="F120" s="383"/>
      <c r="G120" s="383"/>
      <c r="H120" s="383"/>
      <c r="I120" s="383"/>
      <c r="J120" s="383"/>
      <c r="K120" s="308"/>
    </row>
    <row r="121" spans="2:11" ht="17.25" customHeight="1">
      <c r="B121" s="309"/>
      <c r="C121" s="284" t="s">
        <v>1293</v>
      </c>
      <c r="D121" s="284"/>
      <c r="E121" s="284"/>
      <c r="F121" s="284" t="s">
        <v>1294</v>
      </c>
      <c r="G121" s="285"/>
      <c r="H121" s="284" t="s">
        <v>120</v>
      </c>
      <c r="I121" s="284" t="s">
        <v>59</v>
      </c>
      <c r="J121" s="284" t="s">
        <v>1295</v>
      </c>
      <c r="K121" s="310"/>
    </row>
    <row r="122" spans="2:11" ht="17.25" customHeight="1">
      <c r="B122" s="309"/>
      <c r="C122" s="286" t="s">
        <v>1296</v>
      </c>
      <c r="D122" s="286"/>
      <c r="E122" s="286"/>
      <c r="F122" s="287" t="s">
        <v>1297</v>
      </c>
      <c r="G122" s="288"/>
      <c r="H122" s="286"/>
      <c r="I122" s="286"/>
      <c r="J122" s="286" t="s">
        <v>1298</v>
      </c>
      <c r="K122" s="310"/>
    </row>
    <row r="123" spans="2:11" ht="5.25" customHeight="1">
      <c r="B123" s="311"/>
      <c r="C123" s="289"/>
      <c r="D123" s="289"/>
      <c r="E123" s="289"/>
      <c r="F123" s="289"/>
      <c r="G123" s="272"/>
      <c r="H123" s="289"/>
      <c r="I123" s="289"/>
      <c r="J123" s="289"/>
      <c r="K123" s="312"/>
    </row>
    <row r="124" spans="2:11" ht="15" customHeight="1">
      <c r="B124" s="311"/>
      <c r="C124" s="272" t="s">
        <v>1302</v>
      </c>
      <c r="D124" s="289"/>
      <c r="E124" s="289"/>
      <c r="F124" s="291" t="s">
        <v>1299</v>
      </c>
      <c r="G124" s="272"/>
      <c r="H124" s="272" t="s">
        <v>1338</v>
      </c>
      <c r="I124" s="272" t="s">
        <v>1301</v>
      </c>
      <c r="J124" s="272">
        <v>120</v>
      </c>
      <c r="K124" s="313"/>
    </row>
    <row r="125" spans="2:11" ht="15" customHeight="1">
      <c r="B125" s="311"/>
      <c r="C125" s="272" t="s">
        <v>1347</v>
      </c>
      <c r="D125" s="272"/>
      <c r="E125" s="272"/>
      <c r="F125" s="291" t="s">
        <v>1299</v>
      </c>
      <c r="G125" s="272"/>
      <c r="H125" s="272" t="s">
        <v>1348</v>
      </c>
      <c r="I125" s="272" t="s">
        <v>1301</v>
      </c>
      <c r="J125" s="272" t="s">
        <v>1349</v>
      </c>
      <c r="K125" s="313"/>
    </row>
    <row r="126" spans="2:11" ht="15" customHeight="1">
      <c r="B126" s="311"/>
      <c r="C126" s="272" t="s">
        <v>1248</v>
      </c>
      <c r="D126" s="272"/>
      <c r="E126" s="272"/>
      <c r="F126" s="291" t="s">
        <v>1299</v>
      </c>
      <c r="G126" s="272"/>
      <c r="H126" s="272" t="s">
        <v>1350</v>
      </c>
      <c r="I126" s="272" t="s">
        <v>1301</v>
      </c>
      <c r="J126" s="272" t="s">
        <v>1349</v>
      </c>
      <c r="K126" s="313"/>
    </row>
    <row r="127" spans="2:11" ht="15" customHeight="1">
      <c r="B127" s="311"/>
      <c r="C127" s="272" t="s">
        <v>1310</v>
      </c>
      <c r="D127" s="272"/>
      <c r="E127" s="272"/>
      <c r="F127" s="291" t="s">
        <v>1305</v>
      </c>
      <c r="G127" s="272"/>
      <c r="H127" s="272" t="s">
        <v>1311</v>
      </c>
      <c r="I127" s="272" t="s">
        <v>1301</v>
      </c>
      <c r="J127" s="272">
        <v>15</v>
      </c>
      <c r="K127" s="313"/>
    </row>
    <row r="128" spans="2:11" ht="15" customHeight="1">
      <c r="B128" s="311"/>
      <c r="C128" s="293" t="s">
        <v>1312</v>
      </c>
      <c r="D128" s="293"/>
      <c r="E128" s="293"/>
      <c r="F128" s="294" t="s">
        <v>1305</v>
      </c>
      <c r="G128" s="293"/>
      <c r="H128" s="293" t="s">
        <v>1313</v>
      </c>
      <c r="I128" s="293" t="s">
        <v>1301</v>
      </c>
      <c r="J128" s="293">
        <v>15</v>
      </c>
      <c r="K128" s="313"/>
    </row>
    <row r="129" spans="2:11" ht="15" customHeight="1">
      <c r="B129" s="311"/>
      <c r="C129" s="293" t="s">
        <v>1314</v>
      </c>
      <c r="D129" s="293"/>
      <c r="E129" s="293"/>
      <c r="F129" s="294" t="s">
        <v>1305</v>
      </c>
      <c r="G129" s="293"/>
      <c r="H129" s="293" t="s">
        <v>1315</v>
      </c>
      <c r="I129" s="293" t="s">
        <v>1301</v>
      </c>
      <c r="J129" s="293">
        <v>20</v>
      </c>
      <c r="K129" s="313"/>
    </row>
    <row r="130" spans="2:11" ht="15" customHeight="1">
      <c r="B130" s="311"/>
      <c r="C130" s="293" t="s">
        <v>1316</v>
      </c>
      <c r="D130" s="293"/>
      <c r="E130" s="293"/>
      <c r="F130" s="294" t="s">
        <v>1305</v>
      </c>
      <c r="G130" s="293"/>
      <c r="H130" s="293" t="s">
        <v>1317</v>
      </c>
      <c r="I130" s="293" t="s">
        <v>1301</v>
      </c>
      <c r="J130" s="293">
        <v>20</v>
      </c>
      <c r="K130" s="313"/>
    </row>
    <row r="131" spans="2:11" ht="15" customHeight="1">
      <c r="B131" s="311"/>
      <c r="C131" s="272" t="s">
        <v>1304</v>
      </c>
      <c r="D131" s="272"/>
      <c r="E131" s="272"/>
      <c r="F131" s="291" t="s">
        <v>1305</v>
      </c>
      <c r="G131" s="272"/>
      <c r="H131" s="272" t="s">
        <v>1338</v>
      </c>
      <c r="I131" s="272" t="s">
        <v>1301</v>
      </c>
      <c r="J131" s="272">
        <v>50</v>
      </c>
      <c r="K131" s="313"/>
    </row>
    <row r="132" spans="2:11" ht="15" customHeight="1">
      <c r="B132" s="311"/>
      <c r="C132" s="272" t="s">
        <v>1318</v>
      </c>
      <c r="D132" s="272"/>
      <c r="E132" s="272"/>
      <c r="F132" s="291" t="s">
        <v>1305</v>
      </c>
      <c r="G132" s="272"/>
      <c r="H132" s="272" t="s">
        <v>1338</v>
      </c>
      <c r="I132" s="272" t="s">
        <v>1301</v>
      </c>
      <c r="J132" s="272">
        <v>50</v>
      </c>
      <c r="K132" s="313"/>
    </row>
    <row r="133" spans="2:11" ht="15" customHeight="1">
      <c r="B133" s="311"/>
      <c r="C133" s="272" t="s">
        <v>1324</v>
      </c>
      <c r="D133" s="272"/>
      <c r="E133" s="272"/>
      <c r="F133" s="291" t="s">
        <v>1305</v>
      </c>
      <c r="G133" s="272"/>
      <c r="H133" s="272" t="s">
        <v>1338</v>
      </c>
      <c r="I133" s="272" t="s">
        <v>1301</v>
      </c>
      <c r="J133" s="272">
        <v>50</v>
      </c>
      <c r="K133" s="313"/>
    </row>
    <row r="134" spans="2:11" ht="15" customHeight="1">
      <c r="B134" s="311"/>
      <c r="C134" s="272" t="s">
        <v>1326</v>
      </c>
      <c r="D134" s="272"/>
      <c r="E134" s="272"/>
      <c r="F134" s="291" t="s">
        <v>1305</v>
      </c>
      <c r="G134" s="272"/>
      <c r="H134" s="272" t="s">
        <v>1338</v>
      </c>
      <c r="I134" s="272" t="s">
        <v>1301</v>
      </c>
      <c r="J134" s="272">
        <v>50</v>
      </c>
      <c r="K134" s="313"/>
    </row>
    <row r="135" spans="2:11" ht="15" customHeight="1">
      <c r="B135" s="311"/>
      <c r="C135" s="272" t="s">
        <v>125</v>
      </c>
      <c r="D135" s="272"/>
      <c r="E135" s="272"/>
      <c r="F135" s="291" t="s">
        <v>1305</v>
      </c>
      <c r="G135" s="272"/>
      <c r="H135" s="272" t="s">
        <v>1351</v>
      </c>
      <c r="I135" s="272" t="s">
        <v>1301</v>
      </c>
      <c r="J135" s="272">
        <v>255</v>
      </c>
      <c r="K135" s="313"/>
    </row>
    <row r="136" spans="2:11" ht="15" customHeight="1">
      <c r="B136" s="311"/>
      <c r="C136" s="272" t="s">
        <v>1328</v>
      </c>
      <c r="D136" s="272"/>
      <c r="E136" s="272"/>
      <c r="F136" s="291" t="s">
        <v>1299</v>
      </c>
      <c r="G136" s="272"/>
      <c r="H136" s="272" t="s">
        <v>1352</v>
      </c>
      <c r="I136" s="272" t="s">
        <v>1330</v>
      </c>
      <c r="J136" s="272"/>
      <c r="K136" s="313"/>
    </row>
    <row r="137" spans="2:11" ht="15" customHeight="1">
      <c r="B137" s="311"/>
      <c r="C137" s="272" t="s">
        <v>1331</v>
      </c>
      <c r="D137" s="272"/>
      <c r="E137" s="272"/>
      <c r="F137" s="291" t="s">
        <v>1299</v>
      </c>
      <c r="G137" s="272"/>
      <c r="H137" s="272" t="s">
        <v>1353</v>
      </c>
      <c r="I137" s="272" t="s">
        <v>1333</v>
      </c>
      <c r="J137" s="272"/>
      <c r="K137" s="313"/>
    </row>
    <row r="138" spans="2:11" ht="15" customHeight="1">
      <c r="B138" s="311"/>
      <c r="C138" s="272" t="s">
        <v>1334</v>
      </c>
      <c r="D138" s="272"/>
      <c r="E138" s="272"/>
      <c r="F138" s="291" t="s">
        <v>1299</v>
      </c>
      <c r="G138" s="272"/>
      <c r="H138" s="272" t="s">
        <v>1334</v>
      </c>
      <c r="I138" s="272" t="s">
        <v>1333</v>
      </c>
      <c r="J138" s="272"/>
      <c r="K138" s="313"/>
    </row>
    <row r="139" spans="2:11" ht="15" customHeight="1">
      <c r="B139" s="311"/>
      <c r="C139" s="272" t="s">
        <v>40</v>
      </c>
      <c r="D139" s="272"/>
      <c r="E139" s="272"/>
      <c r="F139" s="291" t="s">
        <v>1299</v>
      </c>
      <c r="G139" s="272"/>
      <c r="H139" s="272" t="s">
        <v>1354</v>
      </c>
      <c r="I139" s="272" t="s">
        <v>1333</v>
      </c>
      <c r="J139" s="272"/>
      <c r="K139" s="313"/>
    </row>
    <row r="140" spans="2:11" ht="15" customHeight="1">
      <c r="B140" s="311"/>
      <c r="C140" s="272" t="s">
        <v>1355</v>
      </c>
      <c r="D140" s="272"/>
      <c r="E140" s="272"/>
      <c r="F140" s="291" t="s">
        <v>1299</v>
      </c>
      <c r="G140" s="272"/>
      <c r="H140" s="272" t="s">
        <v>1356</v>
      </c>
      <c r="I140" s="272" t="s">
        <v>1333</v>
      </c>
      <c r="J140" s="272"/>
      <c r="K140" s="313"/>
    </row>
    <row r="141" spans="2:11" ht="15" customHeight="1">
      <c r="B141" s="314"/>
      <c r="C141" s="315"/>
      <c r="D141" s="315"/>
      <c r="E141" s="315"/>
      <c r="F141" s="315"/>
      <c r="G141" s="315"/>
      <c r="H141" s="315"/>
      <c r="I141" s="315"/>
      <c r="J141" s="315"/>
      <c r="K141" s="316"/>
    </row>
    <row r="142" spans="2:11" ht="18.75" customHeight="1">
      <c r="B142" s="268"/>
      <c r="C142" s="268"/>
      <c r="D142" s="268"/>
      <c r="E142" s="268"/>
      <c r="F142" s="303"/>
      <c r="G142" s="268"/>
      <c r="H142" s="268"/>
      <c r="I142" s="268"/>
      <c r="J142" s="268"/>
      <c r="K142" s="268"/>
    </row>
    <row r="143" spans="2:11" ht="18.75" customHeight="1"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</row>
    <row r="144" spans="2:11" ht="7.5" customHeight="1">
      <c r="B144" s="279"/>
      <c r="C144" s="280"/>
      <c r="D144" s="280"/>
      <c r="E144" s="280"/>
      <c r="F144" s="280"/>
      <c r="G144" s="280"/>
      <c r="H144" s="280"/>
      <c r="I144" s="280"/>
      <c r="J144" s="280"/>
      <c r="K144" s="281"/>
    </row>
    <row r="145" spans="2:11" ht="45" customHeight="1">
      <c r="B145" s="282"/>
      <c r="C145" s="384" t="s">
        <v>1357</v>
      </c>
      <c r="D145" s="384"/>
      <c r="E145" s="384"/>
      <c r="F145" s="384"/>
      <c r="G145" s="384"/>
      <c r="H145" s="384"/>
      <c r="I145" s="384"/>
      <c r="J145" s="384"/>
      <c r="K145" s="283"/>
    </row>
    <row r="146" spans="2:11" ht="17.25" customHeight="1">
      <c r="B146" s="282"/>
      <c r="C146" s="284" t="s">
        <v>1293</v>
      </c>
      <c r="D146" s="284"/>
      <c r="E146" s="284"/>
      <c r="F146" s="284" t="s">
        <v>1294</v>
      </c>
      <c r="G146" s="285"/>
      <c r="H146" s="284" t="s">
        <v>120</v>
      </c>
      <c r="I146" s="284" t="s">
        <v>59</v>
      </c>
      <c r="J146" s="284" t="s">
        <v>1295</v>
      </c>
      <c r="K146" s="283"/>
    </row>
    <row r="147" spans="2:11" ht="17.25" customHeight="1">
      <c r="B147" s="282"/>
      <c r="C147" s="286" t="s">
        <v>1296</v>
      </c>
      <c r="D147" s="286"/>
      <c r="E147" s="286"/>
      <c r="F147" s="287" t="s">
        <v>1297</v>
      </c>
      <c r="G147" s="288"/>
      <c r="H147" s="286"/>
      <c r="I147" s="286"/>
      <c r="J147" s="286" t="s">
        <v>1298</v>
      </c>
      <c r="K147" s="283"/>
    </row>
    <row r="148" spans="2:11" ht="5.25" customHeight="1">
      <c r="B148" s="292"/>
      <c r="C148" s="289"/>
      <c r="D148" s="289"/>
      <c r="E148" s="289"/>
      <c r="F148" s="289"/>
      <c r="G148" s="290"/>
      <c r="H148" s="289"/>
      <c r="I148" s="289"/>
      <c r="J148" s="289"/>
      <c r="K148" s="313"/>
    </row>
    <row r="149" spans="2:11" ht="15" customHeight="1">
      <c r="B149" s="292"/>
      <c r="C149" s="317" t="s">
        <v>1302</v>
      </c>
      <c r="D149" s="272"/>
      <c r="E149" s="272"/>
      <c r="F149" s="318" t="s">
        <v>1299</v>
      </c>
      <c r="G149" s="272"/>
      <c r="H149" s="317" t="s">
        <v>1338</v>
      </c>
      <c r="I149" s="317" t="s">
        <v>1301</v>
      </c>
      <c r="J149" s="317">
        <v>120</v>
      </c>
      <c r="K149" s="313"/>
    </row>
    <row r="150" spans="2:11" ht="15" customHeight="1">
      <c r="B150" s="292"/>
      <c r="C150" s="317" t="s">
        <v>1347</v>
      </c>
      <c r="D150" s="272"/>
      <c r="E150" s="272"/>
      <c r="F150" s="318" t="s">
        <v>1299</v>
      </c>
      <c r="G150" s="272"/>
      <c r="H150" s="317" t="s">
        <v>1358</v>
      </c>
      <c r="I150" s="317" t="s">
        <v>1301</v>
      </c>
      <c r="J150" s="317" t="s">
        <v>1349</v>
      </c>
      <c r="K150" s="313"/>
    </row>
    <row r="151" spans="2:11" ht="15" customHeight="1">
      <c r="B151" s="292"/>
      <c r="C151" s="317" t="s">
        <v>1248</v>
      </c>
      <c r="D151" s="272"/>
      <c r="E151" s="272"/>
      <c r="F151" s="318" t="s">
        <v>1299</v>
      </c>
      <c r="G151" s="272"/>
      <c r="H151" s="317" t="s">
        <v>1359</v>
      </c>
      <c r="I151" s="317" t="s">
        <v>1301</v>
      </c>
      <c r="J151" s="317" t="s">
        <v>1349</v>
      </c>
      <c r="K151" s="313"/>
    </row>
    <row r="152" spans="2:11" ht="15" customHeight="1">
      <c r="B152" s="292"/>
      <c r="C152" s="317" t="s">
        <v>1304</v>
      </c>
      <c r="D152" s="272"/>
      <c r="E152" s="272"/>
      <c r="F152" s="318" t="s">
        <v>1305</v>
      </c>
      <c r="G152" s="272"/>
      <c r="H152" s="317" t="s">
        <v>1338</v>
      </c>
      <c r="I152" s="317" t="s">
        <v>1301</v>
      </c>
      <c r="J152" s="317">
        <v>50</v>
      </c>
      <c r="K152" s="313"/>
    </row>
    <row r="153" spans="2:11" ht="15" customHeight="1">
      <c r="B153" s="292"/>
      <c r="C153" s="317" t="s">
        <v>1307</v>
      </c>
      <c r="D153" s="272"/>
      <c r="E153" s="272"/>
      <c r="F153" s="318" t="s">
        <v>1299</v>
      </c>
      <c r="G153" s="272"/>
      <c r="H153" s="317" t="s">
        <v>1338</v>
      </c>
      <c r="I153" s="317" t="s">
        <v>1309</v>
      </c>
      <c r="J153" s="317"/>
      <c r="K153" s="313"/>
    </row>
    <row r="154" spans="2:11" ht="15" customHeight="1">
      <c r="B154" s="292"/>
      <c r="C154" s="317" t="s">
        <v>1318</v>
      </c>
      <c r="D154" s="272"/>
      <c r="E154" s="272"/>
      <c r="F154" s="318" t="s">
        <v>1305</v>
      </c>
      <c r="G154" s="272"/>
      <c r="H154" s="317" t="s">
        <v>1338</v>
      </c>
      <c r="I154" s="317" t="s">
        <v>1301</v>
      </c>
      <c r="J154" s="317">
        <v>50</v>
      </c>
      <c r="K154" s="313"/>
    </row>
    <row r="155" spans="2:11" ht="15" customHeight="1">
      <c r="B155" s="292"/>
      <c r="C155" s="317" t="s">
        <v>1326</v>
      </c>
      <c r="D155" s="272"/>
      <c r="E155" s="272"/>
      <c r="F155" s="318" t="s">
        <v>1305</v>
      </c>
      <c r="G155" s="272"/>
      <c r="H155" s="317" t="s">
        <v>1338</v>
      </c>
      <c r="I155" s="317" t="s">
        <v>1301</v>
      </c>
      <c r="J155" s="317">
        <v>50</v>
      </c>
      <c r="K155" s="313"/>
    </row>
    <row r="156" spans="2:11" ht="15" customHeight="1">
      <c r="B156" s="292"/>
      <c r="C156" s="317" t="s">
        <v>1324</v>
      </c>
      <c r="D156" s="272"/>
      <c r="E156" s="272"/>
      <c r="F156" s="318" t="s">
        <v>1305</v>
      </c>
      <c r="G156" s="272"/>
      <c r="H156" s="317" t="s">
        <v>1338</v>
      </c>
      <c r="I156" s="317" t="s">
        <v>1301</v>
      </c>
      <c r="J156" s="317">
        <v>50</v>
      </c>
      <c r="K156" s="313"/>
    </row>
    <row r="157" spans="2:11" ht="15" customHeight="1">
      <c r="B157" s="292"/>
      <c r="C157" s="317" t="s">
        <v>89</v>
      </c>
      <c r="D157" s="272"/>
      <c r="E157" s="272"/>
      <c r="F157" s="318" t="s">
        <v>1299</v>
      </c>
      <c r="G157" s="272"/>
      <c r="H157" s="317" t="s">
        <v>1360</v>
      </c>
      <c r="I157" s="317" t="s">
        <v>1301</v>
      </c>
      <c r="J157" s="317" t="s">
        <v>1361</v>
      </c>
      <c r="K157" s="313"/>
    </row>
    <row r="158" spans="2:11" ht="15" customHeight="1">
      <c r="B158" s="292"/>
      <c r="C158" s="317" t="s">
        <v>1362</v>
      </c>
      <c r="D158" s="272"/>
      <c r="E158" s="272"/>
      <c r="F158" s="318" t="s">
        <v>1299</v>
      </c>
      <c r="G158" s="272"/>
      <c r="H158" s="317" t="s">
        <v>1363</v>
      </c>
      <c r="I158" s="317" t="s">
        <v>1333</v>
      </c>
      <c r="J158" s="317"/>
      <c r="K158" s="313"/>
    </row>
    <row r="159" spans="2:11" ht="15" customHeight="1">
      <c r="B159" s="319"/>
      <c r="C159" s="301"/>
      <c r="D159" s="301"/>
      <c r="E159" s="301"/>
      <c r="F159" s="301"/>
      <c r="G159" s="301"/>
      <c r="H159" s="301"/>
      <c r="I159" s="301"/>
      <c r="J159" s="301"/>
      <c r="K159" s="320"/>
    </row>
    <row r="160" spans="2:11" ht="18.75" customHeight="1">
      <c r="B160" s="268"/>
      <c r="C160" s="272"/>
      <c r="D160" s="272"/>
      <c r="E160" s="272"/>
      <c r="F160" s="291"/>
      <c r="G160" s="272"/>
      <c r="H160" s="272"/>
      <c r="I160" s="272"/>
      <c r="J160" s="272"/>
      <c r="K160" s="268"/>
    </row>
    <row r="161" spans="2:11" ht="18.75" customHeight="1"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</row>
    <row r="162" spans="2:11" ht="7.5" customHeight="1">
      <c r="B162" s="260"/>
      <c r="C162" s="261"/>
      <c r="D162" s="261"/>
      <c r="E162" s="261"/>
      <c r="F162" s="261"/>
      <c r="G162" s="261"/>
      <c r="H162" s="261"/>
      <c r="I162" s="261"/>
      <c r="J162" s="261"/>
      <c r="K162" s="262"/>
    </row>
    <row r="163" spans="2:11" ht="45" customHeight="1">
      <c r="B163" s="263"/>
      <c r="C163" s="383" t="s">
        <v>1364</v>
      </c>
      <c r="D163" s="383"/>
      <c r="E163" s="383"/>
      <c r="F163" s="383"/>
      <c r="G163" s="383"/>
      <c r="H163" s="383"/>
      <c r="I163" s="383"/>
      <c r="J163" s="383"/>
      <c r="K163" s="264"/>
    </row>
    <row r="164" spans="2:11" ht="17.25" customHeight="1">
      <c r="B164" s="263"/>
      <c r="C164" s="284" t="s">
        <v>1293</v>
      </c>
      <c r="D164" s="284"/>
      <c r="E164" s="284"/>
      <c r="F164" s="284" t="s">
        <v>1294</v>
      </c>
      <c r="G164" s="321"/>
      <c r="H164" s="322" t="s">
        <v>120</v>
      </c>
      <c r="I164" s="322" t="s">
        <v>59</v>
      </c>
      <c r="J164" s="284" t="s">
        <v>1295</v>
      </c>
      <c r="K164" s="264"/>
    </row>
    <row r="165" spans="2:11" ht="17.25" customHeight="1">
      <c r="B165" s="265"/>
      <c r="C165" s="286" t="s">
        <v>1296</v>
      </c>
      <c r="D165" s="286"/>
      <c r="E165" s="286"/>
      <c r="F165" s="287" t="s">
        <v>1297</v>
      </c>
      <c r="G165" s="323"/>
      <c r="H165" s="324"/>
      <c r="I165" s="324"/>
      <c r="J165" s="286" t="s">
        <v>1298</v>
      </c>
      <c r="K165" s="266"/>
    </row>
    <row r="166" spans="2:11" ht="5.25" customHeight="1">
      <c r="B166" s="292"/>
      <c r="C166" s="289"/>
      <c r="D166" s="289"/>
      <c r="E166" s="289"/>
      <c r="F166" s="289"/>
      <c r="G166" s="290"/>
      <c r="H166" s="289"/>
      <c r="I166" s="289"/>
      <c r="J166" s="289"/>
      <c r="K166" s="313"/>
    </row>
    <row r="167" spans="2:11" ht="15" customHeight="1">
      <c r="B167" s="292"/>
      <c r="C167" s="272" t="s">
        <v>1302</v>
      </c>
      <c r="D167" s="272"/>
      <c r="E167" s="272"/>
      <c r="F167" s="291" t="s">
        <v>1299</v>
      </c>
      <c r="G167" s="272"/>
      <c r="H167" s="272" t="s">
        <v>1338</v>
      </c>
      <c r="I167" s="272" t="s">
        <v>1301</v>
      </c>
      <c r="J167" s="272">
        <v>120</v>
      </c>
      <c r="K167" s="313"/>
    </row>
    <row r="168" spans="2:11" ht="15" customHeight="1">
      <c r="B168" s="292"/>
      <c r="C168" s="272" t="s">
        <v>1347</v>
      </c>
      <c r="D168" s="272"/>
      <c r="E168" s="272"/>
      <c r="F168" s="291" t="s">
        <v>1299</v>
      </c>
      <c r="G168" s="272"/>
      <c r="H168" s="272" t="s">
        <v>1348</v>
      </c>
      <c r="I168" s="272" t="s">
        <v>1301</v>
      </c>
      <c r="J168" s="272" t="s">
        <v>1349</v>
      </c>
      <c r="K168" s="313"/>
    </row>
    <row r="169" spans="2:11" ht="15" customHeight="1">
      <c r="B169" s="292"/>
      <c r="C169" s="272" t="s">
        <v>1248</v>
      </c>
      <c r="D169" s="272"/>
      <c r="E169" s="272"/>
      <c r="F169" s="291" t="s">
        <v>1299</v>
      </c>
      <c r="G169" s="272"/>
      <c r="H169" s="272" t="s">
        <v>1365</v>
      </c>
      <c r="I169" s="272" t="s">
        <v>1301</v>
      </c>
      <c r="J169" s="272" t="s">
        <v>1349</v>
      </c>
      <c r="K169" s="313"/>
    </row>
    <row r="170" spans="2:11" ht="15" customHeight="1">
      <c r="B170" s="292"/>
      <c r="C170" s="272" t="s">
        <v>1304</v>
      </c>
      <c r="D170" s="272"/>
      <c r="E170" s="272"/>
      <c r="F170" s="291" t="s">
        <v>1305</v>
      </c>
      <c r="G170" s="272"/>
      <c r="H170" s="272" t="s">
        <v>1365</v>
      </c>
      <c r="I170" s="272" t="s">
        <v>1301</v>
      </c>
      <c r="J170" s="272">
        <v>50</v>
      </c>
      <c r="K170" s="313"/>
    </row>
    <row r="171" spans="2:11" ht="15" customHeight="1">
      <c r="B171" s="292"/>
      <c r="C171" s="272" t="s">
        <v>1307</v>
      </c>
      <c r="D171" s="272"/>
      <c r="E171" s="272"/>
      <c r="F171" s="291" t="s">
        <v>1299</v>
      </c>
      <c r="G171" s="272"/>
      <c r="H171" s="272" t="s">
        <v>1365</v>
      </c>
      <c r="I171" s="272" t="s">
        <v>1309</v>
      </c>
      <c r="J171" s="272"/>
      <c r="K171" s="313"/>
    </row>
    <row r="172" spans="2:11" ht="15" customHeight="1">
      <c r="B172" s="292"/>
      <c r="C172" s="272" t="s">
        <v>1318</v>
      </c>
      <c r="D172" s="272"/>
      <c r="E172" s="272"/>
      <c r="F172" s="291" t="s">
        <v>1305</v>
      </c>
      <c r="G172" s="272"/>
      <c r="H172" s="272" t="s">
        <v>1365</v>
      </c>
      <c r="I172" s="272" t="s">
        <v>1301</v>
      </c>
      <c r="J172" s="272">
        <v>50</v>
      </c>
      <c r="K172" s="313"/>
    </row>
    <row r="173" spans="2:11" ht="15" customHeight="1">
      <c r="B173" s="292"/>
      <c r="C173" s="272" t="s">
        <v>1326</v>
      </c>
      <c r="D173" s="272"/>
      <c r="E173" s="272"/>
      <c r="F173" s="291" t="s">
        <v>1305</v>
      </c>
      <c r="G173" s="272"/>
      <c r="H173" s="272" t="s">
        <v>1365</v>
      </c>
      <c r="I173" s="272" t="s">
        <v>1301</v>
      </c>
      <c r="J173" s="272">
        <v>50</v>
      </c>
      <c r="K173" s="313"/>
    </row>
    <row r="174" spans="2:11" ht="15" customHeight="1">
      <c r="B174" s="292"/>
      <c r="C174" s="272" t="s">
        <v>1324</v>
      </c>
      <c r="D174" s="272"/>
      <c r="E174" s="272"/>
      <c r="F174" s="291" t="s">
        <v>1305</v>
      </c>
      <c r="G174" s="272"/>
      <c r="H174" s="272" t="s">
        <v>1365</v>
      </c>
      <c r="I174" s="272" t="s">
        <v>1301</v>
      </c>
      <c r="J174" s="272">
        <v>50</v>
      </c>
      <c r="K174" s="313"/>
    </row>
    <row r="175" spans="2:11" ht="15" customHeight="1">
      <c r="B175" s="292"/>
      <c r="C175" s="272" t="s">
        <v>119</v>
      </c>
      <c r="D175" s="272"/>
      <c r="E175" s="272"/>
      <c r="F175" s="291" t="s">
        <v>1299</v>
      </c>
      <c r="G175" s="272"/>
      <c r="H175" s="272" t="s">
        <v>1366</v>
      </c>
      <c r="I175" s="272" t="s">
        <v>1367</v>
      </c>
      <c r="J175" s="272"/>
      <c r="K175" s="313"/>
    </row>
    <row r="176" spans="2:11" ht="15" customHeight="1">
      <c r="B176" s="292"/>
      <c r="C176" s="272" t="s">
        <v>59</v>
      </c>
      <c r="D176" s="272"/>
      <c r="E176" s="272"/>
      <c r="F176" s="291" t="s">
        <v>1299</v>
      </c>
      <c r="G176" s="272"/>
      <c r="H176" s="272" t="s">
        <v>1368</v>
      </c>
      <c r="I176" s="272" t="s">
        <v>1369</v>
      </c>
      <c r="J176" s="272">
        <v>1</v>
      </c>
      <c r="K176" s="313"/>
    </row>
    <row r="177" spans="2:11" ht="15" customHeight="1">
      <c r="B177" s="292"/>
      <c r="C177" s="272" t="s">
        <v>55</v>
      </c>
      <c r="D177" s="272"/>
      <c r="E177" s="272"/>
      <c r="F177" s="291" t="s">
        <v>1299</v>
      </c>
      <c r="G177" s="272"/>
      <c r="H177" s="272" t="s">
        <v>1370</v>
      </c>
      <c r="I177" s="272" t="s">
        <v>1301</v>
      </c>
      <c r="J177" s="272">
        <v>20</v>
      </c>
      <c r="K177" s="313"/>
    </row>
    <row r="178" spans="2:11" ht="15" customHeight="1">
      <c r="B178" s="292"/>
      <c r="C178" s="272" t="s">
        <v>120</v>
      </c>
      <c r="D178" s="272"/>
      <c r="E178" s="272"/>
      <c r="F178" s="291" t="s">
        <v>1299</v>
      </c>
      <c r="G178" s="272"/>
      <c r="H178" s="272" t="s">
        <v>1371</v>
      </c>
      <c r="I178" s="272" t="s">
        <v>1301</v>
      </c>
      <c r="J178" s="272">
        <v>255</v>
      </c>
      <c r="K178" s="313"/>
    </row>
    <row r="179" spans="2:11" ht="15" customHeight="1">
      <c r="B179" s="292"/>
      <c r="C179" s="272" t="s">
        <v>121</v>
      </c>
      <c r="D179" s="272"/>
      <c r="E179" s="272"/>
      <c r="F179" s="291" t="s">
        <v>1299</v>
      </c>
      <c r="G179" s="272"/>
      <c r="H179" s="272" t="s">
        <v>1264</v>
      </c>
      <c r="I179" s="272" t="s">
        <v>1301</v>
      </c>
      <c r="J179" s="272">
        <v>10</v>
      </c>
      <c r="K179" s="313"/>
    </row>
    <row r="180" spans="2:11" ht="15" customHeight="1">
      <c r="B180" s="292"/>
      <c r="C180" s="272" t="s">
        <v>122</v>
      </c>
      <c r="D180" s="272"/>
      <c r="E180" s="272"/>
      <c r="F180" s="291" t="s">
        <v>1299</v>
      </c>
      <c r="G180" s="272"/>
      <c r="H180" s="272" t="s">
        <v>1372</v>
      </c>
      <c r="I180" s="272" t="s">
        <v>1333</v>
      </c>
      <c r="J180" s="272"/>
      <c r="K180" s="313"/>
    </row>
    <row r="181" spans="2:11" ht="15" customHeight="1">
      <c r="B181" s="292"/>
      <c r="C181" s="272" t="s">
        <v>1373</v>
      </c>
      <c r="D181" s="272"/>
      <c r="E181" s="272"/>
      <c r="F181" s="291" t="s">
        <v>1299</v>
      </c>
      <c r="G181" s="272"/>
      <c r="H181" s="272" t="s">
        <v>1374</v>
      </c>
      <c r="I181" s="272" t="s">
        <v>1333</v>
      </c>
      <c r="J181" s="272"/>
      <c r="K181" s="313"/>
    </row>
    <row r="182" spans="2:11" ht="15" customHeight="1">
      <c r="B182" s="292"/>
      <c r="C182" s="272" t="s">
        <v>1362</v>
      </c>
      <c r="D182" s="272"/>
      <c r="E182" s="272"/>
      <c r="F182" s="291" t="s">
        <v>1299</v>
      </c>
      <c r="G182" s="272"/>
      <c r="H182" s="272" t="s">
        <v>1375</v>
      </c>
      <c r="I182" s="272" t="s">
        <v>1333</v>
      </c>
      <c r="J182" s="272"/>
      <c r="K182" s="313"/>
    </row>
    <row r="183" spans="2:11" ht="15" customHeight="1">
      <c r="B183" s="292"/>
      <c r="C183" s="272" t="s">
        <v>124</v>
      </c>
      <c r="D183" s="272"/>
      <c r="E183" s="272"/>
      <c r="F183" s="291" t="s">
        <v>1305</v>
      </c>
      <c r="G183" s="272"/>
      <c r="H183" s="272" t="s">
        <v>1376</v>
      </c>
      <c r="I183" s="272" t="s">
        <v>1301</v>
      </c>
      <c r="J183" s="272">
        <v>50</v>
      </c>
      <c r="K183" s="313"/>
    </row>
    <row r="184" spans="2:11" ht="15" customHeight="1">
      <c r="B184" s="292"/>
      <c r="C184" s="272" t="s">
        <v>1377</v>
      </c>
      <c r="D184" s="272"/>
      <c r="E184" s="272"/>
      <c r="F184" s="291" t="s">
        <v>1305</v>
      </c>
      <c r="G184" s="272"/>
      <c r="H184" s="272" t="s">
        <v>1378</v>
      </c>
      <c r="I184" s="272" t="s">
        <v>1379</v>
      </c>
      <c r="J184" s="272"/>
      <c r="K184" s="313"/>
    </row>
    <row r="185" spans="2:11" ht="15" customHeight="1">
      <c r="B185" s="292"/>
      <c r="C185" s="272" t="s">
        <v>1380</v>
      </c>
      <c r="D185" s="272"/>
      <c r="E185" s="272"/>
      <c r="F185" s="291" t="s">
        <v>1305</v>
      </c>
      <c r="G185" s="272"/>
      <c r="H185" s="272" t="s">
        <v>1381</v>
      </c>
      <c r="I185" s="272" t="s">
        <v>1379</v>
      </c>
      <c r="J185" s="272"/>
      <c r="K185" s="313"/>
    </row>
    <row r="186" spans="2:11" ht="15" customHeight="1">
      <c r="B186" s="292"/>
      <c r="C186" s="272" t="s">
        <v>1382</v>
      </c>
      <c r="D186" s="272"/>
      <c r="E186" s="272"/>
      <c r="F186" s="291" t="s">
        <v>1305</v>
      </c>
      <c r="G186" s="272"/>
      <c r="H186" s="272" t="s">
        <v>1383</v>
      </c>
      <c r="I186" s="272" t="s">
        <v>1379</v>
      </c>
      <c r="J186" s="272"/>
      <c r="K186" s="313"/>
    </row>
    <row r="187" spans="2:11" ht="15" customHeight="1">
      <c r="B187" s="292"/>
      <c r="C187" s="325" t="s">
        <v>1384</v>
      </c>
      <c r="D187" s="272"/>
      <c r="E187" s="272"/>
      <c r="F187" s="291" t="s">
        <v>1305</v>
      </c>
      <c r="G187" s="272"/>
      <c r="H187" s="272" t="s">
        <v>1385</v>
      </c>
      <c r="I187" s="272" t="s">
        <v>1386</v>
      </c>
      <c r="J187" s="326" t="s">
        <v>1387</v>
      </c>
      <c r="K187" s="313"/>
    </row>
    <row r="188" spans="2:11" ht="15" customHeight="1">
      <c r="B188" s="292"/>
      <c r="C188" s="277" t="s">
        <v>44</v>
      </c>
      <c r="D188" s="272"/>
      <c r="E188" s="272"/>
      <c r="F188" s="291" t="s">
        <v>1299</v>
      </c>
      <c r="G188" s="272"/>
      <c r="H188" s="268" t="s">
        <v>1388</v>
      </c>
      <c r="I188" s="272" t="s">
        <v>1389</v>
      </c>
      <c r="J188" s="272"/>
      <c r="K188" s="313"/>
    </row>
    <row r="189" spans="2:11" ht="15" customHeight="1">
      <c r="B189" s="292"/>
      <c r="C189" s="277" t="s">
        <v>1390</v>
      </c>
      <c r="D189" s="272"/>
      <c r="E189" s="272"/>
      <c r="F189" s="291" t="s">
        <v>1299</v>
      </c>
      <c r="G189" s="272"/>
      <c r="H189" s="272" t="s">
        <v>1391</v>
      </c>
      <c r="I189" s="272" t="s">
        <v>1333</v>
      </c>
      <c r="J189" s="272"/>
      <c r="K189" s="313"/>
    </row>
    <row r="190" spans="2:11" ht="15" customHeight="1">
      <c r="B190" s="292"/>
      <c r="C190" s="277" t="s">
        <v>1392</v>
      </c>
      <c r="D190" s="272"/>
      <c r="E190" s="272"/>
      <c r="F190" s="291" t="s">
        <v>1299</v>
      </c>
      <c r="G190" s="272"/>
      <c r="H190" s="272" t="s">
        <v>1393</v>
      </c>
      <c r="I190" s="272" t="s">
        <v>1333</v>
      </c>
      <c r="J190" s="272"/>
      <c r="K190" s="313"/>
    </row>
    <row r="191" spans="2:11" ht="15" customHeight="1">
      <c r="B191" s="292"/>
      <c r="C191" s="277" t="s">
        <v>1394</v>
      </c>
      <c r="D191" s="272"/>
      <c r="E191" s="272"/>
      <c r="F191" s="291" t="s">
        <v>1305</v>
      </c>
      <c r="G191" s="272"/>
      <c r="H191" s="272" t="s">
        <v>1395</v>
      </c>
      <c r="I191" s="272" t="s">
        <v>1333</v>
      </c>
      <c r="J191" s="272"/>
      <c r="K191" s="313"/>
    </row>
    <row r="192" spans="2:11" ht="15" customHeight="1">
      <c r="B192" s="319"/>
      <c r="C192" s="327"/>
      <c r="D192" s="301"/>
      <c r="E192" s="301"/>
      <c r="F192" s="301"/>
      <c r="G192" s="301"/>
      <c r="H192" s="301"/>
      <c r="I192" s="301"/>
      <c r="J192" s="301"/>
      <c r="K192" s="320"/>
    </row>
    <row r="193" spans="2:11" ht="18.75" customHeight="1">
      <c r="B193" s="268"/>
      <c r="C193" s="272"/>
      <c r="D193" s="272"/>
      <c r="E193" s="272"/>
      <c r="F193" s="291"/>
      <c r="G193" s="272"/>
      <c r="H193" s="272"/>
      <c r="I193" s="272"/>
      <c r="J193" s="272"/>
      <c r="K193" s="268"/>
    </row>
    <row r="194" spans="2:11" ht="18.75" customHeight="1">
      <c r="B194" s="268"/>
      <c r="C194" s="272"/>
      <c r="D194" s="272"/>
      <c r="E194" s="272"/>
      <c r="F194" s="291"/>
      <c r="G194" s="272"/>
      <c r="H194" s="272"/>
      <c r="I194" s="272"/>
      <c r="J194" s="272"/>
      <c r="K194" s="268"/>
    </row>
    <row r="195" spans="2:11" ht="18.75" customHeight="1"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</row>
    <row r="196" spans="2:11">
      <c r="B196" s="260"/>
      <c r="C196" s="261"/>
      <c r="D196" s="261"/>
      <c r="E196" s="261"/>
      <c r="F196" s="261"/>
      <c r="G196" s="261"/>
      <c r="H196" s="261"/>
      <c r="I196" s="261"/>
      <c r="J196" s="261"/>
      <c r="K196" s="262"/>
    </row>
    <row r="197" spans="2:11" ht="21">
      <c r="B197" s="263"/>
      <c r="C197" s="383" t="s">
        <v>1396</v>
      </c>
      <c r="D197" s="383"/>
      <c r="E197" s="383"/>
      <c r="F197" s="383"/>
      <c r="G197" s="383"/>
      <c r="H197" s="383"/>
      <c r="I197" s="383"/>
      <c r="J197" s="383"/>
      <c r="K197" s="264"/>
    </row>
    <row r="198" spans="2:11" ht="25.5" customHeight="1">
      <c r="B198" s="263"/>
      <c r="C198" s="328" t="s">
        <v>1397</v>
      </c>
      <c r="D198" s="328"/>
      <c r="E198" s="328"/>
      <c r="F198" s="328" t="s">
        <v>1398</v>
      </c>
      <c r="G198" s="329"/>
      <c r="H198" s="382" t="s">
        <v>1399</v>
      </c>
      <c r="I198" s="382"/>
      <c r="J198" s="382"/>
      <c r="K198" s="264"/>
    </row>
    <row r="199" spans="2:11" ht="5.25" customHeight="1">
      <c r="B199" s="292"/>
      <c r="C199" s="289"/>
      <c r="D199" s="289"/>
      <c r="E199" s="289"/>
      <c r="F199" s="289"/>
      <c r="G199" s="272"/>
      <c r="H199" s="289"/>
      <c r="I199" s="289"/>
      <c r="J199" s="289"/>
      <c r="K199" s="313"/>
    </row>
    <row r="200" spans="2:11" ht="15" customHeight="1">
      <c r="B200" s="292"/>
      <c r="C200" s="272" t="s">
        <v>1389</v>
      </c>
      <c r="D200" s="272"/>
      <c r="E200" s="272"/>
      <c r="F200" s="291" t="s">
        <v>45</v>
      </c>
      <c r="G200" s="272"/>
      <c r="H200" s="381" t="s">
        <v>1400</v>
      </c>
      <c r="I200" s="381"/>
      <c r="J200" s="381"/>
      <c r="K200" s="313"/>
    </row>
    <row r="201" spans="2:11" ht="15" customHeight="1">
      <c r="B201" s="292"/>
      <c r="C201" s="298"/>
      <c r="D201" s="272"/>
      <c r="E201" s="272"/>
      <c r="F201" s="291" t="s">
        <v>46</v>
      </c>
      <c r="G201" s="272"/>
      <c r="H201" s="381" t="s">
        <v>1401</v>
      </c>
      <c r="I201" s="381"/>
      <c r="J201" s="381"/>
      <c r="K201" s="313"/>
    </row>
    <row r="202" spans="2:11" ht="15" customHeight="1">
      <c r="B202" s="292"/>
      <c r="C202" s="298"/>
      <c r="D202" s="272"/>
      <c r="E202" s="272"/>
      <c r="F202" s="291" t="s">
        <v>49</v>
      </c>
      <c r="G202" s="272"/>
      <c r="H202" s="381" t="s">
        <v>1402</v>
      </c>
      <c r="I202" s="381"/>
      <c r="J202" s="381"/>
      <c r="K202" s="313"/>
    </row>
    <row r="203" spans="2:11" ht="15" customHeight="1">
      <c r="B203" s="292"/>
      <c r="C203" s="272"/>
      <c r="D203" s="272"/>
      <c r="E203" s="272"/>
      <c r="F203" s="291" t="s">
        <v>47</v>
      </c>
      <c r="G203" s="272"/>
      <c r="H203" s="381" t="s">
        <v>1403</v>
      </c>
      <c r="I203" s="381"/>
      <c r="J203" s="381"/>
      <c r="K203" s="313"/>
    </row>
    <row r="204" spans="2:11" ht="15" customHeight="1">
      <c r="B204" s="292"/>
      <c r="C204" s="272"/>
      <c r="D204" s="272"/>
      <c r="E204" s="272"/>
      <c r="F204" s="291" t="s">
        <v>48</v>
      </c>
      <c r="G204" s="272"/>
      <c r="H204" s="381" t="s">
        <v>1404</v>
      </c>
      <c r="I204" s="381"/>
      <c r="J204" s="381"/>
      <c r="K204" s="313"/>
    </row>
    <row r="205" spans="2:11" ht="15" customHeight="1">
      <c r="B205" s="292"/>
      <c r="C205" s="272"/>
      <c r="D205" s="272"/>
      <c r="E205" s="272"/>
      <c r="F205" s="291"/>
      <c r="G205" s="272"/>
      <c r="H205" s="272"/>
      <c r="I205" s="272"/>
      <c r="J205" s="272"/>
      <c r="K205" s="313"/>
    </row>
    <row r="206" spans="2:11" ht="15" customHeight="1">
      <c r="B206" s="292"/>
      <c r="C206" s="272" t="s">
        <v>1345</v>
      </c>
      <c r="D206" s="272"/>
      <c r="E206" s="272"/>
      <c r="F206" s="291" t="s">
        <v>78</v>
      </c>
      <c r="G206" s="272"/>
      <c r="H206" s="381" t="s">
        <v>1405</v>
      </c>
      <c r="I206" s="381"/>
      <c r="J206" s="381"/>
      <c r="K206" s="313"/>
    </row>
    <row r="207" spans="2:11" ht="15" customHeight="1">
      <c r="B207" s="292"/>
      <c r="C207" s="298"/>
      <c r="D207" s="272"/>
      <c r="E207" s="272"/>
      <c r="F207" s="291" t="s">
        <v>1242</v>
      </c>
      <c r="G207" s="272"/>
      <c r="H207" s="381" t="s">
        <v>1243</v>
      </c>
      <c r="I207" s="381"/>
      <c r="J207" s="381"/>
      <c r="K207" s="313"/>
    </row>
    <row r="208" spans="2:11" ht="15" customHeight="1">
      <c r="B208" s="292"/>
      <c r="C208" s="272"/>
      <c r="D208" s="272"/>
      <c r="E208" s="272"/>
      <c r="F208" s="291" t="s">
        <v>1240</v>
      </c>
      <c r="G208" s="272"/>
      <c r="H208" s="381" t="s">
        <v>1406</v>
      </c>
      <c r="I208" s="381"/>
      <c r="J208" s="381"/>
      <c r="K208" s="313"/>
    </row>
    <row r="209" spans="2:11" ht="15" customHeight="1">
      <c r="B209" s="330"/>
      <c r="C209" s="298"/>
      <c r="D209" s="298"/>
      <c r="E209" s="298"/>
      <c r="F209" s="291" t="s">
        <v>1244</v>
      </c>
      <c r="G209" s="277"/>
      <c r="H209" s="380" t="s">
        <v>1245</v>
      </c>
      <c r="I209" s="380"/>
      <c r="J209" s="380"/>
      <c r="K209" s="331"/>
    </row>
    <row r="210" spans="2:11" ht="15" customHeight="1">
      <c r="B210" s="330"/>
      <c r="C210" s="298"/>
      <c r="D210" s="298"/>
      <c r="E210" s="298"/>
      <c r="F210" s="291" t="s">
        <v>1246</v>
      </c>
      <c r="G210" s="277"/>
      <c r="H210" s="380" t="s">
        <v>1407</v>
      </c>
      <c r="I210" s="380"/>
      <c r="J210" s="380"/>
      <c r="K210" s="331"/>
    </row>
    <row r="211" spans="2:11" ht="15" customHeight="1">
      <c r="B211" s="330"/>
      <c r="C211" s="298"/>
      <c r="D211" s="298"/>
      <c r="E211" s="298"/>
      <c r="F211" s="332"/>
      <c r="G211" s="277"/>
      <c r="H211" s="333"/>
      <c r="I211" s="333"/>
      <c r="J211" s="333"/>
      <c r="K211" s="331"/>
    </row>
    <row r="212" spans="2:11" ht="15" customHeight="1">
      <c r="B212" s="330"/>
      <c r="C212" s="272" t="s">
        <v>1369</v>
      </c>
      <c r="D212" s="298"/>
      <c r="E212" s="298"/>
      <c r="F212" s="291">
        <v>1</v>
      </c>
      <c r="G212" s="277"/>
      <c r="H212" s="380" t="s">
        <v>1408</v>
      </c>
      <c r="I212" s="380"/>
      <c r="J212" s="380"/>
      <c r="K212" s="331"/>
    </row>
    <row r="213" spans="2:11" ht="15" customHeight="1">
      <c r="B213" s="330"/>
      <c r="C213" s="298"/>
      <c r="D213" s="298"/>
      <c r="E213" s="298"/>
      <c r="F213" s="291">
        <v>2</v>
      </c>
      <c r="G213" s="277"/>
      <c r="H213" s="380" t="s">
        <v>1409</v>
      </c>
      <c r="I213" s="380"/>
      <c r="J213" s="380"/>
      <c r="K213" s="331"/>
    </row>
    <row r="214" spans="2:11" ht="15" customHeight="1">
      <c r="B214" s="330"/>
      <c r="C214" s="298"/>
      <c r="D214" s="298"/>
      <c r="E214" s="298"/>
      <c r="F214" s="291">
        <v>3</v>
      </c>
      <c r="G214" s="277"/>
      <c r="H214" s="380" t="s">
        <v>1410</v>
      </c>
      <c r="I214" s="380"/>
      <c r="J214" s="380"/>
      <c r="K214" s="331"/>
    </row>
    <row r="215" spans="2:11" ht="15" customHeight="1">
      <c r="B215" s="330"/>
      <c r="C215" s="298"/>
      <c r="D215" s="298"/>
      <c r="E215" s="298"/>
      <c r="F215" s="291">
        <v>4</v>
      </c>
      <c r="G215" s="277"/>
      <c r="H215" s="380" t="s">
        <v>1411</v>
      </c>
      <c r="I215" s="380"/>
      <c r="J215" s="380"/>
      <c r="K215" s="331"/>
    </row>
    <row r="216" spans="2:11" ht="12.75" customHeight="1">
      <c r="B216" s="334"/>
      <c r="C216" s="335"/>
      <c r="D216" s="335"/>
      <c r="E216" s="335"/>
      <c r="F216" s="335"/>
      <c r="G216" s="335"/>
      <c r="H216" s="335"/>
      <c r="I216" s="335"/>
      <c r="J216" s="335"/>
      <c r="K216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HD12-17_cast_2 - Oprava f...</vt:lpstr>
      <vt:lpstr>Pokyny pro vyplnění</vt:lpstr>
      <vt:lpstr>'HD12-17_cast_2 - Oprava f...'!Názvy_tisku</vt:lpstr>
      <vt:lpstr>'Rekapitulace stavby'!Názvy_tisku</vt:lpstr>
      <vt:lpstr>'HD12-17_cast_2 - Oprava f...'!Oblast_tisku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Klorel-Notas\Klorel</dc:creator>
  <cp:lastModifiedBy>Klorel</cp:lastModifiedBy>
  <cp:lastPrinted>2019-04-25T17:18:03Z</cp:lastPrinted>
  <dcterms:created xsi:type="dcterms:W3CDTF">2019-04-25T16:27:54Z</dcterms:created>
  <dcterms:modified xsi:type="dcterms:W3CDTF">2019-04-25T17:18:05Z</dcterms:modified>
</cp:coreProperties>
</file>