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VZAK\SPOL\E-ZAK 2019\Mynář\Výzva na E-ZAK - Hlavní náměstí 28 - oprava střešních světlíků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Pol'!$A$1:$U$147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37" i="12" l="1"/>
  <c r="F39" i="1" s="1"/>
  <c r="AD137" i="12"/>
  <c r="G39" i="1" s="1"/>
  <c r="G40" i="1" s="1"/>
  <c r="G25" i="1" s="1"/>
  <c r="G26" i="1" s="1"/>
  <c r="G9" i="12"/>
  <c r="I9" i="12"/>
  <c r="K9" i="12"/>
  <c r="O9" i="12"/>
  <c r="Q9" i="12"/>
  <c r="U9" i="12"/>
  <c r="G13" i="12"/>
  <c r="M13" i="12" s="1"/>
  <c r="I13" i="12"/>
  <c r="K13" i="12"/>
  <c r="O13" i="12"/>
  <c r="Q13" i="12"/>
  <c r="U13" i="12"/>
  <c r="G17" i="12"/>
  <c r="M17" i="12" s="1"/>
  <c r="I17" i="12"/>
  <c r="K17" i="12"/>
  <c r="O17" i="12"/>
  <c r="Q17" i="12"/>
  <c r="U17" i="12"/>
  <c r="G21" i="12"/>
  <c r="M21" i="12" s="1"/>
  <c r="I21" i="12"/>
  <c r="K21" i="12"/>
  <c r="O21" i="12"/>
  <c r="Q21" i="12"/>
  <c r="U21" i="12"/>
  <c r="G23" i="12"/>
  <c r="I23" i="12"/>
  <c r="I22" i="12" s="1"/>
  <c r="K23" i="12"/>
  <c r="M23" i="12"/>
  <c r="O23" i="12"/>
  <c r="Q23" i="12"/>
  <c r="U23" i="12"/>
  <c r="G24" i="12"/>
  <c r="M24" i="12" s="1"/>
  <c r="I24" i="12"/>
  <c r="K24" i="12"/>
  <c r="O24" i="12"/>
  <c r="O22" i="12" s="1"/>
  <c r="Q24" i="12"/>
  <c r="U24" i="12"/>
  <c r="G27" i="12"/>
  <c r="I27" i="12"/>
  <c r="K27" i="12"/>
  <c r="O27" i="12"/>
  <c r="Q27" i="12"/>
  <c r="U27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I50" i="1" s="1"/>
  <c r="G32" i="12"/>
  <c r="M32" i="12" s="1"/>
  <c r="M31" i="12" s="1"/>
  <c r="I32" i="12"/>
  <c r="I31" i="12" s="1"/>
  <c r="K32" i="12"/>
  <c r="K31" i="12" s="1"/>
  <c r="O32" i="12"/>
  <c r="O31" i="12" s="1"/>
  <c r="Q32" i="12"/>
  <c r="Q31" i="12" s="1"/>
  <c r="U32" i="12"/>
  <c r="U31" i="12" s="1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7" i="12"/>
  <c r="M47" i="12" s="1"/>
  <c r="I47" i="12"/>
  <c r="K47" i="12"/>
  <c r="O47" i="12"/>
  <c r="O46" i="12" s="1"/>
  <c r="Q47" i="12"/>
  <c r="Q46" i="12" s="1"/>
  <c r="U47" i="12"/>
  <c r="G48" i="12"/>
  <c r="I48" i="12"/>
  <c r="I46" i="12" s="1"/>
  <c r="K48" i="12"/>
  <c r="O48" i="12"/>
  <c r="Q48" i="12"/>
  <c r="U48" i="12"/>
  <c r="G50" i="12"/>
  <c r="M50" i="12" s="1"/>
  <c r="I50" i="12"/>
  <c r="K50" i="12"/>
  <c r="O50" i="12"/>
  <c r="Q50" i="12"/>
  <c r="U50" i="12"/>
  <c r="G52" i="12"/>
  <c r="M52" i="12" s="1"/>
  <c r="I52" i="12"/>
  <c r="I49" i="12" s="1"/>
  <c r="K52" i="12"/>
  <c r="O52" i="12"/>
  <c r="Q52" i="12"/>
  <c r="U52" i="12"/>
  <c r="G54" i="12"/>
  <c r="M54" i="12" s="1"/>
  <c r="I54" i="12"/>
  <c r="K54" i="12"/>
  <c r="O54" i="12"/>
  <c r="Q54" i="12"/>
  <c r="U54" i="12"/>
  <c r="G56" i="12"/>
  <c r="M56" i="12" s="1"/>
  <c r="I56" i="12"/>
  <c r="K56" i="12"/>
  <c r="O56" i="12"/>
  <c r="Q56" i="12"/>
  <c r="U56" i="12"/>
  <c r="G58" i="12"/>
  <c r="I58" i="12"/>
  <c r="K58" i="12"/>
  <c r="M58" i="12"/>
  <c r="O58" i="12"/>
  <c r="Q58" i="12"/>
  <c r="U58" i="12"/>
  <c r="G60" i="12"/>
  <c r="I60" i="12"/>
  <c r="K60" i="12"/>
  <c r="O60" i="12"/>
  <c r="Q60" i="12"/>
  <c r="U60" i="12"/>
  <c r="G62" i="12"/>
  <c r="M62" i="12" s="1"/>
  <c r="I62" i="12"/>
  <c r="K62" i="12"/>
  <c r="O62" i="12"/>
  <c r="Q62" i="12"/>
  <c r="U62" i="12"/>
  <c r="G64" i="12"/>
  <c r="M64" i="12" s="1"/>
  <c r="I64" i="12"/>
  <c r="K64" i="12"/>
  <c r="O64" i="12"/>
  <c r="Q64" i="12"/>
  <c r="U64" i="12"/>
  <c r="G67" i="12"/>
  <c r="M67" i="12" s="1"/>
  <c r="I67" i="12"/>
  <c r="K67" i="12"/>
  <c r="O67" i="12"/>
  <c r="Q67" i="12"/>
  <c r="U67" i="12"/>
  <c r="G69" i="12"/>
  <c r="M69" i="12" s="1"/>
  <c r="I69" i="12"/>
  <c r="K69" i="12"/>
  <c r="O69" i="12"/>
  <c r="Q69" i="12"/>
  <c r="U69" i="12"/>
  <c r="G71" i="12"/>
  <c r="M71" i="12" s="1"/>
  <c r="I71" i="12"/>
  <c r="K71" i="12"/>
  <c r="O71" i="12"/>
  <c r="Q71" i="12"/>
  <c r="U71" i="12"/>
  <c r="G74" i="12"/>
  <c r="I74" i="12"/>
  <c r="K74" i="12"/>
  <c r="M74" i="12"/>
  <c r="O74" i="12"/>
  <c r="Q74" i="12"/>
  <c r="U74" i="12"/>
  <c r="G76" i="12"/>
  <c r="M76" i="12" s="1"/>
  <c r="I76" i="12"/>
  <c r="K76" i="12"/>
  <c r="O76" i="12"/>
  <c r="Q76" i="12"/>
  <c r="U76" i="12"/>
  <c r="G78" i="12"/>
  <c r="M78" i="12" s="1"/>
  <c r="I78" i="12"/>
  <c r="K78" i="12"/>
  <c r="O78" i="12"/>
  <c r="Q78" i="12"/>
  <c r="U78" i="12"/>
  <c r="G80" i="12"/>
  <c r="M80" i="12" s="1"/>
  <c r="I80" i="12"/>
  <c r="K80" i="12"/>
  <c r="O80" i="12"/>
  <c r="Q80" i="12"/>
  <c r="U80" i="12"/>
  <c r="G85" i="12"/>
  <c r="M85" i="12" s="1"/>
  <c r="I85" i="12"/>
  <c r="K85" i="12"/>
  <c r="O85" i="12"/>
  <c r="Q85" i="12"/>
  <c r="U85" i="12"/>
  <c r="G87" i="12"/>
  <c r="M87" i="12" s="1"/>
  <c r="I87" i="12"/>
  <c r="K87" i="12"/>
  <c r="O87" i="12"/>
  <c r="Q87" i="12"/>
  <c r="U87" i="12"/>
  <c r="G89" i="12"/>
  <c r="M89" i="12" s="1"/>
  <c r="I89" i="12"/>
  <c r="K89" i="12"/>
  <c r="O89" i="12"/>
  <c r="Q89" i="12"/>
  <c r="U89" i="12"/>
  <c r="G90" i="12"/>
  <c r="I90" i="12"/>
  <c r="K90" i="12"/>
  <c r="M90" i="12"/>
  <c r="O90" i="12"/>
  <c r="Q90" i="12"/>
  <c r="U90" i="12"/>
  <c r="G91" i="12"/>
  <c r="M91" i="12" s="1"/>
  <c r="I91" i="12"/>
  <c r="K91" i="12"/>
  <c r="O91" i="12"/>
  <c r="Q91" i="12"/>
  <c r="U91" i="12"/>
  <c r="G93" i="12"/>
  <c r="M93" i="12" s="1"/>
  <c r="I93" i="12"/>
  <c r="K93" i="12"/>
  <c r="O93" i="12"/>
  <c r="Q93" i="12"/>
  <c r="Q92" i="12" s="1"/>
  <c r="U93" i="12"/>
  <c r="G95" i="12"/>
  <c r="M95" i="12" s="1"/>
  <c r="I95" i="12"/>
  <c r="K95" i="12"/>
  <c r="O95" i="12"/>
  <c r="Q95" i="12"/>
  <c r="U95" i="12"/>
  <c r="G97" i="12"/>
  <c r="M97" i="12" s="1"/>
  <c r="I97" i="12"/>
  <c r="K97" i="12"/>
  <c r="O97" i="12"/>
  <c r="Q97" i="12"/>
  <c r="U97" i="12"/>
  <c r="G99" i="12"/>
  <c r="I99" i="12"/>
  <c r="K99" i="12"/>
  <c r="O99" i="12"/>
  <c r="Q99" i="12"/>
  <c r="U99" i="12"/>
  <c r="G102" i="12"/>
  <c r="I102" i="12"/>
  <c r="K102" i="12"/>
  <c r="M102" i="12"/>
  <c r="O102" i="12"/>
  <c r="Q102" i="12"/>
  <c r="U102" i="12"/>
  <c r="G104" i="12"/>
  <c r="M104" i="12" s="1"/>
  <c r="I104" i="12"/>
  <c r="K104" i="12"/>
  <c r="O104" i="12"/>
  <c r="Q104" i="12"/>
  <c r="U104" i="12"/>
  <c r="G106" i="12"/>
  <c r="M106" i="12" s="1"/>
  <c r="I106" i="12"/>
  <c r="K106" i="12"/>
  <c r="O106" i="12"/>
  <c r="Q106" i="12"/>
  <c r="U106" i="12"/>
  <c r="G111" i="12"/>
  <c r="M111" i="12" s="1"/>
  <c r="I111" i="12"/>
  <c r="K111" i="12"/>
  <c r="O111" i="12"/>
  <c r="Q111" i="12"/>
  <c r="U111" i="12"/>
  <c r="G113" i="12"/>
  <c r="M113" i="12" s="1"/>
  <c r="I113" i="12"/>
  <c r="K113" i="12"/>
  <c r="O113" i="12"/>
  <c r="Q113" i="12"/>
  <c r="U113" i="12"/>
  <c r="G114" i="12"/>
  <c r="M114" i="12" s="1"/>
  <c r="I114" i="12"/>
  <c r="K114" i="12"/>
  <c r="O114" i="12"/>
  <c r="Q114" i="12"/>
  <c r="U114" i="12"/>
  <c r="G116" i="12"/>
  <c r="M116" i="12" s="1"/>
  <c r="I116" i="12"/>
  <c r="K116" i="12"/>
  <c r="O116" i="12"/>
  <c r="Q116" i="12"/>
  <c r="U116" i="12"/>
  <c r="G117" i="12"/>
  <c r="I117" i="12"/>
  <c r="K117" i="12"/>
  <c r="M117" i="12"/>
  <c r="O117" i="12"/>
  <c r="Q117" i="12"/>
  <c r="U117" i="12"/>
  <c r="G119" i="12"/>
  <c r="M119" i="12" s="1"/>
  <c r="I119" i="12"/>
  <c r="K119" i="12"/>
  <c r="O119" i="12"/>
  <c r="Q119" i="12"/>
  <c r="U119" i="12"/>
  <c r="G120" i="12"/>
  <c r="M120" i="12" s="1"/>
  <c r="I120" i="12"/>
  <c r="K120" i="12"/>
  <c r="O120" i="12"/>
  <c r="Q120" i="12"/>
  <c r="U120" i="12"/>
  <c r="G122" i="12"/>
  <c r="M122" i="12" s="1"/>
  <c r="M121" i="12" s="1"/>
  <c r="I122" i="12"/>
  <c r="I121" i="12" s="1"/>
  <c r="K122" i="12"/>
  <c r="K121" i="12" s="1"/>
  <c r="O122" i="12"/>
  <c r="O121" i="12" s="1"/>
  <c r="Q122" i="12"/>
  <c r="Q121" i="12" s="1"/>
  <c r="U122" i="12"/>
  <c r="U121" i="12" s="1"/>
  <c r="G127" i="12"/>
  <c r="I127" i="12"/>
  <c r="I126" i="12" s="1"/>
  <c r="K127" i="12"/>
  <c r="O127" i="12"/>
  <c r="Q127" i="12"/>
  <c r="U127" i="12"/>
  <c r="G128" i="12"/>
  <c r="I128" i="12"/>
  <c r="K128" i="12"/>
  <c r="M128" i="12"/>
  <c r="O128" i="12"/>
  <c r="Q128" i="12"/>
  <c r="U128" i="12"/>
  <c r="G129" i="12"/>
  <c r="M129" i="12" s="1"/>
  <c r="I129" i="12"/>
  <c r="K129" i="12"/>
  <c r="O129" i="12"/>
  <c r="Q129" i="12"/>
  <c r="U129" i="12"/>
  <c r="G130" i="12"/>
  <c r="I130" i="12"/>
  <c r="K130" i="12"/>
  <c r="M130" i="12"/>
  <c r="O130" i="12"/>
  <c r="Q130" i="12"/>
  <c r="U130" i="12"/>
  <c r="G132" i="12"/>
  <c r="M132" i="12" s="1"/>
  <c r="I132" i="12"/>
  <c r="K132" i="12"/>
  <c r="O132" i="12"/>
  <c r="Q132" i="12"/>
  <c r="U132" i="12"/>
  <c r="G133" i="12"/>
  <c r="M133" i="12" s="1"/>
  <c r="I133" i="12"/>
  <c r="K133" i="12"/>
  <c r="O133" i="12"/>
  <c r="Q133" i="12"/>
  <c r="U133" i="12"/>
  <c r="G134" i="12"/>
  <c r="I134" i="12"/>
  <c r="K134" i="12"/>
  <c r="M134" i="12"/>
  <c r="O134" i="12"/>
  <c r="Q134" i="12"/>
  <c r="U134" i="12"/>
  <c r="G135" i="12"/>
  <c r="G131" i="12" s="1"/>
  <c r="I61" i="1" s="1"/>
  <c r="I19" i="1" s="1"/>
  <c r="I135" i="12"/>
  <c r="K135" i="12"/>
  <c r="O135" i="12"/>
  <c r="Q135" i="12"/>
  <c r="U135" i="12"/>
  <c r="I20" i="1"/>
  <c r="I18" i="1"/>
  <c r="G27" i="1"/>
  <c r="J28" i="1"/>
  <c r="J26" i="1"/>
  <c r="G38" i="1"/>
  <c r="F38" i="1"/>
  <c r="J23" i="1"/>
  <c r="J24" i="1"/>
  <c r="J25" i="1"/>
  <c r="J27" i="1"/>
  <c r="E24" i="1"/>
  <c r="E26" i="1"/>
  <c r="O8" i="12" l="1"/>
  <c r="G126" i="12"/>
  <c r="I60" i="1" s="1"/>
  <c r="G92" i="12"/>
  <c r="I56" i="1" s="1"/>
  <c r="U26" i="12"/>
  <c r="U131" i="12"/>
  <c r="I98" i="12"/>
  <c r="O98" i="12"/>
  <c r="K46" i="12"/>
  <c r="Q26" i="12"/>
  <c r="K22" i="12"/>
  <c r="Q22" i="12"/>
  <c r="U8" i="12"/>
  <c r="Q131" i="12"/>
  <c r="U126" i="12"/>
  <c r="K126" i="12"/>
  <c r="K98" i="12"/>
  <c r="U92" i="12"/>
  <c r="I79" i="12"/>
  <c r="U49" i="12"/>
  <c r="U46" i="12"/>
  <c r="Q37" i="12"/>
  <c r="O37" i="12"/>
  <c r="O26" i="12"/>
  <c r="U22" i="12"/>
  <c r="Q8" i="12"/>
  <c r="M22" i="12"/>
  <c r="F40" i="1"/>
  <c r="G23" i="1" s="1"/>
  <c r="H39" i="1"/>
  <c r="H40" i="1" s="1"/>
  <c r="M135" i="12"/>
  <c r="K131" i="12"/>
  <c r="M131" i="12"/>
  <c r="M127" i="12"/>
  <c r="M126" i="12" s="1"/>
  <c r="K105" i="12"/>
  <c r="G98" i="12"/>
  <c r="I57" i="1" s="1"/>
  <c r="O92" i="12"/>
  <c r="I92" i="12"/>
  <c r="U79" i="12"/>
  <c r="O79" i="12"/>
  <c r="K55" i="12"/>
  <c r="G55" i="12"/>
  <c r="I54" i="1" s="1"/>
  <c r="U55" i="12"/>
  <c r="Q49" i="12"/>
  <c r="K49" i="12"/>
  <c r="M49" i="12"/>
  <c r="U37" i="12"/>
  <c r="K26" i="12"/>
  <c r="G26" i="12"/>
  <c r="I49" i="1" s="1"/>
  <c r="K8" i="12"/>
  <c r="G8" i="12"/>
  <c r="O131" i="12"/>
  <c r="I131" i="12"/>
  <c r="Q126" i="12"/>
  <c r="O126" i="12"/>
  <c r="G121" i="12"/>
  <c r="I59" i="1" s="1"/>
  <c r="U105" i="12"/>
  <c r="Q105" i="12"/>
  <c r="O105" i="12"/>
  <c r="I105" i="12"/>
  <c r="G105" i="12"/>
  <c r="I58" i="1" s="1"/>
  <c r="U98" i="12"/>
  <c r="Q98" i="12"/>
  <c r="M99" i="12"/>
  <c r="M98" i="12" s="1"/>
  <c r="K92" i="12"/>
  <c r="M92" i="12"/>
  <c r="Q79" i="12"/>
  <c r="K79" i="12"/>
  <c r="M79" i="12"/>
  <c r="G79" i="12"/>
  <c r="I55" i="1" s="1"/>
  <c r="Q55" i="12"/>
  <c r="O55" i="12"/>
  <c r="I55" i="12"/>
  <c r="O49" i="12"/>
  <c r="G49" i="12"/>
  <c r="I53" i="1" s="1"/>
  <c r="G46" i="12"/>
  <c r="I52" i="1" s="1"/>
  <c r="K37" i="12"/>
  <c r="G37" i="12"/>
  <c r="I51" i="1" s="1"/>
  <c r="I37" i="12"/>
  <c r="I26" i="12"/>
  <c r="G22" i="12"/>
  <c r="I48" i="1" s="1"/>
  <c r="I8" i="12"/>
  <c r="G24" i="1"/>
  <c r="G29" i="1" s="1"/>
  <c r="G28" i="1"/>
  <c r="M105" i="12"/>
  <c r="M60" i="12"/>
  <c r="M55" i="12" s="1"/>
  <c r="M48" i="12"/>
  <c r="M46" i="12" s="1"/>
  <c r="M40" i="12"/>
  <c r="M37" i="12" s="1"/>
  <c r="M27" i="12"/>
  <c r="M26" i="12" s="1"/>
  <c r="M9" i="12"/>
  <c r="M8" i="12" s="1"/>
  <c r="I39" i="1"/>
  <c r="I40" i="1" s="1"/>
  <c r="J39" i="1" s="1"/>
  <c r="J40" i="1" s="1"/>
  <c r="I17" i="1" l="1"/>
  <c r="I47" i="1"/>
  <c r="G137" i="12"/>
  <c r="I62" i="1" l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<sst xmlns="http://schemas.openxmlformats.org/spreadsheetml/2006/main" count="577" uniqueCount="304">
  <si>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</si>
  <si>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</si>
  <si>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</si>
  <si>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</si>
  <si>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</si>
  <si>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</si>
  <si>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</si>
  <si>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</si>
  <si>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</si>
  <si>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</si>
  <si>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</si>
  <si>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</si>
  <si>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</si>
  <si>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</si>
  <si>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</si>
  <si>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</si>
  <si>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</si>
  <si>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</si>
  <si>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</si>
  <si>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</si>
  <si>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</si>
  <si>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</si>
  <si>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</si>
  <si>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</si>
  <si>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</si>
  <si>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</si>
  <si>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</si>
  <si>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</si>
  <si>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</si>
  <si>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</si>
  <si>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</si>
  <si>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</si>
  <si>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</si>
  <si>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</si>
  <si>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</si>
  <si>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</si>
  <si>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</si>
  <si>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</si>
  <si>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</si>
  <si>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</si>
  <si>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</si>
  <si>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</si>
  <si>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</si>
  <si>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Krnov</t>
  </si>
  <si>
    <t>Rozpočet:</t>
  </si>
  <si>
    <t>Misto</t>
  </si>
  <si>
    <t>Karel Lang</t>
  </si>
  <si>
    <t>Oprava střešních světlíků, Hlavní náměstí 105/28, 794 01 Krnov</t>
  </si>
  <si>
    <t>Město Krnov</t>
  </si>
  <si>
    <t>Hlavní náměsti 96/1</t>
  </si>
  <si>
    <t>Ing. Grigorios Akritidis</t>
  </si>
  <si>
    <t>Tyršova 304/20</t>
  </si>
  <si>
    <t>88652548</t>
  </si>
  <si>
    <t>Celkem za stavbu</t>
  </si>
  <si>
    <t>CZK</t>
  </si>
  <si>
    <t>Rekapitulace dílů</t>
  </si>
  <si>
    <t>Typ dílu</t>
  </si>
  <si>
    <t>4</t>
  </si>
  <si>
    <t>Vodorovné konstrukce</t>
  </si>
  <si>
    <t>61</t>
  </si>
  <si>
    <t>Upravy povrchů vnitřní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</si>
  <si>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</si>
  <si>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</si>
  <si>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</si>
  <si>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</si>
  <si>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</si>
  <si>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</si>
  <si>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</si>
  <si>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</si>
  <si>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</si>
  <si>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</si>
  <si>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</si>
  <si>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</si>
  <si>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762</t>
  </si>
  <si>
    <t>Konstrukce tesařské</t>
  </si>
  <si>
    <t>763</t>
  </si>
  <si>
    <t>Dřevostavby</t>
  </si>
  <si>
    <t>764</t>
  </si>
  <si>
    <t>Konstrukce klempířské</t>
  </si>
  <si>
    <t>767</t>
  </si>
  <si>
    <t>Konstrukce zámečnické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</si>
  <si>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</si>
  <si>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</si>
  <si>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</si>
  <si>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</si>
  <si>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</si>
  <si>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</si>
  <si>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</si>
  <si>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</si>
  <si>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</si>
  <si>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</si>
  <si>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</si>
  <si>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</si>
  <si>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</si>
  <si>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</si>
  <si>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</si>
  <si>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</si>
  <si>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</si>
  <si>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</si>
  <si>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</si>
  <si>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</si>
  <si>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</si>
  <si>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</si>
  <si>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</si>
  <si>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</si>
  <si>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</si>
  <si>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</si>
  <si>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</si>
  <si>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</si>
  <si>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</si>
  <si>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</si>
  <si>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</si>
  <si>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</si>
  <si>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</si>
  <si>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417321315R00</t>
  </si>
  <si>
    <t>Ztužující pásy a věnce z betonu železového C 20/25</t>
  </si>
  <si>
    <t>m3</t>
  </si>
  <si>
    <t>POL1_0</t>
  </si>
  <si>
    <t>pozice 1 V1:0,14</t>
  </si>
  <si>
    <t>VV</t>
  </si>
  <si>
    <t>pozice 2 V2:0,18</t>
  </si>
  <si>
    <t>pozice 3 V3:0,08</t>
  </si>
  <si>
    <t>417361821R00</t>
  </si>
  <si>
    <t>Výztuž ztužujících pásů a věnců z oceli 10505(R)</t>
  </si>
  <si>
    <t>t</t>
  </si>
  <si>
    <t>pozice 1 V1:10,7*0,001</t>
  </si>
  <si>
    <t>pozice 2 V2:14*0,001</t>
  </si>
  <si>
    <t>pozice 3 V3:5,9*0,001</t>
  </si>
  <si>
    <t>417351115R00</t>
  </si>
  <si>
    <t>Bednění ztužujících pásů a věnců - zřízení</t>
  </si>
  <si>
    <t>m2</t>
  </si>
  <si>
    <t>pozice 1:1,95*0,3*4+2,55*0,3*4</t>
  </si>
  <si>
    <t>pozice 2:1,785*0,3*4+4,1*0,3*4</t>
  </si>
  <si>
    <t>pozice 3:1,3*0,3*4+1,225*0,3*4</t>
  </si>
  <si>
    <t>417351116R00</t>
  </si>
  <si>
    <t>Bednění ztužujících pásů a věnců - odstranění</t>
  </si>
  <si>
    <t>617421232R00</t>
  </si>
  <si>
    <t>Omítka vnitřní světlíků, MVC, štuková hlazená</t>
  </si>
  <si>
    <t>617421221R00</t>
  </si>
  <si>
    <t>Omítka vnitřní světlíků, MVC, hladká</t>
  </si>
  <si>
    <t>20% plochy:164,17*0,2</t>
  </si>
  <si>
    <t>941941032R00</t>
  </si>
  <si>
    <t>Montáž lešení leh.řad.s podlahami,š.do 1 m, H 30 m</t>
  </si>
  <si>
    <t>lešení pro opravu omítek v šachtě:15*3</t>
  </si>
  <si>
    <t>941941192R00</t>
  </si>
  <si>
    <t>Příplatek za každý měsíc použití lešení k pol.1032</t>
  </si>
  <si>
    <t>941941832R00</t>
  </si>
  <si>
    <t>Demontáž lešení leh.řad.s podlahami,š.1 m, H 30 m</t>
  </si>
  <si>
    <t>962032231R00</t>
  </si>
  <si>
    <t>Bourání zdiva z cihel pálených na MVC</t>
  </si>
  <si>
    <t>ubourání zdiva světlíků v. 15 cm:</t>
  </si>
  <si>
    <t>pozice 1:1,985*0,15*0,15*2+2,16*0,15*0,15*2</t>
  </si>
  <si>
    <t>pozice 2:1,785*0,15*0,15*2+3,76*0,15*0,15*2</t>
  </si>
  <si>
    <t>pozice 3:1,225*0,15*0,15*2+0,96*0,15*0,15</t>
  </si>
  <si>
    <t>978015231R00</t>
  </si>
  <si>
    <t>Otlučení omítek vnějších MVC v složit.1-4 do 20 %</t>
  </si>
  <si>
    <t>979082111R00</t>
  </si>
  <si>
    <t>Vnitrostaveništní doprava suti do 10 m</t>
  </si>
  <si>
    <t>979082121R00</t>
  </si>
  <si>
    <t>Příplatek k vnitrost. dopravě suti za dalších 5 m</t>
  </si>
  <si>
    <t>979011211R00</t>
  </si>
  <si>
    <t>Svislá doprava suti a vybour. hmot za 2.NP nošením</t>
  </si>
  <si>
    <t>979011219R00</t>
  </si>
  <si>
    <t>Přípl.k svislé dopr.suti za každé další NP nošením</t>
  </si>
  <si>
    <t>979083114R00</t>
  </si>
  <si>
    <t>Vodorovné přemístění suti na skládku do 3000 m</t>
  </si>
  <si>
    <t>979093111R00</t>
  </si>
  <si>
    <t>Uložení suti na skládku bez zhutnění</t>
  </si>
  <si>
    <t>979990101R00</t>
  </si>
  <si>
    <t>Poplatek za skládku suti - směs betonu a cihel</t>
  </si>
  <si>
    <t>998009101R00</t>
  </si>
  <si>
    <t>Přesun hmot lešení samostatně budovaného</t>
  </si>
  <si>
    <t>999281111R00</t>
  </si>
  <si>
    <t>Přesun hmot pro opravy a údržbu do výšky 25 m</t>
  </si>
  <si>
    <t>711431101R00</t>
  </si>
  <si>
    <t>Izolace, tlaková voda, vodorovná pásy AIP na sucho</t>
  </si>
  <si>
    <t>pod pozednice:2,5*0,2*2+4,1*0,2*2+1,3*0,2*2</t>
  </si>
  <si>
    <t>62832132R</t>
  </si>
  <si>
    <t>Pás asfaltovaný těžký Bitagit 35 mineral V 60 S 35</t>
  </si>
  <si>
    <t>POL3_0</t>
  </si>
  <si>
    <t>3,16*1,15</t>
  </si>
  <si>
    <t>998711203R00</t>
  </si>
  <si>
    <t>Přesun hmot pro izolace proti vodě, výšky do 60 m</t>
  </si>
  <si>
    <t>712472101R00</t>
  </si>
  <si>
    <t>Mont.povlakové krytiny střech do 30°fólií kotvením</t>
  </si>
  <si>
    <t>výměra převzata z výkresu D.1.1.b2:37,10</t>
  </si>
  <si>
    <t>28322103.AR</t>
  </si>
  <si>
    <t>Fólie Fatrafol 810 tl. 1,5 mm, š. 1300 mm střešní, šedá</t>
  </si>
  <si>
    <t>37,10*1,15</t>
  </si>
  <si>
    <t>712491172R00</t>
  </si>
  <si>
    <t>Povlaková krytina střech do 30°, ochran. textilie</t>
  </si>
  <si>
    <t>67390503R</t>
  </si>
  <si>
    <t>Geotextilie netkaná geoNETEX S 300 g/m2  2x50 m</t>
  </si>
  <si>
    <t>712378008R00</t>
  </si>
  <si>
    <t>Pásek VIPLANYL RŠ 50 mm</t>
  </si>
  <si>
    <t>m</t>
  </si>
  <si>
    <t>výměra převzata z výkresu D.1.1.b2:19,4</t>
  </si>
  <si>
    <t>horní hranu opatřit trvale pružnám tmelem viz. Detail B a C:</t>
  </si>
  <si>
    <t>712378007R00</t>
  </si>
  <si>
    <t>Rohová lišta vnitřní VIPLANYL RŠ 100 mm</t>
  </si>
  <si>
    <t>712378006R00</t>
  </si>
  <si>
    <t>Rohová lišta vnější VIPLANYL RŠ 100 mm</t>
  </si>
  <si>
    <t>výměra převzata z výkresu D.1.1.b2:24,84</t>
  </si>
  <si>
    <t>712378005RUU</t>
  </si>
  <si>
    <t>Stěnová lišta vyhnutá VIPLANYL RŠ 150 mm</t>
  </si>
  <si>
    <t>výměra převzata z výkresu D.1.1.b2:25</t>
  </si>
  <si>
    <t>přesah přes původní opechování tmelit trvale pružným tmelem viz. Detail A:</t>
  </si>
  <si>
    <t>712378102RT3</t>
  </si>
  <si>
    <t>Komínek odvětrání střechy s manžetou z PVC, DN 110 mm</t>
  </si>
  <si>
    <t>kus</t>
  </si>
  <si>
    <t>světlík pozice 2 , Výpis prvků pozice K:3</t>
  </si>
  <si>
    <t>28348133R</t>
  </si>
  <si>
    <t>Komínek odvětrávací s PVC manžetou TWO 110 PVC</t>
  </si>
  <si>
    <t>pozice K:3</t>
  </si>
  <si>
    <t>998712203R00</t>
  </si>
  <si>
    <t>Přesun hmot pro povlakové krytiny, výšky do 24 m</t>
  </si>
  <si>
    <t>762712110R00</t>
  </si>
  <si>
    <t>Montáž vázaných konstrukcí hraněných do 120 cm2</t>
  </si>
  <si>
    <t>konstrukce světlíků:</t>
  </si>
  <si>
    <t>pozice 1:5+8+3,2</t>
  </si>
  <si>
    <t>pozice 2:8,2+10,8+5,6</t>
  </si>
  <si>
    <t>pozice 3:2,6+4,8+1,7</t>
  </si>
  <si>
    <t>60512111R</t>
  </si>
  <si>
    <t>Řezivo jehličnaté - hranoly - jak. I L=2-3,5 m</t>
  </si>
  <si>
    <t>výměra převzata z výkresu D.1.1.b2:0,73</t>
  </si>
  <si>
    <t>762313112R00</t>
  </si>
  <si>
    <t>Montáž svorníků, šroubů délky 300 mm</t>
  </si>
  <si>
    <t>kotvení pozednic:20</t>
  </si>
  <si>
    <t>311710170R</t>
  </si>
  <si>
    <t>Kotva klasická+šroub Triga Z V12-18/55</t>
  </si>
  <si>
    <t>762991111RUU</t>
  </si>
  <si>
    <t>Montáž, demontáž a nájem stavebního vrátku</t>
  </si>
  <si>
    <t>kpl</t>
  </si>
  <si>
    <t>998762203R00</t>
  </si>
  <si>
    <t>Přesun hmot pro tesařské konstrukce, výšky do 24 m</t>
  </si>
  <si>
    <t>763611231R00</t>
  </si>
  <si>
    <t>M.bednění střech z desek nad tl.18 mm,sraz,šroubo.</t>
  </si>
  <si>
    <t>výměra převzata z výkresu D.1.1.b2:12,5</t>
  </si>
  <si>
    <t>60725017R</t>
  </si>
  <si>
    <t>Deska dřevoštěpková OSB 3 N tl. 25 mm</t>
  </si>
  <si>
    <t>12,5*1,15</t>
  </si>
  <si>
    <t>998763201R00</t>
  </si>
  <si>
    <t>Přesun hmot pro dřevostavby, výšky do 12 m</t>
  </si>
  <si>
    <t>764430840R00</t>
  </si>
  <si>
    <t>Demontáž oplechování zdí,rš od 330 do 500 mm</t>
  </si>
  <si>
    <t>oplechování demontovaných světlíků:1,975*2+2,55*2+1,785*2+4,1*2+1,185*2+1,3*2</t>
  </si>
  <si>
    <t>oplechování zařezat viz výkres D.1.1.b1:</t>
  </si>
  <si>
    <t>764321920R00</t>
  </si>
  <si>
    <t>Oprava oplechování říms Pz, rš 500 mm, do 30°</t>
  </si>
  <si>
    <t>oprava stávajícího oplechování v patě nadezdívky:19,4</t>
  </si>
  <si>
    <t>998764203R00</t>
  </si>
  <si>
    <t>Přesun hmot pro klempířské konstr., výšky do 24 m</t>
  </si>
  <si>
    <t>767311810R00</t>
  </si>
  <si>
    <t>Demontáž světlíků všech typů včetně zasklení</t>
  </si>
  <si>
    <t>světlík pozice 1:1,975*2,55</t>
  </si>
  <si>
    <t>světlík pozice 2:1,785*4,1</t>
  </si>
  <si>
    <t>světlík pozice 3:1,185*1,3</t>
  </si>
  <si>
    <t>světlíky demontovat vč. odvětrávacího komínku u pozice 2 a nástavby u pozice 3 viz. výkres D.1.1.b1:</t>
  </si>
  <si>
    <t>767316230RUU</t>
  </si>
  <si>
    <t>Montáž světlíků akrylonových vel. 150x150 cm</t>
  </si>
  <si>
    <t>pozice 1:1</t>
  </si>
  <si>
    <t>767R01</t>
  </si>
  <si>
    <t>Bodový světlík 150x150 cm , zateplený vč. PVC, manžety viz. výpis prvků pozice  P1</t>
  </si>
  <si>
    <t>ks</t>
  </si>
  <si>
    <t>767316220RUU</t>
  </si>
  <si>
    <t>Montáž světlíků akrylonových vel. 130x130 cm</t>
  </si>
  <si>
    <t>pozice 2:2</t>
  </si>
  <si>
    <t>767R02</t>
  </si>
  <si>
    <t>Bodový světlík 130x130 cm, zateplený vč. PVC, manžety viz. výpis prvků pozice P2</t>
  </si>
  <si>
    <t>767 31-6210.R00</t>
  </si>
  <si>
    <t>Montáž světlíků akrylonových vel. 75x75 cm</t>
  </si>
  <si>
    <t>pozice 3:1</t>
  </si>
  <si>
    <t>767R03</t>
  </si>
  <si>
    <t>Bodový světlík 75x75 cm, zateplený vč. PVC, manžety viz. výpis výrobků pozice P3</t>
  </si>
  <si>
    <t>998767203R00</t>
  </si>
  <si>
    <t>Přesun hmot pro zámečnické konstr., výšky do 24 m</t>
  </si>
  <si>
    <t>783782209R00</t>
  </si>
  <si>
    <t>Nátěr tesařských konstrukcí Bochemitem Plus 2x</t>
  </si>
  <si>
    <t>pozice  1:5*0,46+8*0,44+3,2*0,44</t>
  </si>
  <si>
    <t>pozice 2:8,2*0,46+10,8*0,44+5,6*0,44</t>
  </si>
  <si>
    <t>pozice 3:2,6*0,46+4,8*0,44+1,7*0,44</t>
  </si>
  <si>
    <t>784402803R00</t>
  </si>
  <si>
    <t>Odstranění malby oškrábáním v místnosti H do 8 m</t>
  </si>
  <si>
    <t>784403803R00</t>
  </si>
  <si>
    <t>Odstranění maleb omytím v místnosti H do 8 m</t>
  </si>
  <si>
    <t>784191201R00</t>
  </si>
  <si>
    <t>Penetrace podkladu hloubková Primalex 1x</t>
  </si>
  <si>
    <t>784195212R00</t>
  </si>
  <si>
    <t>Malba Primalex Plus, bílá, bez penetrace, 2 x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</si>
  <si>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</si>
  <si>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</si>
  <si>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</si>
  <si>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</si>
  <si>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</si>
  <si>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</si>
  <si>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</si>
  <si>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005R01</t>
  </si>
  <si>
    <t>Ochrana před zatečením po demontáži stávajících,  světlíků</t>
  </si>
  <si>
    <t/>
  </si>
  <si>
    <t>SUM</t>
  </si>
  <si>
    <t>POPUZIV</t>
  </si>
  <si>
    <t>END</t>
  </si>
  <si>
    <t>79395 Město Albrechtice</t>
  </si>
  <si>
    <t>79401 Krnov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</si>
</sst>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abSelected="1" topLeftCell="B3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3" t="s">
        <v>42</v>
      </c>
      <c r="C1" s="204"/>
      <c r="D1" s="204"/>
      <c r="E1" s="204"/>
      <c r="F1" s="204"/>
      <c r="G1" s="204"/>
      <c r="H1" s="204"/>
      <c r="I1" s="204"/>
      <c r="J1" s="205"/>
    </row>
    <row r="2" spans="1:15" ht="23.25" customHeight="1" x14ac:dyDescent="0.2">
      <c r="A2" s="4"/>
      <c r="B2" s="81" t="s">
        <v>40</v>
      </c>
      <c r="C2" s="82"/>
      <c r="D2" s="229" t="s">
        <v>47</v>
      </c>
      <c r="E2" s="230"/>
      <c r="F2" s="230"/>
      <c r="G2" s="230"/>
      <c r="H2" s="230"/>
      <c r="I2" s="230"/>
      <c r="J2" s="231"/>
      <c r="O2" s="2"/>
    </row>
    <row r="3" spans="1:15" ht="23.25" customHeight="1" x14ac:dyDescent="0.2">
      <c r="A3" s="4"/>
      <c r="B3" s="83" t="s">
        <v>45</v>
      </c>
      <c r="C3" s="84"/>
      <c r="D3" s="222" t="s">
        <v>43</v>
      </c>
      <c r="E3" s="223"/>
      <c r="F3" s="223"/>
      <c r="G3" s="223"/>
      <c r="H3" s="223"/>
      <c r="I3" s="223"/>
      <c r="J3" s="224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48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 t="s">
        <v>49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 t="s">
        <v>303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3" t="s">
        <v>50</v>
      </c>
      <c r="E11" s="233"/>
      <c r="F11" s="233"/>
      <c r="G11" s="233"/>
      <c r="H11" s="28" t="s">
        <v>33</v>
      </c>
      <c r="I11" s="94" t="s">
        <v>52</v>
      </c>
      <c r="J11" s="11"/>
    </row>
    <row r="12" spans="1:15" ht="15.75" customHeight="1" x14ac:dyDescent="0.2">
      <c r="A12" s="4"/>
      <c r="B12" s="41"/>
      <c r="C12" s="26"/>
      <c r="D12" s="220" t="s">
        <v>51</v>
      </c>
      <c r="E12" s="220"/>
      <c r="F12" s="220"/>
      <c r="G12" s="220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21" t="s">
        <v>302</v>
      </c>
      <c r="E13" s="221"/>
      <c r="F13" s="221"/>
      <c r="G13" s="221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2"/>
      <c r="F15" s="232"/>
      <c r="G15" s="217"/>
      <c r="H15" s="217"/>
      <c r="I15" s="217" t="s">
        <v>28</v>
      </c>
      <c r="J15" s="218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2"/>
      <c r="F16" s="219"/>
      <c r="G16" s="212"/>
      <c r="H16" s="219"/>
      <c r="I16" s="212">
        <f>SUMIF(F47:F61,A16,I47:I61)+SUMIF(F47:F61,"PSU",I47:I61)</f>
        <v>0</v>
      </c>
      <c r="J16" s="213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2"/>
      <c r="F17" s="219"/>
      <c r="G17" s="212"/>
      <c r="H17" s="219"/>
      <c r="I17" s="212">
        <f>SUMIF(F47:F61,A17,I47:I61)</f>
        <v>0</v>
      </c>
      <c r="J17" s="213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2"/>
      <c r="F18" s="219"/>
      <c r="G18" s="212"/>
      <c r="H18" s="219"/>
      <c r="I18" s="212">
        <f>SUMIF(F47:F61,A18,I47:I61)</f>
        <v>0</v>
      </c>
      <c r="J18" s="213"/>
    </row>
    <row r="19" spans="1:10" ht="23.25" customHeight="1" x14ac:dyDescent="0.2">
      <c r="A19" s="141" t="s">
        <v>85</v>
      </c>
      <c r="B19" s="142" t="s">
        <v>26</v>
      </c>
      <c r="C19" s="58"/>
      <c r="D19" s="59"/>
      <c r="E19" s="212"/>
      <c r="F19" s="219"/>
      <c r="G19" s="212"/>
      <c r="H19" s="219"/>
      <c r="I19" s="212">
        <f>SUMIF(F47:F61,A19,I47:I61)</f>
        <v>0</v>
      </c>
      <c r="J19" s="213"/>
    </row>
    <row r="20" spans="1:10" ht="23.25" customHeight="1" x14ac:dyDescent="0.2">
      <c r="A20" s="141" t="s">
        <v>86</v>
      </c>
      <c r="B20" s="142" t="s">
        <v>27</v>
      </c>
      <c r="C20" s="58"/>
      <c r="D20" s="59"/>
      <c r="E20" s="212"/>
      <c r="F20" s="219"/>
      <c r="G20" s="212"/>
      <c r="H20" s="219"/>
      <c r="I20" s="212">
        <f>SUMIF(F47:F61,A20,I47:I61)</f>
        <v>0</v>
      </c>
      <c r="J20" s="213"/>
    </row>
    <row r="21" spans="1:10" ht="23.25" customHeight="1" x14ac:dyDescent="0.2">
      <c r="A21" s="4"/>
      <c r="B21" s="74" t="s">
        <v>28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5">
        <f>ZakladDPHSni*SazbaDPH1/100</f>
        <v>0</v>
      </c>
      <c r="H24" s="236"/>
      <c r="I24" s="23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6">
        <f>ZakladDPHZakl*SazbaDPH2/100</f>
        <v>0</v>
      </c>
      <c r="H26" s="207"/>
      <c r="I26" s="20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8">
        <f>0</f>
        <v>0</v>
      </c>
      <c r="H27" s="208"/>
      <c r="I27" s="208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16">
        <f>ZakladDPHSniVypocet+ZakladDPHZaklVypocet</f>
        <v>0</v>
      </c>
      <c r="H28" s="216"/>
      <c r="I28" s="216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09">
        <f>ZakladDPHSni+DPHSni+ZakladDPHZakl+DPHZakl+Zaokrouhleni</f>
        <v>0</v>
      </c>
      <c r="H29" s="209"/>
      <c r="I29" s="209"/>
      <c r="J29" s="11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4" t="s">
        <v>2</v>
      </c>
      <c r="E35" s="23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/>
      <c r="C39" s="237"/>
      <c r="D39" s="238"/>
      <c r="E39" s="238"/>
      <c r="F39" s="108">
        <f>' Pol'!AC137</f>
        <v>0</v>
      </c>
      <c r="G39" s="109">
        <f>' Pol'!AD137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39" t="s">
        <v>53</v>
      </c>
      <c r="C40" s="240"/>
      <c r="D40" s="240"/>
      <c r="E40" s="24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55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56</v>
      </c>
      <c r="G46" s="129"/>
      <c r="H46" s="129"/>
      <c r="I46" s="242" t="s">
        <v>28</v>
      </c>
      <c r="J46" s="242"/>
    </row>
    <row r="47" spans="1:10" ht="25.5" customHeight="1" x14ac:dyDescent="0.2">
      <c r="A47" s="122"/>
      <c r="B47" s="130" t="s">
        <v>57</v>
      </c>
      <c r="C47" s="244" t="s">
        <v>58</v>
      </c>
      <c r="D47" s="245"/>
      <c r="E47" s="245"/>
      <c r="F47" s="132" t="s">
        <v>23</v>
      </c>
      <c r="G47" s="133"/>
      <c r="H47" s="133"/>
      <c r="I47" s="243">
        <f>' Pol'!G8</f>
        <v>0</v>
      </c>
      <c r="J47" s="243"/>
    </row>
    <row r="48" spans="1:10" ht="25.5" customHeight="1" x14ac:dyDescent="0.2">
      <c r="A48" s="122"/>
      <c r="B48" s="124" t="s">
        <v>59</v>
      </c>
      <c r="C48" s="227" t="s">
        <v>60</v>
      </c>
      <c r="D48" s="228"/>
      <c r="E48" s="228"/>
      <c r="F48" s="134" t="s">
        <v>23</v>
      </c>
      <c r="G48" s="135"/>
      <c r="H48" s="135"/>
      <c r="I48" s="226">
        <f>' Pol'!G22</f>
        <v>0</v>
      </c>
      <c r="J48" s="226"/>
    </row>
    <row r="49" spans="1:10" ht="25.5" customHeight="1" x14ac:dyDescent="0.2">
      <c r="A49" s="122"/>
      <c r="B49" s="124" t="s">
        <v>61</v>
      </c>
      <c r="C49" s="227" t="s">
        <v>62</v>
      </c>
      <c r="D49" s="228"/>
      <c r="E49" s="228"/>
      <c r="F49" s="134" t="s">
        <v>23</v>
      </c>
      <c r="G49" s="135"/>
      <c r="H49" s="135"/>
      <c r="I49" s="226">
        <f>' Pol'!G26</f>
        <v>0</v>
      </c>
      <c r="J49" s="226"/>
    </row>
    <row r="50" spans="1:10" ht="25.5" customHeight="1" x14ac:dyDescent="0.2">
      <c r="A50" s="122"/>
      <c r="B50" s="124" t="s">
        <v>63</v>
      </c>
      <c r="C50" s="227" t="s">
        <v>64</v>
      </c>
      <c r="D50" s="228"/>
      <c r="E50" s="228"/>
      <c r="F50" s="134" t="s">
        <v>23</v>
      </c>
      <c r="G50" s="135"/>
      <c r="H50" s="135"/>
      <c r="I50" s="226">
        <f>' Pol'!G31</f>
        <v>0</v>
      </c>
      <c r="J50" s="226"/>
    </row>
    <row r="51" spans="1:10" ht="25.5" customHeight="1" x14ac:dyDescent="0.2">
      <c r="A51" s="122"/>
      <c r="B51" s="124" t="s">
        <v>65</v>
      </c>
      <c r="C51" s="227" t="s">
        <v>66</v>
      </c>
      <c r="D51" s="228"/>
      <c r="E51" s="228"/>
      <c r="F51" s="134" t="s">
        <v>23</v>
      </c>
      <c r="G51" s="135"/>
      <c r="H51" s="135"/>
      <c r="I51" s="226">
        <f>' Pol'!G37</f>
        <v>0</v>
      </c>
      <c r="J51" s="226"/>
    </row>
    <row r="52" spans="1:10" ht="25.5" customHeight="1" x14ac:dyDescent="0.2">
      <c r="A52" s="122"/>
      <c r="B52" s="124" t="s">
        <v>67</v>
      </c>
      <c r="C52" s="227" t="s">
        <v>68</v>
      </c>
      <c r="D52" s="228"/>
      <c r="E52" s="228"/>
      <c r="F52" s="134" t="s">
        <v>23</v>
      </c>
      <c r="G52" s="135"/>
      <c r="H52" s="135"/>
      <c r="I52" s="226">
        <f>' Pol'!G46</f>
        <v>0</v>
      </c>
      <c r="J52" s="226"/>
    </row>
    <row r="53" spans="1:10" ht="25.5" customHeight="1" x14ac:dyDescent="0.2">
      <c r="A53" s="122"/>
      <c r="B53" s="124" t="s">
        <v>69</v>
      </c>
      <c r="C53" s="227" t="s">
        <v>70</v>
      </c>
      <c r="D53" s="228"/>
      <c r="E53" s="228"/>
      <c r="F53" s="134" t="s">
        <v>24</v>
      </c>
      <c r="G53" s="135"/>
      <c r="H53" s="135"/>
      <c r="I53" s="226">
        <f>' Pol'!G49</f>
        <v>0</v>
      </c>
      <c r="J53" s="226"/>
    </row>
    <row r="54" spans="1:10" ht="25.5" customHeight="1" x14ac:dyDescent="0.2">
      <c r="A54" s="122"/>
      <c r="B54" s="124" t="s">
        <v>71</v>
      </c>
      <c r="C54" s="227" t="s">
        <v>72</v>
      </c>
      <c r="D54" s="228"/>
      <c r="E54" s="228"/>
      <c r="F54" s="134" t="s">
        <v>24</v>
      </c>
      <c r="G54" s="135"/>
      <c r="H54" s="135"/>
      <c r="I54" s="226">
        <f>' Pol'!G55</f>
        <v>0</v>
      </c>
      <c r="J54" s="226"/>
    </row>
    <row r="55" spans="1:10" ht="25.5" customHeight="1" x14ac:dyDescent="0.2">
      <c r="A55" s="122"/>
      <c r="B55" s="124" t="s">
        <v>73</v>
      </c>
      <c r="C55" s="227" t="s">
        <v>74</v>
      </c>
      <c r="D55" s="228"/>
      <c r="E55" s="228"/>
      <c r="F55" s="134" t="s">
        <v>24</v>
      </c>
      <c r="G55" s="135"/>
      <c r="H55" s="135"/>
      <c r="I55" s="226">
        <f>' Pol'!G79</f>
        <v>0</v>
      </c>
      <c r="J55" s="226"/>
    </row>
    <row r="56" spans="1:10" ht="25.5" customHeight="1" x14ac:dyDescent="0.2">
      <c r="A56" s="122"/>
      <c r="B56" s="124" t="s">
        <v>75</v>
      </c>
      <c r="C56" s="227" t="s">
        <v>76</v>
      </c>
      <c r="D56" s="228"/>
      <c r="E56" s="228"/>
      <c r="F56" s="134" t="s">
        <v>24</v>
      </c>
      <c r="G56" s="135"/>
      <c r="H56" s="135"/>
      <c r="I56" s="226">
        <f>' Pol'!G92</f>
        <v>0</v>
      </c>
      <c r="J56" s="226"/>
    </row>
    <row r="57" spans="1:10" ht="25.5" customHeight="1" x14ac:dyDescent="0.2">
      <c r="A57" s="122"/>
      <c r="B57" s="124" t="s">
        <v>77</v>
      </c>
      <c r="C57" s="227" t="s">
        <v>78</v>
      </c>
      <c r="D57" s="228"/>
      <c r="E57" s="228"/>
      <c r="F57" s="134" t="s">
        <v>24</v>
      </c>
      <c r="G57" s="135"/>
      <c r="H57" s="135"/>
      <c r="I57" s="226">
        <f>' Pol'!G98</f>
        <v>0</v>
      </c>
      <c r="J57" s="226"/>
    </row>
    <row r="58" spans="1:10" ht="25.5" customHeight="1" x14ac:dyDescent="0.2">
      <c r="A58" s="122"/>
      <c r="B58" s="124" t="s">
        <v>79</v>
      </c>
      <c r="C58" s="227" t="s">
        <v>80</v>
      </c>
      <c r="D58" s="228"/>
      <c r="E58" s="228"/>
      <c r="F58" s="134" t="s">
        <v>24</v>
      </c>
      <c r="G58" s="135"/>
      <c r="H58" s="135"/>
      <c r="I58" s="226">
        <f>' Pol'!G105</f>
        <v>0</v>
      </c>
      <c r="J58" s="226"/>
    </row>
    <row r="59" spans="1:10" ht="25.5" customHeight="1" x14ac:dyDescent="0.2">
      <c r="A59" s="122"/>
      <c r="B59" s="124" t="s">
        <v>81</v>
      </c>
      <c r="C59" s="227" t="s">
        <v>82</v>
      </c>
      <c r="D59" s="228"/>
      <c r="E59" s="228"/>
      <c r="F59" s="134" t="s">
        <v>24</v>
      </c>
      <c r="G59" s="135"/>
      <c r="H59" s="135"/>
      <c r="I59" s="226">
        <f>' Pol'!G121</f>
        <v>0</v>
      </c>
      <c r="J59" s="226"/>
    </row>
    <row r="60" spans="1:10" ht="25.5" customHeight="1" x14ac:dyDescent="0.2">
      <c r="A60" s="122"/>
      <c r="B60" s="124" t="s">
        <v>83</v>
      </c>
      <c r="C60" s="227" t="s">
        <v>84</v>
      </c>
      <c r="D60" s="228"/>
      <c r="E60" s="228"/>
      <c r="F60" s="134" t="s">
        <v>24</v>
      </c>
      <c r="G60" s="135"/>
      <c r="H60" s="135"/>
      <c r="I60" s="226">
        <f>' Pol'!G126</f>
        <v>0</v>
      </c>
      <c r="J60" s="226"/>
    </row>
    <row r="61" spans="1:10" ht="25.5" customHeight="1" x14ac:dyDescent="0.2">
      <c r="A61" s="122"/>
      <c r="B61" s="131" t="s">
        <v>85</v>
      </c>
      <c r="C61" s="247" t="s">
        <v>26</v>
      </c>
      <c r="D61" s="248"/>
      <c r="E61" s="248"/>
      <c r="F61" s="136" t="s">
        <v>85</v>
      </c>
      <c r="G61" s="137"/>
      <c r="H61" s="137"/>
      <c r="I61" s="246">
        <f>' Pol'!G131</f>
        <v>0</v>
      </c>
      <c r="J61" s="246"/>
    </row>
    <row r="62" spans="1:10" ht="25.5" customHeight="1" x14ac:dyDescent="0.2">
      <c r="A62" s="123"/>
      <c r="B62" s="127" t="s">
        <v>1</v>
      </c>
      <c r="C62" s="127"/>
      <c r="D62" s="128"/>
      <c r="E62" s="128"/>
      <c r="F62" s="138"/>
      <c r="G62" s="139"/>
      <c r="H62" s="139"/>
      <c r="I62" s="249">
        <f>SUM(I47:I61)</f>
        <v>0</v>
      </c>
      <c r="J62" s="249"/>
    </row>
    <row r="63" spans="1:10" x14ac:dyDescent="0.2">
      <c r="F63" s="140"/>
      <c r="G63" s="96"/>
      <c r="H63" s="140"/>
      <c r="I63" s="96"/>
      <c r="J63" s="96"/>
    </row>
    <row r="64" spans="1:10" x14ac:dyDescent="0.2">
      <c r="F64" s="140"/>
      <c r="G64" s="96"/>
      <c r="H64" s="140"/>
      <c r="I64" s="96"/>
      <c r="J64" s="96"/>
    </row>
    <row r="65" spans="6:10" x14ac:dyDescent="0.2">
      <c r="F65" s="140"/>
      <c r="G65" s="96"/>
      <c r="H65" s="140"/>
      <c r="I65" s="96"/>
      <c r="J6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I61:J61"/>
    <mergeCell ref="C61:E61"/>
    <mergeCell ref="I62:J62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47"/>
  <sheetViews>
    <sheetView topLeftCell="A99" workbookViewId="0">
      <selection activeCell="F133" sqref="F133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6" t="s">
        <v>6</v>
      </c>
      <c r="B1" s="266"/>
      <c r="C1" s="266"/>
      <c r="D1" s="266"/>
      <c r="E1" s="266"/>
      <c r="F1" s="266"/>
      <c r="G1" s="266"/>
      <c r="AE1" t="s">
        <v>88</v>
      </c>
    </row>
    <row r="2" spans="1:60" ht="24.95" customHeight="1" x14ac:dyDescent="0.2">
      <c r="A2" s="145" t="s">
        <v>87</v>
      </c>
      <c r="B2" s="143"/>
      <c r="C2" s="267" t="s">
        <v>47</v>
      </c>
      <c r="D2" s="268"/>
      <c r="E2" s="268"/>
      <c r="F2" s="268"/>
      <c r="G2" s="269"/>
      <c r="AE2" t="s">
        <v>89</v>
      </c>
    </row>
    <row r="3" spans="1:60" ht="24.95" customHeight="1" x14ac:dyDescent="0.2">
      <c r="A3" s="146" t="s">
        <v>7</v>
      </c>
      <c r="B3" s="144"/>
      <c r="C3" s="270" t="s">
        <v>43</v>
      </c>
      <c r="D3" s="271"/>
      <c r="E3" s="271"/>
      <c r="F3" s="271"/>
      <c r="G3" s="272"/>
      <c r="AE3" t="s">
        <v>90</v>
      </c>
    </row>
    <row r="4" spans="1:60" ht="24.95" hidden="1" customHeight="1" x14ac:dyDescent="0.2">
      <c r="A4" s="146" t="s">
        <v>8</v>
      </c>
      <c r="B4" s="144"/>
      <c r="C4" s="270"/>
      <c r="D4" s="271"/>
      <c r="E4" s="271"/>
      <c r="F4" s="271"/>
      <c r="G4" s="272"/>
      <c r="AE4" t="s">
        <v>91</v>
      </c>
    </row>
    <row r="5" spans="1:60" hidden="1" x14ac:dyDescent="0.2">
      <c r="A5" s="147" t="s">
        <v>92</v>
      </c>
      <c r="B5" s="148"/>
      <c r="C5" s="149"/>
      <c r="D5" s="150"/>
      <c r="E5" s="150"/>
      <c r="F5" s="150"/>
      <c r="G5" s="151"/>
      <c r="AE5" t="s">
        <v>93</v>
      </c>
    </row>
    <row r="7" spans="1:60" ht="38.25" x14ac:dyDescent="0.2">
      <c r="A7" s="156" t="s">
        <v>94</v>
      </c>
      <c r="B7" s="157" t="s">
        <v>95</v>
      </c>
      <c r="C7" s="157" t="s">
        <v>96</v>
      </c>
      <c r="D7" s="156" t="s">
        <v>97</v>
      </c>
      <c r="E7" s="156" t="s">
        <v>98</v>
      </c>
      <c r="F7" s="152" t="s">
        <v>99</v>
      </c>
      <c r="G7" s="175" t="s">
        <v>28</v>
      </c>
      <c r="H7" s="176" t="s">
        <v>29</v>
      </c>
      <c r="I7" s="176" t="s">
        <v>100</v>
      </c>
      <c r="J7" s="176" t="s">
        <v>30</v>
      </c>
      <c r="K7" s="176" t="s">
        <v>101</v>
      </c>
      <c r="L7" s="176" t="s">
        <v>102</v>
      </c>
      <c r="M7" s="176" t="s">
        <v>103</v>
      </c>
      <c r="N7" s="176" t="s">
        <v>104</v>
      </c>
      <c r="O7" s="176" t="s">
        <v>105</v>
      </c>
      <c r="P7" s="176" t="s">
        <v>106</v>
      </c>
      <c r="Q7" s="176" t="s">
        <v>107</v>
      </c>
      <c r="R7" s="176" t="s">
        <v>108</v>
      </c>
      <c r="S7" s="176" t="s">
        <v>109</v>
      </c>
      <c r="T7" s="176" t="s">
        <v>110</v>
      </c>
      <c r="U7" s="159" t="s">
        <v>111</v>
      </c>
    </row>
    <row r="8" spans="1:60" x14ac:dyDescent="0.2">
      <c r="A8" s="177" t="s">
        <v>112</v>
      </c>
      <c r="B8" s="178" t="s">
        <v>57</v>
      </c>
      <c r="C8" s="179" t="s">
        <v>58</v>
      </c>
      <c r="D8" s="180"/>
      <c r="E8" s="181"/>
      <c r="F8" s="182"/>
      <c r="G8" s="182">
        <f>SUMIF(AE9:AE21,"&lt;&gt;NOR",G9:G21)</f>
        <v>0</v>
      </c>
      <c r="H8" s="182"/>
      <c r="I8" s="182">
        <f>SUM(I9:I21)</f>
        <v>0</v>
      </c>
      <c r="J8" s="182"/>
      <c r="K8" s="182">
        <f>SUM(K9:K21)</f>
        <v>0</v>
      </c>
      <c r="L8" s="182"/>
      <c r="M8" s="182">
        <f>SUM(M9:M21)</f>
        <v>0</v>
      </c>
      <c r="N8" s="158"/>
      <c r="O8" s="158">
        <f>SUM(O9:O21)</f>
        <v>1.1623000000000001</v>
      </c>
      <c r="P8" s="158"/>
      <c r="Q8" s="158">
        <f>SUM(Q9:Q21)</f>
        <v>0</v>
      </c>
      <c r="R8" s="158"/>
      <c r="S8" s="158"/>
      <c r="T8" s="177"/>
      <c r="U8" s="158">
        <f>SUM(U9:U21)</f>
        <v>17.39</v>
      </c>
      <c r="AE8" t="s">
        <v>113</v>
      </c>
    </row>
    <row r="9" spans="1:60" outlineLevel="1" x14ac:dyDescent="0.2">
      <c r="A9" s="154">
        <v>1</v>
      </c>
      <c r="B9" s="160" t="s">
        <v>114</v>
      </c>
      <c r="C9" s="195" t="s">
        <v>115</v>
      </c>
      <c r="D9" s="162" t="s">
        <v>116</v>
      </c>
      <c r="E9" s="169">
        <v>0.4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0</v>
      </c>
      <c r="M9" s="173">
        <f>G9*(1+L9/100)</f>
        <v>0</v>
      </c>
      <c r="N9" s="163">
        <v>2.5251100000000002</v>
      </c>
      <c r="O9" s="163">
        <f>ROUND(E9*N9,5)</f>
        <v>1.01004</v>
      </c>
      <c r="P9" s="163">
        <v>0</v>
      </c>
      <c r="Q9" s="163">
        <f>ROUND(E9*P9,5)</f>
        <v>0</v>
      </c>
      <c r="R9" s="163"/>
      <c r="S9" s="163"/>
      <c r="T9" s="164">
        <v>1.448</v>
      </c>
      <c r="U9" s="163">
        <f>ROUND(E9*T9,2)</f>
        <v>0.57999999999999996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117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/>
      <c r="B10" s="160"/>
      <c r="C10" s="196" t="s">
        <v>118</v>
      </c>
      <c r="D10" s="165"/>
      <c r="E10" s="170">
        <v>0.14000000000000001</v>
      </c>
      <c r="F10" s="173"/>
      <c r="G10" s="173"/>
      <c r="H10" s="173"/>
      <c r="I10" s="173"/>
      <c r="J10" s="173"/>
      <c r="K10" s="173"/>
      <c r="L10" s="173"/>
      <c r="M10" s="173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119</v>
      </c>
      <c r="AF10" s="153">
        <v>0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/>
      <c r="B11" s="160"/>
      <c r="C11" s="196" t="s">
        <v>120</v>
      </c>
      <c r="D11" s="165"/>
      <c r="E11" s="170">
        <v>0.18</v>
      </c>
      <c r="F11" s="173"/>
      <c r="G11" s="173"/>
      <c r="H11" s="173"/>
      <c r="I11" s="173"/>
      <c r="J11" s="173"/>
      <c r="K11" s="173"/>
      <c r="L11" s="173"/>
      <c r="M11" s="173"/>
      <c r="N11" s="163"/>
      <c r="O11" s="163"/>
      <c r="P11" s="163"/>
      <c r="Q11" s="163"/>
      <c r="R11" s="163"/>
      <c r="S11" s="163"/>
      <c r="T11" s="164"/>
      <c r="U11" s="16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119</v>
      </c>
      <c r="AF11" s="153">
        <v>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/>
      <c r="B12" s="160"/>
      <c r="C12" s="196" t="s">
        <v>121</v>
      </c>
      <c r="D12" s="165"/>
      <c r="E12" s="170">
        <v>0.08</v>
      </c>
      <c r="F12" s="173"/>
      <c r="G12" s="173"/>
      <c r="H12" s="173"/>
      <c r="I12" s="173"/>
      <c r="J12" s="173"/>
      <c r="K12" s="173"/>
      <c r="L12" s="173"/>
      <c r="M12" s="173"/>
      <c r="N12" s="163"/>
      <c r="O12" s="163"/>
      <c r="P12" s="163"/>
      <c r="Q12" s="163"/>
      <c r="R12" s="163"/>
      <c r="S12" s="163"/>
      <c r="T12" s="164"/>
      <c r="U12" s="163"/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119</v>
      </c>
      <c r="AF12" s="153">
        <v>0</v>
      </c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2</v>
      </c>
      <c r="B13" s="160" t="s">
        <v>122</v>
      </c>
      <c r="C13" s="195" t="s">
        <v>123</v>
      </c>
      <c r="D13" s="162" t="s">
        <v>124</v>
      </c>
      <c r="E13" s="169">
        <v>3.0600000000000002E-2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0</v>
      </c>
      <c r="M13" s="173">
        <f>G13*(1+L13/100)</f>
        <v>0</v>
      </c>
      <c r="N13" s="163">
        <v>1.0166500000000001</v>
      </c>
      <c r="O13" s="163">
        <f>ROUND(E13*N13,5)</f>
        <v>3.1109999999999999E-2</v>
      </c>
      <c r="P13" s="163">
        <v>0</v>
      </c>
      <c r="Q13" s="163">
        <f>ROUND(E13*P13,5)</f>
        <v>0</v>
      </c>
      <c r="R13" s="163"/>
      <c r="S13" s="163"/>
      <c r="T13" s="164">
        <v>27.672999999999998</v>
      </c>
      <c r="U13" s="163">
        <f>ROUND(E13*T13,2)</f>
        <v>0.85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117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/>
      <c r="B14" s="160"/>
      <c r="C14" s="196" t="s">
        <v>125</v>
      </c>
      <c r="D14" s="165"/>
      <c r="E14" s="170">
        <v>1.0699999999999999E-2</v>
      </c>
      <c r="F14" s="173"/>
      <c r="G14" s="173"/>
      <c r="H14" s="173"/>
      <c r="I14" s="173"/>
      <c r="J14" s="173"/>
      <c r="K14" s="173"/>
      <c r="L14" s="173"/>
      <c r="M14" s="173"/>
      <c r="N14" s="163"/>
      <c r="O14" s="163"/>
      <c r="P14" s="163"/>
      <c r="Q14" s="163"/>
      <c r="R14" s="163"/>
      <c r="S14" s="163"/>
      <c r="T14" s="164"/>
      <c r="U14" s="163"/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119</v>
      </c>
      <c r="AF14" s="153">
        <v>0</v>
      </c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/>
      <c r="B15" s="160"/>
      <c r="C15" s="196" t="s">
        <v>126</v>
      </c>
      <c r="D15" s="165"/>
      <c r="E15" s="170">
        <v>1.4E-2</v>
      </c>
      <c r="F15" s="173"/>
      <c r="G15" s="173"/>
      <c r="H15" s="173"/>
      <c r="I15" s="173"/>
      <c r="J15" s="173"/>
      <c r="K15" s="173"/>
      <c r="L15" s="173"/>
      <c r="M15" s="173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119</v>
      </c>
      <c r="AF15" s="153">
        <v>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/>
      <c r="B16" s="160"/>
      <c r="C16" s="196" t="s">
        <v>127</v>
      </c>
      <c r="D16" s="165"/>
      <c r="E16" s="170">
        <v>5.8999999999999999E-3</v>
      </c>
      <c r="F16" s="173"/>
      <c r="G16" s="173"/>
      <c r="H16" s="173"/>
      <c r="I16" s="173"/>
      <c r="J16" s="173"/>
      <c r="K16" s="173"/>
      <c r="L16" s="173"/>
      <c r="M16" s="173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119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3</v>
      </c>
      <c r="B17" s="160" t="s">
        <v>128</v>
      </c>
      <c r="C17" s="195" t="s">
        <v>129</v>
      </c>
      <c r="D17" s="162" t="s">
        <v>130</v>
      </c>
      <c r="E17" s="169">
        <v>15.492000000000001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0</v>
      </c>
      <c r="M17" s="173">
        <f>G17*(1+L17/100)</f>
        <v>0</v>
      </c>
      <c r="N17" s="163">
        <v>7.8200000000000006E-3</v>
      </c>
      <c r="O17" s="163">
        <f>ROUND(E17*N17,5)</f>
        <v>0.12114999999999999</v>
      </c>
      <c r="P17" s="163">
        <v>0</v>
      </c>
      <c r="Q17" s="163">
        <f>ROUND(E17*P17,5)</f>
        <v>0</v>
      </c>
      <c r="R17" s="163"/>
      <c r="S17" s="163"/>
      <c r="T17" s="164">
        <v>0.79</v>
      </c>
      <c r="U17" s="163">
        <f>ROUND(E17*T17,2)</f>
        <v>12.24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117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60"/>
      <c r="C18" s="196" t="s">
        <v>131</v>
      </c>
      <c r="D18" s="165"/>
      <c r="E18" s="170">
        <v>5.4</v>
      </c>
      <c r="F18" s="173"/>
      <c r="G18" s="173"/>
      <c r="H18" s="173"/>
      <c r="I18" s="173"/>
      <c r="J18" s="173"/>
      <c r="K18" s="173"/>
      <c r="L18" s="173"/>
      <c r="M18" s="173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119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0"/>
      <c r="C19" s="196" t="s">
        <v>132</v>
      </c>
      <c r="D19" s="165"/>
      <c r="E19" s="170">
        <v>7.0620000000000003</v>
      </c>
      <c r="F19" s="173"/>
      <c r="G19" s="173"/>
      <c r="H19" s="173"/>
      <c r="I19" s="173"/>
      <c r="J19" s="173"/>
      <c r="K19" s="173"/>
      <c r="L19" s="173"/>
      <c r="M19" s="173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119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/>
      <c r="B20" s="160"/>
      <c r="C20" s="196" t="s">
        <v>133</v>
      </c>
      <c r="D20" s="165"/>
      <c r="E20" s="170">
        <v>3.03</v>
      </c>
      <c r="F20" s="173"/>
      <c r="G20" s="173"/>
      <c r="H20" s="173"/>
      <c r="I20" s="173"/>
      <c r="J20" s="173"/>
      <c r="K20" s="173"/>
      <c r="L20" s="173"/>
      <c r="M20" s="173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119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4</v>
      </c>
      <c r="B21" s="160" t="s">
        <v>134</v>
      </c>
      <c r="C21" s="195" t="s">
        <v>135</v>
      </c>
      <c r="D21" s="162" t="s">
        <v>130</v>
      </c>
      <c r="E21" s="169">
        <v>15.492000000000001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0</v>
      </c>
      <c r="M21" s="173">
        <f>G21*(1+L21/100)</f>
        <v>0</v>
      </c>
      <c r="N21" s="163">
        <v>0</v>
      </c>
      <c r="O21" s="163">
        <f>ROUND(E21*N21,5)</f>
        <v>0</v>
      </c>
      <c r="P21" s="163">
        <v>0</v>
      </c>
      <c r="Q21" s="163">
        <f>ROUND(E21*P21,5)</f>
        <v>0</v>
      </c>
      <c r="R21" s="163"/>
      <c r="S21" s="163"/>
      <c r="T21" s="164">
        <v>0.24</v>
      </c>
      <c r="U21" s="163">
        <f>ROUND(E21*T21,2)</f>
        <v>3.72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117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x14ac:dyDescent="0.2">
      <c r="A22" s="155" t="s">
        <v>112</v>
      </c>
      <c r="B22" s="161" t="s">
        <v>59</v>
      </c>
      <c r="C22" s="197" t="s">
        <v>60</v>
      </c>
      <c r="D22" s="166"/>
      <c r="E22" s="171"/>
      <c r="F22" s="174"/>
      <c r="G22" s="174">
        <f>SUMIF(AE23:AE25,"&lt;&gt;NOR",G23:G25)</f>
        <v>0</v>
      </c>
      <c r="H22" s="174"/>
      <c r="I22" s="174">
        <f>SUM(I23:I25)</f>
        <v>0</v>
      </c>
      <c r="J22" s="174"/>
      <c r="K22" s="174">
        <f>SUM(K23:K25)</f>
        <v>0</v>
      </c>
      <c r="L22" s="174"/>
      <c r="M22" s="174">
        <f>SUM(M23:M25)</f>
        <v>0</v>
      </c>
      <c r="N22" s="167"/>
      <c r="O22" s="167">
        <f>SUM(O23:O25)</f>
        <v>9.4900099999999998</v>
      </c>
      <c r="P22" s="167"/>
      <c r="Q22" s="167">
        <f>SUM(Q23:Q25)</f>
        <v>0</v>
      </c>
      <c r="R22" s="167"/>
      <c r="S22" s="167"/>
      <c r="T22" s="168"/>
      <c r="U22" s="167">
        <f>SUM(U23:U25)</f>
        <v>152.47999999999999</v>
      </c>
      <c r="AE22" t="s">
        <v>113</v>
      </c>
    </row>
    <row r="23" spans="1:60" outlineLevel="1" x14ac:dyDescent="0.2">
      <c r="A23" s="154">
        <v>5</v>
      </c>
      <c r="B23" s="160" t="s">
        <v>136</v>
      </c>
      <c r="C23" s="195" t="s">
        <v>137</v>
      </c>
      <c r="D23" s="162" t="s">
        <v>130</v>
      </c>
      <c r="E23" s="169">
        <v>164.17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0</v>
      </c>
      <c r="M23" s="173">
        <f>G23*(1+L23/100)</f>
        <v>0</v>
      </c>
      <c r="N23" s="163">
        <v>4.7660000000000001E-2</v>
      </c>
      <c r="O23" s="163">
        <f>ROUND(E23*N23,5)</f>
        <v>7.8243400000000003</v>
      </c>
      <c r="P23" s="163">
        <v>0</v>
      </c>
      <c r="Q23" s="163">
        <f>ROUND(E23*P23,5)</f>
        <v>0</v>
      </c>
      <c r="R23" s="163"/>
      <c r="S23" s="163"/>
      <c r="T23" s="164">
        <v>0.79800000000000004</v>
      </c>
      <c r="U23" s="163">
        <f>ROUND(E23*T23,2)</f>
        <v>131.01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117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6</v>
      </c>
      <c r="B24" s="160" t="s">
        <v>138</v>
      </c>
      <c r="C24" s="195" t="s">
        <v>139</v>
      </c>
      <c r="D24" s="162" t="s">
        <v>130</v>
      </c>
      <c r="E24" s="169">
        <v>32.834000000000003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0</v>
      </c>
      <c r="M24" s="173">
        <f>G24*(1+L24/100)</f>
        <v>0</v>
      </c>
      <c r="N24" s="163">
        <v>5.0729999999999997E-2</v>
      </c>
      <c r="O24" s="163">
        <f>ROUND(E24*N24,5)</f>
        <v>1.66567</v>
      </c>
      <c r="P24" s="163">
        <v>0</v>
      </c>
      <c r="Q24" s="163">
        <f>ROUND(E24*P24,5)</f>
        <v>0</v>
      </c>
      <c r="R24" s="163"/>
      <c r="S24" s="163"/>
      <c r="T24" s="164">
        <v>0.65400000000000003</v>
      </c>
      <c r="U24" s="163">
        <f>ROUND(E24*T24,2)</f>
        <v>21.47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117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60"/>
      <c r="C25" s="196" t="s">
        <v>140</v>
      </c>
      <c r="D25" s="165"/>
      <c r="E25" s="170">
        <v>32.834000000000003</v>
      </c>
      <c r="F25" s="173"/>
      <c r="G25" s="173"/>
      <c r="H25" s="173"/>
      <c r="I25" s="173"/>
      <c r="J25" s="173"/>
      <c r="K25" s="173"/>
      <c r="L25" s="173"/>
      <c r="M25" s="173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119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x14ac:dyDescent="0.2">
      <c r="A26" s="155" t="s">
        <v>112</v>
      </c>
      <c r="B26" s="161" t="s">
        <v>61</v>
      </c>
      <c r="C26" s="197" t="s">
        <v>62</v>
      </c>
      <c r="D26" s="166"/>
      <c r="E26" s="171"/>
      <c r="F26" s="174"/>
      <c r="G26" s="174">
        <f>SUMIF(AE27:AE30,"&lt;&gt;NOR",G27:G30)</f>
        <v>0</v>
      </c>
      <c r="H26" s="174"/>
      <c r="I26" s="174">
        <f>SUM(I27:I30)</f>
        <v>0</v>
      </c>
      <c r="J26" s="174"/>
      <c r="K26" s="174">
        <f>SUM(K27:K30)</f>
        <v>0</v>
      </c>
      <c r="L26" s="174"/>
      <c r="M26" s="174">
        <f>SUM(M27:M30)</f>
        <v>0</v>
      </c>
      <c r="N26" s="167"/>
      <c r="O26" s="167">
        <f>SUM(O27:O30)</f>
        <v>0.86309999999999998</v>
      </c>
      <c r="P26" s="167"/>
      <c r="Q26" s="167">
        <f>SUM(Q27:Q30)</f>
        <v>0</v>
      </c>
      <c r="R26" s="167"/>
      <c r="S26" s="167"/>
      <c r="T26" s="168"/>
      <c r="U26" s="167">
        <f>SUM(U27:U30)</f>
        <v>10.540000000000001</v>
      </c>
      <c r="AE26" t="s">
        <v>113</v>
      </c>
    </row>
    <row r="27" spans="1:60" outlineLevel="1" x14ac:dyDescent="0.2">
      <c r="A27" s="154">
        <v>7</v>
      </c>
      <c r="B27" s="160" t="s">
        <v>141</v>
      </c>
      <c r="C27" s="195" t="s">
        <v>142</v>
      </c>
      <c r="D27" s="162" t="s">
        <v>130</v>
      </c>
      <c r="E27" s="169">
        <v>45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0</v>
      </c>
      <c r="M27" s="173">
        <f>G27*(1+L27/100)</f>
        <v>0</v>
      </c>
      <c r="N27" s="163">
        <v>1.8380000000000001E-2</v>
      </c>
      <c r="O27" s="163">
        <f>ROUND(E27*N27,5)</f>
        <v>0.82709999999999995</v>
      </c>
      <c r="P27" s="163">
        <v>0</v>
      </c>
      <c r="Q27" s="163">
        <f>ROUND(E27*P27,5)</f>
        <v>0</v>
      </c>
      <c r="R27" s="163"/>
      <c r="S27" s="163"/>
      <c r="T27" s="164">
        <v>0.123</v>
      </c>
      <c r="U27" s="163">
        <f>ROUND(E27*T27,2)</f>
        <v>5.54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117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/>
      <c r="B28" s="160"/>
      <c r="C28" s="196" t="s">
        <v>143</v>
      </c>
      <c r="D28" s="165"/>
      <c r="E28" s="170">
        <v>45</v>
      </c>
      <c r="F28" s="173"/>
      <c r="G28" s="173"/>
      <c r="H28" s="173"/>
      <c r="I28" s="173"/>
      <c r="J28" s="173"/>
      <c r="K28" s="173"/>
      <c r="L28" s="173"/>
      <c r="M28" s="173"/>
      <c r="N28" s="163"/>
      <c r="O28" s="163"/>
      <c r="P28" s="163"/>
      <c r="Q28" s="163"/>
      <c r="R28" s="163"/>
      <c r="S28" s="163"/>
      <c r="T28" s="164"/>
      <c r="U28" s="163"/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119</v>
      </c>
      <c r="AF28" s="153">
        <v>0</v>
      </c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8</v>
      </c>
      <c r="B29" s="160" t="s">
        <v>144</v>
      </c>
      <c r="C29" s="195" t="s">
        <v>145</v>
      </c>
      <c r="D29" s="162" t="s">
        <v>130</v>
      </c>
      <c r="E29" s="169">
        <v>45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0</v>
      </c>
      <c r="M29" s="173">
        <f>G29*(1+L29/100)</f>
        <v>0</v>
      </c>
      <c r="N29" s="163">
        <v>8.0000000000000004E-4</v>
      </c>
      <c r="O29" s="163">
        <f>ROUND(E29*N29,5)</f>
        <v>3.5999999999999997E-2</v>
      </c>
      <c r="P29" s="163">
        <v>0</v>
      </c>
      <c r="Q29" s="163">
        <f>ROUND(E29*P29,5)</f>
        <v>0</v>
      </c>
      <c r="R29" s="163"/>
      <c r="S29" s="163"/>
      <c r="T29" s="164">
        <v>6.0000000000000001E-3</v>
      </c>
      <c r="U29" s="163">
        <f>ROUND(E29*T29,2)</f>
        <v>0.27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117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9</v>
      </c>
      <c r="B30" s="160" t="s">
        <v>146</v>
      </c>
      <c r="C30" s="195" t="s">
        <v>147</v>
      </c>
      <c r="D30" s="162" t="s">
        <v>130</v>
      </c>
      <c r="E30" s="169">
        <v>45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0</v>
      </c>
      <c r="M30" s="173">
        <f>G30*(1+L30/100)</f>
        <v>0</v>
      </c>
      <c r="N30" s="163">
        <v>0</v>
      </c>
      <c r="O30" s="163">
        <f>ROUND(E30*N30,5)</f>
        <v>0</v>
      </c>
      <c r="P30" s="163">
        <v>0</v>
      </c>
      <c r="Q30" s="163">
        <f>ROUND(E30*P30,5)</f>
        <v>0</v>
      </c>
      <c r="R30" s="163"/>
      <c r="S30" s="163"/>
      <c r="T30" s="164">
        <v>0.105</v>
      </c>
      <c r="U30" s="163">
        <f>ROUND(E30*T30,2)</f>
        <v>4.7300000000000004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117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x14ac:dyDescent="0.2">
      <c r="A31" s="155" t="s">
        <v>112</v>
      </c>
      <c r="B31" s="161" t="s">
        <v>63</v>
      </c>
      <c r="C31" s="197" t="s">
        <v>64</v>
      </c>
      <c r="D31" s="166"/>
      <c r="E31" s="171"/>
      <c r="F31" s="174"/>
      <c r="G31" s="174">
        <f>SUMIF(AE32:AE36,"&lt;&gt;NOR",G32:G36)</f>
        <v>0</v>
      </c>
      <c r="H31" s="174"/>
      <c r="I31" s="174">
        <f>SUM(I32:I36)</f>
        <v>0</v>
      </c>
      <c r="J31" s="174"/>
      <c r="K31" s="174">
        <f>SUM(K32:K36)</f>
        <v>0</v>
      </c>
      <c r="L31" s="174"/>
      <c r="M31" s="174">
        <f>SUM(M32:M36)</f>
        <v>0</v>
      </c>
      <c r="N31" s="167"/>
      <c r="O31" s="167">
        <f>SUM(O32:O36)</f>
        <v>6.6E-4</v>
      </c>
      <c r="P31" s="167"/>
      <c r="Q31" s="167">
        <f>SUM(Q32:Q36)</f>
        <v>0.92300000000000004</v>
      </c>
      <c r="R31" s="167"/>
      <c r="S31" s="167"/>
      <c r="T31" s="168"/>
      <c r="U31" s="167">
        <f>SUM(U32:U36)</f>
        <v>0.78</v>
      </c>
      <c r="AE31" t="s">
        <v>113</v>
      </c>
    </row>
    <row r="32" spans="1:60" outlineLevel="1" x14ac:dyDescent="0.2">
      <c r="A32" s="154">
        <v>10</v>
      </c>
      <c r="B32" s="160" t="s">
        <v>148</v>
      </c>
      <c r="C32" s="195" t="s">
        <v>149</v>
      </c>
      <c r="D32" s="162" t="s">
        <v>116</v>
      </c>
      <c r="E32" s="169">
        <v>0.51277499999999998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0</v>
      </c>
      <c r="M32" s="173">
        <f>G32*(1+L32/100)</f>
        <v>0</v>
      </c>
      <c r="N32" s="163">
        <v>1.2800000000000001E-3</v>
      </c>
      <c r="O32" s="163">
        <f>ROUND(E32*N32,5)</f>
        <v>6.6E-4</v>
      </c>
      <c r="P32" s="163">
        <v>1.8</v>
      </c>
      <c r="Q32" s="163">
        <f>ROUND(E32*P32,5)</f>
        <v>0.92300000000000004</v>
      </c>
      <c r="R32" s="163"/>
      <c r="S32" s="163"/>
      <c r="T32" s="164">
        <v>1.52</v>
      </c>
      <c r="U32" s="163">
        <f>ROUND(E32*T32,2)</f>
        <v>0.78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117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/>
      <c r="B33" s="160"/>
      <c r="C33" s="196" t="s">
        <v>150</v>
      </c>
      <c r="D33" s="165"/>
      <c r="E33" s="170"/>
      <c r="F33" s="173"/>
      <c r="G33" s="173"/>
      <c r="H33" s="173"/>
      <c r="I33" s="173"/>
      <c r="J33" s="173"/>
      <c r="K33" s="173"/>
      <c r="L33" s="173"/>
      <c r="M33" s="173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119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/>
      <c r="B34" s="160"/>
      <c r="C34" s="196" t="s">
        <v>151</v>
      </c>
      <c r="D34" s="165"/>
      <c r="E34" s="170">
        <v>0.186525</v>
      </c>
      <c r="F34" s="173"/>
      <c r="G34" s="173"/>
      <c r="H34" s="173"/>
      <c r="I34" s="173"/>
      <c r="J34" s="173"/>
      <c r="K34" s="173"/>
      <c r="L34" s="173"/>
      <c r="M34" s="173"/>
      <c r="N34" s="163"/>
      <c r="O34" s="163"/>
      <c r="P34" s="163"/>
      <c r="Q34" s="163"/>
      <c r="R34" s="163"/>
      <c r="S34" s="163"/>
      <c r="T34" s="164"/>
      <c r="U34" s="163"/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119</v>
      </c>
      <c r="AF34" s="153">
        <v>0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0"/>
      <c r="C35" s="196" t="s">
        <v>152</v>
      </c>
      <c r="D35" s="165"/>
      <c r="E35" s="170">
        <v>0.249525</v>
      </c>
      <c r="F35" s="173"/>
      <c r="G35" s="173"/>
      <c r="H35" s="173"/>
      <c r="I35" s="173"/>
      <c r="J35" s="173"/>
      <c r="K35" s="173"/>
      <c r="L35" s="173"/>
      <c r="M35" s="173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119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/>
      <c r="B36" s="160"/>
      <c r="C36" s="196" t="s">
        <v>153</v>
      </c>
      <c r="D36" s="165"/>
      <c r="E36" s="170">
        <v>7.6725000000000002E-2</v>
      </c>
      <c r="F36" s="173"/>
      <c r="G36" s="173"/>
      <c r="H36" s="173"/>
      <c r="I36" s="173"/>
      <c r="J36" s="173"/>
      <c r="K36" s="173"/>
      <c r="L36" s="173"/>
      <c r="M36" s="173"/>
      <c r="N36" s="163"/>
      <c r="O36" s="163"/>
      <c r="P36" s="163"/>
      <c r="Q36" s="163"/>
      <c r="R36" s="163"/>
      <c r="S36" s="163"/>
      <c r="T36" s="164"/>
      <c r="U36" s="163"/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119</v>
      </c>
      <c r="AF36" s="153">
        <v>0</v>
      </c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">
      <c r="A37" s="155" t="s">
        <v>112</v>
      </c>
      <c r="B37" s="161" t="s">
        <v>65</v>
      </c>
      <c r="C37" s="197" t="s">
        <v>66</v>
      </c>
      <c r="D37" s="166"/>
      <c r="E37" s="171"/>
      <c r="F37" s="174"/>
      <c r="G37" s="174">
        <f>SUMIF(AE38:AE45,"&lt;&gt;NOR",G38:G45)</f>
        <v>0</v>
      </c>
      <c r="H37" s="174"/>
      <c r="I37" s="174">
        <f>SUM(I38:I45)</f>
        <v>0</v>
      </c>
      <c r="J37" s="174"/>
      <c r="K37" s="174">
        <f>SUM(K38:K45)</f>
        <v>0</v>
      </c>
      <c r="L37" s="174"/>
      <c r="M37" s="174">
        <f>SUM(M38:M45)</f>
        <v>0</v>
      </c>
      <c r="N37" s="167"/>
      <c r="O37" s="167">
        <f>SUM(O38:O45)</f>
        <v>0</v>
      </c>
      <c r="P37" s="167"/>
      <c r="Q37" s="167">
        <f>SUM(Q38:Q45)</f>
        <v>1.6416999999999999</v>
      </c>
      <c r="R37" s="167"/>
      <c r="S37" s="167"/>
      <c r="T37" s="168"/>
      <c r="U37" s="167">
        <f>SUM(U38:U45)</f>
        <v>22.049999999999997</v>
      </c>
      <c r="AE37" t="s">
        <v>113</v>
      </c>
    </row>
    <row r="38" spans="1:60" outlineLevel="1" x14ac:dyDescent="0.2">
      <c r="A38" s="154">
        <v>11</v>
      </c>
      <c r="B38" s="160" t="s">
        <v>154</v>
      </c>
      <c r="C38" s="195" t="s">
        <v>155</v>
      </c>
      <c r="D38" s="162" t="s">
        <v>130</v>
      </c>
      <c r="E38" s="169">
        <v>164.17</v>
      </c>
      <c r="F38" s="172"/>
      <c r="G38" s="173">
        <f t="shared" ref="G38:G45" si="0">ROUND(E38*F38,2)</f>
        <v>0</v>
      </c>
      <c r="H38" s="172"/>
      <c r="I38" s="173">
        <f t="shared" ref="I38:I45" si="1">ROUND(E38*H38,2)</f>
        <v>0</v>
      </c>
      <c r="J38" s="172"/>
      <c r="K38" s="173">
        <f t="shared" ref="K38:K45" si="2">ROUND(E38*J38,2)</f>
        <v>0</v>
      </c>
      <c r="L38" s="173">
        <v>0</v>
      </c>
      <c r="M38" s="173">
        <f t="shared" ref="M38:M45" si="3">G38*(1+L38/100)</f>
        <v>0</v>
      </c>
      <c r="N38" s="163">
        <v>0</v>
      </c>
      <c r="O38" s="163">
        <f t="shared" ref="O38:O45" si="4">ROUND(E38*N38,5)</f>
        <v>0</v>
      </c>
      <c r="P38" s="163">
        <v>0.01</v>
      </c>
      <c r="Q38" s="163">
        <f t="shared" ref="Q38:Q45" si="5">ROUND(E38*P38,5)</f>
        <v>1.6416999999999999</v>
      </c>
      <c r="R38" s="163"/>
      <c r="S38" s="163"/>
      <c r="T38" s="164">
        <v>0.04</v>
      </c>
      <c r="U38" s="163">
        <f t="shared" ref="U38:U45" si="6">ROUND(E38*T38,2)</f>
        <v>6.57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117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>
        <v>12</v>
      </c>
      <c r="B39" s="160" t="s">
        <v>156</v>
      </c>
      <c r="C39" s="195" t="s">
        <v>157</v>
      </c>
      <c r="D39" s="162" t="s">
        <v>124</v>
      </c>
      <c r="E39" s="169">
        <v>3.02</v>
      </c>
      <c r="F39" s="172"/>
      <c r="G39" s="173">
        <f t="shared" si="0"/>
        <v>0</v>
      </c>
      <c r="H39" s="172"/>
      <c r="I39" s="173">
        <f t="shared" si="1"/>
        <v>0</v>
      </c>
      <c r="J39" s="172"/>
      <c r="K39" s="173">
        <f t="shared" si="2"/>
        <v>0</v>
      </c>
      <c r="L39" s="173">
        <v>0</v>
      </c>
      <c r="M39" s="173">
        <f t="shared" si="3"/>
        <v>0</v>
      </c>
      <c r="N39" s="163">
        <v>0</v>
      </c>
      <c r="O39" s="163">
        <f t="shared" si="4"/>
        <v>0</v>
      </c>
      <c r="P39" s="163">
        <v>0</v>
      </c>
      <c r="Q39" s="163">
        <f t="shared" si="5"/>
        <v>0</v>
      </c>
      <c r="R39" s="163"/>
      <c r="S39" s="163"/>
      <c r="T39" s="164">
        <v>0.94199999999999995</v>
      </c>
      <c r="U39" s="163">
        <f t="shared" si="6"/>
        <v>2.84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117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>
        <v>13</v>
      </c>
      <c r="B40" s="160" t="s">
        <v>158</v>
      </c>
      <c r="C40" s="195" t="s">
        <v>159</v>
      </c>
      <c r="D40" s="162" t="s">
        <v>124</v>
      </c>
      <c r="E40" s="169">
        <v>6.04</v>
      </c>
      <c r="F40" s="172"/>
      <c r="G40" s="173">
        <f t="shared" si="0"/>
        <v>0</v>
      </c>
      <c r="H40" s="172"/>
      <c r="I40" s="173">
        <f t="shared" si="1"/>
        <v>0</v>
      </c>
      <c r="J40" s="172"/>
      <c r="K40" s="173">
        <f t="shared" si="2"/>
        <v>0</v>
      </c>
      <c r="L40" s="173">
        <v>0</v>
      </c>
      <c r="M40" s="173">
        <f t="shared" si="3"/>
        <v>0</v>
      </c>
      <c r="N40" s="163">
        <v>0</v>
      </c>
      <c r="O40" s="163">
        <f t="shared" si="4"/>
        <v>0</v>
      </c>
      <c r="P40" s="163">
        <v>0</v>
      </c>
      <c r="Q40" s="163">
        <f t="shared" si="5"/>
        <v>0</v>
      </c>
      <c r="R40" s="163"/>
      <c r="S40" s="163"/>
      <c r="T40" s="164">
        <v>0.105</v>
      </c>
      <c r="U40" s="163">
        <f t="shared" si="6"/>
        <v>0.63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117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14</v>
      </c>
      <c r="B41" s="160" t="s">
        <v>160</v>
      </c>
      <c r="C41" s="195" t="s">
        <v>161</v>
      </c>
      <c r="D41" s="162" t="s">
        <v>124</v>
      </c>
      <c r="E41" s="169">
        <v>3.02</v>
      </c>
      <c r="F41" s="172"/>
      <c r="G41" s="173">
        <f t="shared" si="0"/>
        <v>0</v>
      </c>
      <c r="H41" s="172"/>
      <c r="I41" s="173">
        <f t="shared" si="1"/>
        <v>0</v>
      </c>
      <c r="J41" s="172"/>
      <c r="K41" s="173">
        <f t="shared" si="2"/>
        <v>0</v>
      </c>
      <c r="L41" s="173">
        <v>0</v>
      </c>
      <c r="M41" s="173">
        <f t="shared" si="3"/>
        <v>0</v>
      </c>
      <c r="N41" s="163">
        <v>0</v>
      </c>
      <c r="O41" s="163">
        <f t="shared" si="4"/>
        <v>0</v>
      </c>
      <c r="P41" s="163">
        <v>0</v>
      </c>
      <c r="Q41" s="163">
        <f t="shared" si="5"/>
        <v>0</v>
      </c>
      <c r="R41" s="163"/>
      <c r="S41" s="163"/>
      <c r="T41" s="164">
        <v>2.0089999999999999</v>
      </c>
      <c r="U41" s="163">
        <f t="shared" si="6"/>
        <v>6.07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117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>
        <v>15</v>
      </c>
      <c r="B42" s="160" t="s">
        <v>162</v>
      </c>
      <c r="C42" s="195" t="s">
        <v>163</v>
      </c>
      <c r="D42" s="162" t="s">
        <v>124</v>
      </c>
      <c r="E42" s="169">
        <v>6.04</v>
      </c>
      <c r="F42" s="172"/>
      <c r="G42" s="173">
        <f t="shared" si="0"/>
        <v>0</v>
      </c>
      <c r="H42" s="172"/>
      <c r="I42" s="173">
        <f t="shared" si="1"/>
        <v>0</v>
      </c>
      <c r="J42" s="172"/>
      <c r="K42" s="173">
        <f t="shared" si="2"/>
        <v>0</v>
      </c>
      <c r="L42" s="173">
        <v>0</v>
      </c>
      <c r="M42" s="173">
        <f t="shared" si="3"/>
        <v>0</v>
      </c>
      <c r="N42" s="163">
        <v>0</v>
      </c>
      <c r="O42" s="163">
        <f t="shared" si="4"/>
        <v>0</v>
      </c>
      <c r="P42" s="163">
        <v>0</v>
      </c>
      <c r="Q42" s="163">
        <f t="shared" si="5"/>
        <v>0</v>
      </c>
      <c r="R42" s="163"/>
      <c r="S42" s="163"/>
      <c r="T42" s="164">
        <v>0.95899999999999996</v>
      </c>
      <c r="U42" s="163">
        <f t="shared" si="6"/>
        <v>5.79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117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16</v>
      </c>
      <c r="B43" s="160" t="s">
        <v>164</v>
      </c>
      <c r="C43" s="195" t="s">
        <v>165</v>
      </c>
      <c r="D43" s="162" t="s">
        <v>124</v>
      </c>
      <c r="E43" s="169">
        <v>3.02</v>
      </c>
      <c r="F43" s="172"/>
      <c r="G43" s="173">
        <f t="shared" si="0"/>
        <v>0</v>
      </c>
      <c r="H43" s="172"/>
      <c r="I43" s="173">
        <f t="shared" si="1"/>
        <v>0</v>
      </c>
      <c r="J43" s="172"/>
      <c r="K43" s="173">
        <f t="shared" si="2"/>
        <v>0</v>
      </c>
      <c r="L43" s="173">
        <v>0</v>
      </c>
      <c r="M43" s="173">
        <f t="shared" si="3"/>
        <v>0</v>
      </c>
      <c r="N43" s="163">
        <v>0</v>
      </c>
      <c r="O43" s="163">
        <f t="shared" si="4"/>
        <v>0</v>
      </c>
      <c r="P43" s="163">
        <v>0</v>
      </c>
      <c r="Q43" s="163">
        <f t="shared" si="5"/>
        <v>0</v>
      </c>
      <c r="R43" s="163"/>
      <c r="S43" s="163"/>
      <c r="T43" s="164">
        <v>4.2000000000000003E-2</v>
      </c>
      <c r="U43" s="163">
        <f t="shared" si="6"/>
        <v>0.13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117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17</v>
      </c>
      <c r="B44" s="160" t="s">
        <v>166</v>
      </c>
      <c r="C44" s="195" t="s">
        <v>167</v>
      </c>
      <c r="D44" s="162" t="s">
        <v>124</v>
      </c>
      <c r="E44" s="169">
        <v>3.02</v>
      </c>
      <c r="F44" s="172"/>
      <c r="G44" s="173">
        <f t="shared" si="0"/>
        <v>0</v>
      </c>
      <c r="H44" s="172"/>
      <c r="I44" s="173">
        <f t="shared" si="1"/>
        <v>0</v>
      </c>
      <c r="J44" s="172"/>
      <c r="K44" s="173">
        <f t="shared" si="2"/>
        <v>0</v>
      </c>
      <c r="L44" s="173">
        <v>0</v>
      </c>
      <c r="M44" s="173">
        <f t="shared" si="3"/>
        <v>0</v>
      </c>
      <c r="N44" s="163">
        <v>0</v>
      </c>
      <c r="O44" s="163">
        <f t="shared" si="4"/>
        <v>0</v>
      </c>
      <c r="P44" s="163">
        <v>0</v>
      </c>
      <c r="Q44" s="163">
        <f t="shared" si="5"/>
        <v>0</v>
      </c>
      <c r="R44" s="163"/>
      <c r="S44" s="163"/>
      <c r="T44" s="164">
        <v>6.0000000000000001E-3</v>
      </c>
      <c r="U44" s="163">
        <f t="shared" si="6"/>
        <v>0.02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117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>
        <v>18</v>
      </c>
      <c r="B45" s="160" t="s">
        <v>168</v>
      </c>
      <c r="C45" s="195" t="s">
        <v>169</v>
      </c>
      <c r="D45" s="162" t="s">
        <v>124</v>
      </c>
      <c r="E45" s="169">
        <v>3.02</v>
      </c>
      <c r="F45" s="172"/>
      <c r="G45" s="173">
        <f t="shared" si="0"/>
        <v>0</v>
      </c>
      <c r="H45" s="172"/>
      <c r="I45" s="173">
        <f t="shared" si="1"/>
        <v>0</v>
      </c>
      <c r="J45" s="172"/>
      <c r="K45" s="173">
        <f t="shared" si="2"/>
        <v>0</v>
      </c>
      <c r="L45" s="173">
        <v>0</v>
      </c>
      <c r="M45" s="173">
        <f t="shared" si="3"/>
        <v>0</v>
      </c>
      <c r="N45" s="163">
        <v>0</v>
      </c>
      <c r="O45" s="163">
        <f t="shared" si="4"/>
        <v>0</v>
      </c>
      <c r="P45" s="163">
        <v>0</v>
      </c>
      <c r="Q45" s="163">
        <f t="shared" si="5"/>
        <v>0</v>
      </c>
      <c r="R45" s="163"/>
      <c r="S45" s="163"/>
      <c r="T45" s="164">
        <v>0</v>
      </c>
      <c r="U45" s="163">
        <f t="shared" si="6"/>
        <v>0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117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x14ac:dyDescent="0.2">
      <c r="A46" s="155" t="s">
        <v>112</v>
      </c>
      <c r="B46" s="161" t="s">
        <v>67</v>
      </c>
      <c r="C46" s="197" t="s">
        <v>68</v>
      </c>
      <c r="D46" s="166"/>
      <c r="E46" s="171"/>
      <c r="F46" s="174"/>
      <c r="G46" s="174">
        <f>SUMIF(AE47:AE48,"&lt;&gt;NOR",G47:G48)</f>
        <v>0</v>
      </c>
      <c r="H46" s="174"/>
      <c r="I46" s="174">
        <f>SUM(I47:I48)</f>
        <v>0</v>
      </c>
      <c r="J46" s="174"/>
      <c r="K46" s="174">
        <f>SUM(K47:K48)</f>
        <v>0</v>
      </c>
      <c r="L46" s="174"/>
      <c r="M46" s="174">
        <f>SUM(M47:M48)</f>
        <v>0</v>
      </c>
      <c r="N46" s="167"/>
      <c r="O46" s="167">
        <f>SUM(O47:O48)</f>
        <v>0</v>
      </c>
      <c r="P46" s="167"/>
      <c r="Q46" s="167">
        <f>SUM(Q47:Q48)</f>
        <v>0</v>
      </c>
      <c r="R46" s="167"/>
      <c r="S46" s="167"/>
      <c r="T46" s="168"/>
      <c r="U46" s="167">
        <f>SUM(U47:U48)</f>
        <v>42.35</v>
      </c>
      <c r="AE46" t="s">
        <v>113</v>
      </c>
    </row>
    <row r="47" spans="1:60" outlineLevel="1" x14ac:dyDescent="0.2">
      <c r="A47" s="154">
        <v>19</v>
      </c>
      <c r="B47" s="160" t="s">
        <v>170</v>
      </c>
      <c r="C47" s="195" t="s">
        <v>171</v>
      </c>
      <c r="D47" s="162" t="s">
        <v>124</v>
      </c>
      <c r="E47" s="169">
        <v>1.8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0</v>
      </c>
      <c r="M47" s="173">
        <f>G47*(1+L47/100)</f>
        <v>0</v>
      </c>
      <c r="N47" s="163">
        <v>0</v>
      </c>
      <c r="O47" s="163">
        <f>ROUND(E47*N47,5)</f>
        <v>0</v>
      </c>
      <c r="P47" s="163">
        <v>0</v>
      </c>
      <c r="Q47" s="163">
        <f>ROUND(E47*P47,5)</f>
        <v>0</v>
      </c>
      <c r="R47" s="163"/>
      <c r="S47" s="163"/>
      <c r="T47" s="164">
        <v>7.3479999999999999</v>
      </c>
      <c r="U47" s="163">
        <f>ROUND(E47*T47,2)</f>
        <v>13.23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117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>
        <v>20</v>
      </c>
      <c r="B48" s="160" t="s">
        <v>172</v>
      </c>
      <c r="C48" s="195" t="s">
        <v>173</v>
      </c>
      <c r="D48" s="162" t="s">
        <v>124</v>
      </c>
      <c r="E48" s="169">
        <v>11.3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0</v>
      </c>
      <c r="M48" s="173">
        <f>G48*(1+L48/100)</f>
        <v>0</v>
      </c>
      <c r="N48" s="163">
        <v>0</v>
      </c>
      <c r="O48" s="163">
        <f>ROUND(E48*N48,5)</f>
        <v>0</v>
      </c>
      <c r="P48" s="163">
        <v>0</v>
      </c>
      <c r="Q48" s="163">
        <f>ROUND(E48*P48,5)</f>
        <v>0</v>
      </c>
      <c r="R48" s="163"/>
      <c r="S48" s="163"/>
      <c r="T48" s="164">
        <v>2.577</v>
      </c>
      <c r="U48" s="163">
        <f>ROUND(E48*T48,2)</f>
        <v>29.12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117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x14ac:dyDescent="0.2">
      <c r="A49" s="155" t="s">
        <v>112</v>
      </c>
      <c r="B49" s="161" t="s">
        <v>69</v>
      </c>
      <c r="C49" s="197" t="s">
        <v>70</v>
      </c>
      <c r="D49" s="166"/>
      <c r="E49" s="171"/>
      <c r="F49" s="174"/>
      <c r="G49" s="174">
        <f>SUMIF(AE50:AE54,"&lt;&gt;NOR",G50:G54)</f>
        <v>0</v>
      </c>
      <c r="H49" s="174"/>
      <c r="I49" s="174">
        <f>SUM(I50:I54)</f>
        <v>0</v>
      </c>
      <c r="J49" s="174"/>
      <c r="K49" s="174">
        <f>SUM(K50:K54)</f>
        <v>0</v>
      </c>
      <c r="L49" s="174"/>
      <c r="M49" s="174">
        <f>SUM(M50:M54)</f>
        <v>0</v>
      </c>
      <c r="N49" s="167"/>
      <c r="O49" s="167">
        <f>SUM(O50:O54)</f>
        <v>1.41E-2</v>
      </c>
      <c r="P49" s="167"/>
      <c r="Q49" s="167">
        <f>SUM(Q50:Q54)</f>
        <v>0</v>
      </c>
      <c r="R49" s="167"/>
      <c r="S49" s="167"/>
      <c r="T49" s="168"/>
      <c r="U49" s="167">
        <f>SUM(U50:U54)</f>
        <v>7.0000000000000007E-2</v>
      </c>
      <c r="AE49" t="s">
        <v>113</v>
      </c>
    </row>
    <row r="50" spans="1:60" outlineLevel="1" x14ac:dyDescent="0.2">
      <c r="A50" s="154">
        <v>21</v>
      </c>
      <c r="B50" s="160" t="s">
        <v>174</v>
      </c>
      <c r="C50" s="195" t="s">
        <v>175</v>
      </c>
      <c r="D50" s="162" t="s">
        <v>130</v>
      </c>
      <c r="E50" s="169">
        <v>3.16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0</v>
      </c>
      <c r="M50" s="173">
        <f>G50*(1+L50/100)</f>
        <v>0</v>
      </c>
      <c r="N50" s="163">
        <v>0</v>
      </c>
      <c r="O50" s="163">
        <f>ROUND(E50*N50,5)</f>
        <v>0</v>
      </c>
      <c r="P50" s="163">
        <v>0</v>
      </c>
      <c r="Q50" s="163">
        <f>ROUND(E50*P50,5)</f>
        <v>0</v>
      </c>
      <c r="R50" s="163"/>
      <c r="S50" s="163"/>
      <c r="T50" s="164">
        <v>2.2499999999999999E-2</v>
      </c>
      <c r="U50" s="163">
        <f>ROUND(E50*T50,2)</f>
        <v>7.0000000000000007E-2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117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/>
      <c r="B51" s="160"/>
      <c r="C51" s="196" t="s">
        <v>176</v>
      </c>
      <c r="D51" s="165"/>
      <c r="E51" s="170">
        <v>3.16</v>
      </c>
      <c r="F51" s="173"/>
      <c r="G51" s="173"/>
      <c r="H51" s="173"/>
      <c r="I51" s="173"/>
      <c r="J51" s="173"/>
      <c r="K51" s="173"/>
      <c r="L51" s="173"/>
      <c r="M51" s="173"/>
      <c r="N51" s="163"/>
      <c r="O51" s="163"/>
      <c r="P51" s="163"/>
      <c r="Q51" s="163"/>
      <c r="R51" s="163"/>
      <c r="S51" s="163"/>
      <c r="T51" s="164"/>
      <c r="U51" s="163"/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119</v>
      </c>
      <c r="AF51" s="153">
        <v>0</v>
      </c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22</v>
      </c>
      <c r="B52" s="160" t="s">
        <v>177</v>
      </c>
      <c r="C52" s="195" t="s">
        <v>178</v>
      </c>
      <c r="D52" s="162" t="s">
        <v>130</v>
      </c>
      <c r="E52" s="169">
        <v>3.6339999999999999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0</v>
      </c>
      <c r="M52" s="173">
        <f>G52*(1+L52/100)</f>
        <v>0</v>
      </c>
      <c r="N52" s="163">
        <v>3.8800000000000002E-3</v>
      </c>
      <c r="O52" s="163">
        <f>ROUND(E52*N52,5)</f>
        <v>1.41E-2</v>
      </c>
      <c r="P52" s="163">
        <v>0</v>
      </c>
      <c r="Q52" s="163">
        <f>ROUND(E52*P52,5)</f>
        <v>0</v>
      </c>
      <c r="R52" s="163"/>
      <c r="S52" s="163"/>
      <c r="T52" s="164">
        <v>0</v>
      </c>
      <c r="U52" s="163">
        <f>ROUND(E52*T52,2)</f>
        <v>0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179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/>
      <c r="B53" s="160"/>
      <c r="C53" s="196" t="s">
        <v>180</v>
      </c>
      <c r="D53" s="165"/>
      <c r="E53" s="170">
        <v>3.6339999999999999</v>
      </c>
      <c r="F53" s="173"/>
      <c r="G53" s="173"/>
      <c r="H53" s="173"/>
      <c r="I53" s="173"/>
      <c r="J53" s="173"/>
      <c r="K53" s="173"/>
      <c r="L53" s="173"/>
      <c r="M53" s="173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119</v>
      </c>
      <c r="AF53" s="153">
        <v>0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>
        <v>23</v>
      </c>
      <c r="B54" s="160" t="s">
        <v>181</v>
      </c>
      <c r="C54" s="195" t="s">
        <v>182</v>
      </c>
      <c r="D54" s="162" t="s">
        <v>0</v>
      </c>
      <c r="E54" s="169">
        <v>2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0</v>
      </c>
      <c r="M54" s="173">
        <f>G54*(1+L54/100)</f>
        <v>0</v>
      </c>
      <c r="N54" s="163">
        <v>0</v>
      </c>
      <c r="O54" s="163">
        <f>ROUND(E54*N54,5)</f>
        <v>0</v>
      </c>
      <c r="P54" s="163">
        <v>0</v>
      </c>
      <c r="Q54" s="163">
        <f>ROUND(E54*P54,5)</f>
        <v>0</v>
      </c>
      <c r="R54" s="163"/>
      <c r="S54" s="163"/>
      <c r="T54" s="164">
        <v>0</v>
      </c>
      <c r="U54" s="163">
        <f>ROUND(E54*T54,2)</f>
        <v>0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117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x14ac:dyDescent="0.2">
      <c r="A55" s="155" t="s">
        <v>112</v>
      </c>
      <c r="B55" s="161" t="s">
        <v>71</v>
      </c>
      <c r="C55" s="197" t="s">
        <v>72</v>
      </c>
      <c r="D55" s="166"/>
      <c r="E55" s="171"/>
      <c r="F55" s="174"/>
      <c r="G55" s="174">
        <f>SUMIF(AE56:AE78,"&lt;&gt;NOR",G56:G78)</f>
        <v>0</v>
      </c>
      <c r="H55" s="174"/>
      <c r="I55" s="174">
        <f>SUM(I56:I78)</f>
        <v>0</v>
      </c>
      <c r="J55" s="174"/>
      <c r="K55" s="174">
        <f>SUM(K56:K78)</f>
        <v>0</v>
      </c>
      <c r="L55" s="174"/>
      <c r="M55" s="174">
        <f>SUM(M56:M78)</f>
        <v>0</v>
      </c>
      <c r="N55" s="167"/>
      <c r="O55" s="167">
        <f>SUM(O56:O78)</f>
        <v>0.17544999999999999</v>
      </c>
      <c r="P55" s="167"/>
      <c r="Q55" s="167">
        <f>SUM(Q56:Q78)</f>
        <v>0</v>
      </c>
      <c r="R55" s="167"/>
      <c r="S55" s="167"/>
      <c r="T55" s="168"/>
      <c r="U55" s="167">
        <f>SUM(U56:U78)</f>
        <v>55.33</v>
      </c>
      <c r="AE55" t="s">
        <v>113</v>
      </c>
    </row>
    <row r="56" spans="1:60" outlineLevel="1" x14ac:dyDescent="0.2">
      <c r="A56" s="154">
        <v>24</v>
      </c>
      <c r="B56" s="160" t="s">
        <v>183</v>
      </c>
      <c r="C56" s="195" t="s">
        <v>184</v>
      </c>
      <c r="D56" s="162" t="s">
        <v>130</v>
      </c>
      <c r="E56" s="169">
        <v>37.1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0</v>
      </c>
      <c r="M56" s="173">
        <f>G56*(1+L56/100)</f>
        <v>0</v>
      </c>
      <c r="N56" s="163">
        <v>0</v>
      </c>
      <c r="O56" s="163">
        <f>ROUND(E56*N56,5)</f>
        <v>0</v>
      </c>
      <c r="P56" s="163">
        <v>0</v>
      </c>
      <c r="Q56" s="163">
        <f>ROUND(E56*P56,5)</f>
        <v>0</v>
      </c>
      <c r="R56" s="163"/>
      <c r="S56" s="163"/>
      <c r="T56" s="164">
        <v>0.88100000000000001</v>
      </c>
      <c r="U56" s="163">
        <f>ROUND(E56*T56,2)</f>
        <v>32.69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117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/>
      <c r="B57" s="160"/>
      <c r="C57" s="196" t="s">
        <v>185</v>
      </c>
      <c r="D57" s="165"/>
      <c r="E57" s="170">
        <v>37.1</v>
      </c>
      <c r="F57" s="173"/>
      <c r="G57" s="173"/>
      <c r="H57" s="173"/>
      <c r="I57" s="173"/>
      <c r="J57" s="173"/>
      <c r="K57" s="173"/>
      <c r="L57" s="173"/>
      <c r="M57" s="173"/>
      <c r="N57" s="163"/>
      <c r="O57" s="163"/>
      <c r="P57" s="163"/>
      <c r="Q57" s="163"/>
      <c r="R57" s="163"/>
      <c r="S57" s="163"/>
      <c r="T57" s="164"/>
      <c r="U57" s="16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119</v>
      </c>
      <c r="AF57" s="153">
        <v>0</v>
      </c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1" x14ac:dyDescent="0.2">
      <c r="A58" s="154">
        <v>25</v>
      </c>
      <c r="B58" s="160" t="s">
        <v>186</v>
      </c>
      <c r="C58" s="195" t="s">
        <v>187</v>
      </c>
      <c r="D58" s="162" t="s">
        <v>130</v>
      </c>
      <c r="E58" s="169">
        <v>42.664999999999999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0</v>
      </c>
      <c r="M58" s="173">
        <f>G58*(1+L58/100)</f>
        <v>0</v>
      </c>
      <c r="N58" s="163">
        <v>2.3E-3</v>
      </c>
      <c r="O58" s="163">
        <f>ROUND(E58*N58,5)</f>
        <v>9.8129999999999995E-2</v>
      </c>
      <c r="P58" s="163">
        <v>0</v>
      </c>
      <c r="Q58" s="163">
        <f>ROUND(E58*P58,5)</f>
        <v>0</v>
      </c>
      <c r="R58" s="163"/>
      <c r="S58" s="163"/>
      <c r="T58" s="164">
        <v>0</v>
      </c>
      <c r="U58" s="163">
        <f>ROUND(E58*T58,2)</f>
        <v>0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179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/>
      <c r="B59" s="160"/>
      <c r="C59" s="196" t="s">
        <v>188</v>
      </c>
      <c r="D59" s="165"/>
      <c r="E59" s="170">
        <v>42.664999999999999</v>
      </c>
      <c r="F59" s="173"/>
      <c r="G59" s="173"/>
      <c r="H59" s="173"/>
      <c r="I59" s="173"/>
      <c r="J59" s="173"/>
      <c r="K59" s="173"/>
      <c r="L59" s="173"/>
      <c r="M59" s="173"/>
      <c r="N59" s="163"/>
      <c r="O59" s="163"/>
      <c r="P59" s="163"/>
      <c r="Q59" s="163"/>
      <c r="R59" s="163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119</v>
      </c>
      <c r="AF59" s="153">
        <v>0</v>
      </c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26</v>
      </c>
      <c r="B60" s="160" t="s">
        <v>189</v>
      </c>
      <c r="C60" s="195" t="s">
        <v>190</v>
      </c>
      <c r="D60" s="162" t="s">
        <v>130</v>
      </c>
      <c r="E60" s="169">
        <v>37.1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0</v>
      </c>
      <c r="M60" s="173">
        <f>G60*(1+L60/100)</f>
        <v>0</v>
      </c>
      <c r="N60" s="163">
        <v>3.0000000000000001E-5</v>
      </c>
      <c r="O60" s="163">
        <f>ROUND(E60*N60,5)</f>
        <v>1.1100000000000001E-3</v>
      </c>
      <c r="P60" s="163">
        <v>0</v>
      </c>
      <c r="Q60" s="163">
        <f>ROUND(E60*P60,5)</f>
        <v>0</v>
      </c>
      <c r="R60" s="163"/>
      <c r="S60" s="163"/>
      <c r="T60" s="164">
        <v>0.11</v>
      </c>
      <c r="U60" s="163">
        <f>ROUND(E60*T60,2)</f>
        <v>4.08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117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/>
      <c r="B61" s="160"/>
      <c r="C61" s="196" t="s">
        <v>185</v>
      </c>
      <c r="D61" s="165"/>
      <c r="E61" s="170">
        <v>37.1</v>
      </c>
      <c r="F61" s="173"/>
      <c r="G61" s="173"/>
      <c r="H61" s="173"/>
      <c r="I61" s="173"/>
      <c r="J61" s="173"/>
      <c r="K61" s="173"/>
      <c r="L61" s="173"/>
      <c r="M61" s="173"/>
      <c r="N61" s="163"/>
      <c r="O61" s="163"/>
      <c r="P61" s="163"/>
      <c r="Q61" s="163"/>
      <c r="R61" s="163"/>
      <c r="S61" s="163"/>
      <c r="T61" s="164"/>
      <c r="U61" s="163"/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119</v>
      </c>
      <c r="AF61" s="153">
        <v>0</v>
      </c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>
        <v>27</v>
      </c>
      <c r="B62" s="160" t="s">
        <v>191</v>
      </c>
      <c r="C62" s="195" t="s">
        <v>192</v>
      </c>
      <c r="D62" s="162" t="s">
        <v>130</v>
      </c>
      <c r="E62" s="169">
        <v>42.664999999999999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0</v>
      </c>
      <c r="M62" s="173">
        <f>G62*(1+L62/100)</f>
        <v>0</v>
      </c>
      <c r="N62" s="163">
        <v>2.9999999999999997E-4</v>
      </c>
      <c r="O62" s="163">
        <f>ROUND(E62*N62,5)</f>
        <v>1.2800000000000001E-2</v>
      </c>
      <c r="P62" s="163">
        <v>0</v>
      </c>
      <c r="Q62" s="163">
        <f>ROUND(E62*P62,5)</f>
        <v>0</v>
      </c>
      <c r="R62" s="163"/>
      <c r="S62" s="163"/>
      <c r="T62" s="164">
        <v>0</v>
      </c>
      <c r="U62" s="163">
        <f>ROUND(E62*T62,2)</f>
        <v>0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179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/>
      <c r="B63" s="160"/>
      <c r="C63" s="196" t="s">
        <v>188</v>
      </c>
      <c r="D63" s="165"/>
      <c r="E63" s="170">
        <v>42.664999999999999</v>
      </c>
      <c r="F63" s="173"/>
      <c r="G63" s="173"/>
      <c r="H63" s="173"/>
      <c r="I63" s="173"/>
      <c r="J63" s="173"/>
      <c r="K63" s="173"/>
      <c r="L63" s="173"/>
      <c r="M63" s="173"/>
      <c r="N63" s="163"/>
      <c r="O63" s="163"/>
      <c r="P63" s="163"/>
      <c r="Q63" s="163"/>
      <c r="R63" s="163"/>
      <c r="S63" s="163"/>
      <c r="T63" s="164"/>
      <c r="U63" s="163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119</v>
      </c>
      <c r="AF63" s="153">
        <v>0</v>
      </c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28</v>
      </c>
      <c r="B64" s="160" t="s">
        <v>193</v>
      </c>
      <c r="C64" s="195" t="s">
        <v>194</v>
      </c>
      <c r="D64" s="162" t="s">
        <v>195</v>
      </c>
      <c r="E64" s="169">
        <v>19.399999999999999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0</v>
      </c>
      <c r="M64" s="173">
        <f>G64*(1+L64/100)</f>
        <v>0</v>
      </c>
      <c r="N64" s="163">
        <v>4.2999999999999999E-4</v>
      </c>
      <c r="O64" s="163">
        <f>ROUND(E64*N64,5)</f>
        <v>8.3400000000000002E-3</v>
      </c>
      <c r="P64" s="163">
        <v>0</v>
      </c>
      <c r="Q64" s="163">
        <f>ROUND(E64*P64,5)</f>
        <v>0</v>
      </c>
      <c r="R64" s="163"/>
      <c r="S64" s="163"/>
      <c r="T64" s="164">
        <v>0.189</v>
      </c>
      <c r="U64" s="163">
        <f>ROUND(E64*T64,2)</f>
        <v>3.67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117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/>
      <c r="B65" s="160"/>
      <c r="C65" s="196" t="s">
        <v>196</v>
      </c>
      <c r="D65" s="165"/>
      <c r="E65" s="170">
        <v>19.399999999999999</v>
      </c>
      <c r="F65" s="173"/>
      <c r="G65" s="173"/>
      <c r="H65" s="173"/>
      <c r="I65" s="173"/>
      <c r="J65" s="173"/>
      <c r="K65" s="173"/>
      <c r="L65" s="173"/>
      <c r="M65" s="173"/>
      <c r="N65" s="163"/>
      <c r="O65" s="163"/>
      <c r="P65" s="163"/>
      <c r="Q65" s="163"/>
      <c r="R65" s="163"/>
      <c r="S65" s="163"/>
      <c r="T65" s="164"/>
      <c r="U65" s="163"/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119</v>
      </c>
      <c r="AF65" s="153">
        <v>0</v>
      </c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2.5" outlineLevel="1" x14ac:dyDescent="0.2">
      <c r="A66" s="154"/>
      <c r="B66" s="160"/>
      <c r="C66" s="196" t="s">
        <v>197</v>
      </c>
      <c r="D66" s="165"/>
      <c r="E66" s="170"/>
      <c r="F66" s="173"/>
      <c r="G66" s="173"/>
      <c r="H66" s="173"/>
      <c r="I66" s="173"/>
      <c r="J66" s="173"/>
      <c r="K66" s="173"/>
      <c r="L66" s="173"/>
      <c r="M66" s="173"/>
      <c r="N66" s="163"/>
      <c r="O66" s="163"/>
      <c r="P66" s="163"/>
      <c r="Q66" s="163"/>
      <c r="R66" s="163"/>
      <c r="S66" s="163"/>
      <c r="T66" s="164"/>
      <c r="U66" s="16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119</v>
      </c>
      <c r="AF66" s="153">
        <v>0</v>
      </c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>
        <v>29</v>
      </c>
      <c r="B67" s="160" t="s">
        <v>198</v>
      </c>
      <c r="C67" s="195" t="s">
        <v>199</v>
      </c>
      <c r="D67" s="162" t="s">
        <v>195</v>
      </c>
      <c r="E67" s="169">
        <v>19.399999999999999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0</v>
      </c>
      <c r="M67" s="173">
        <f>G67*(1+L67/100)</f>
        <v>0</v>
      </c>
      <c r="N67" s="163">
        <v>7.6000000000000004E-4</v>
      </c>
      <c r="O67" s="163">
        <f>ROUND(E67*N67,5)</f>
        <v>1.474E-2</v>
      </c>
      <c r="P67" s="163">
        <v>0</v>
      </c>
      <c r="Q67" s="163">
        <f>ROUND(E67*P67,5)</f>
        <v>0</v>
      </c>
      <c r="R67" s="163"/>
      <c r="S67" s="163"/>
      <c r="T67" s="164">
        <v>0.189</v>
      </c>
      <c r="U67" s="163">
        <f>ROUND(E67*T67,2)</f>
        <v>3.67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117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/>
      <c r="B68" s="160"/>
      <c r="C68" s="196" t="s">
        <v>196</v>
      </c>
      <c r="D68" s="165"/>
      <c r="E68" s="170">
        <v>19.399999999999999</v>
      </c>
      <c r="F68" s="173"/>
      <c r="G68" s="173"/>
      <c r="H68" s="173"/>
      <c r="I68" s="173"/>
      <c r="J68" s="173"/>
      <c r="K68" s="173"/>
      <c r="L68" s="173"/>
      <c r="M68" s="173"/>
      <c r="N68" s="163"/>
      <c r="O68" s="163"/>
      <c r="P68" s="163"/>
      <c r="Q68" s="163"/>
      <c r="R68" s="163"/>
      <c r="S68" s="163"/>
      <c r="T68" s="164"/>
      <c r="U68" s="163"/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119</v>
      </c>
      <c r="AF68" s="153">
        <v>0</v>
      </c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30</v>
      </c>
      <c r="B69" s="160" t="s">
        <v>200</v>
      </c>
      <c r="C69" s="195" t="s">
        <v>201</v>
      </c>
      <c r="D69" s="162" t="s">
        <v>195</v>
      </c>
      <c r="E69" s="169">
        <v>24.84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0</v>
      </c>
      <c r="M69" s="173">
        <f>G69*(1+L69/100)</f>
        <v>0</v>
      </c>
      <c r="N69" s="163">
        <v>7.6000000000000004E-4</v>
      </c>
      <c r="O69" s="163">
        <f>ROUND(E69*N69,5)</f>
        <v>1.8880000000000001E-2</v>
      </c>
      <c r="P69" s="163">
        <v>0</v>
      </c>
      <c r="Q69" s="163">
        <f>ROUND(E69*P69,5)</f>
        <v>0</v>
      </c>
      <c r="R69" s="163"/>
      <c r="S69" s="163"/>
      <c r="T69" s="164">
        <v>0.189</v>
      </c>
      <c r="U69" s="163">
        <f>ROUND(E69*T69,2)</f>
        <v>4.6900000000000004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117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/>
      <c r="B70" s="160"/>
      <c r="C70" s="196" t="s">
        <v>202</v>
      </c>
      <c r="D70" s="165"/>
      <c r="E70" s="170">
        <v>24.84</v>
      </c>
      <c r="F70" s="173"/>
      <c r="G70" s="173"/>
      <c r="H70" s="173"/>
      <c r="I70" s="173"/>
      <c r="J70" s="173"/>
      <c r="K70" s="173"/>
      <c r="L70" s="173"/>
      <c r="M70" s="173"/>
      <c r="N70" s="163"/>
      <c r="O70" s="163"/>
      <c r="P70" s="163"/>
      <c r="Q70" s="163"/>
      <c r="R70" s="163"/>
      <c r="S70" s="163"/>
      <c r="T70" s="164"/>
      <c r="U70" s="163"/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119</v>
      </c>
      <c r="AF70" s="153">
        <v>0</v>
      </c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>
        <v>31</v>
      </c>
      <c r="B71" s="160" t="s">
        <v>203</v>
      </c>
      <c r="C71" s="195" t="s">
        <v>204</v>
      </c>
      <c r="D71" s="162" t="s">
        <v>195</v>
      </c>
      <c r="E71" s="169">
        <v>25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0</v>
      </c>
      <c r="M71" s="173">
        <f>G71*(1+L71/100)</f>
        <v>0</v>
      </c>
      <c r="N71" s="163">
        <v>5.6999999999999998E-4</v>
      </c>
      <c r="O71" s="163">
        <f>ROUND(E71*N71,5)</f>
        <v>1.4250000000000001E-2</v>
      </c>
      <c r="P71" s="163">
        <v>0</v>
      </c>
      <c r="Q71" s="163">
        <f>ROUND(E71*P71,5)</f>
        <v>0</v>
      </c>
      <c r="R71" s="163"/>
      <c r="S71" s="163"/>
      <c r="T71" s="164">
        <v>0.189</v>
      </c>
      <c r="U71" s="163">
        <f>ROUND(E71*T71,2)</f>
        <v>4.7300000000000004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117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/>
      <c r="B72" s="160"/>
      <c r="C72" s="196" t="s">
        <v>205</v>
      </c>
      <c r="D72" s="165"/>
      <c r="E72" s="170">
        <v>25</v>
      </c>
      <c r="F72" s="173"/>
      <c r="G72" s="173"/>
      <c r="H72" s="173"/>
      <c r="I72" s="173"/>
      <c r="J72" s="173"/>
      <c r="K72" s="173"/>
      <c r="L72" s="173"/>
      <c r="M72" s="173"/>
      <c r="N72" s="163"/>
      <c r="O72" s="163"/>
      <c r="P72" s="163"/>
      <c r="Q72" s="163"/>
      <c r="R72" s="163"/>
      <c r="S72" s="163"/>
      <c r="T72" s="164"/>
      <c r="U72" s="163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119</v>
      </c>
      <c r="AF72" s="153">
        <v>0</v>
      </c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ht="22.5" outlineLevel="1" x14ac:dyDescent="0.2">
      <c r="A73" s="154"/>
      <c r="B73" s="160"/>
      <c r="C73" s="196" t="s">
        <v>206</v>
      </c>
      <c r="D73" s="165"/>
      <c r="E73" s="170"/>
      <c r="F73" s="173"/>
      <c r="G73" s="173"/>
      <c r="H73" s="173"/>
      <c r="I73" s="173"/>
      <c r="J73" s="173"/>
      <c r="K73" s="173"/>
      <c r="L73" s="173"/>
      <c r="M73" s="173"/>
      <c r="N73" s="163"/>
      <c r="O73" s="163"/>
      <c r="P73" s="163"/>
      <c r="Q73" s="163"/>
      <c r="R73" s="163"/>
      <c r="S73" s="163"/>
      <c r="T73" s="164"/>
      <c r="U73" s="163"/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119</v>
      </c>
      <c r="AF73" s="153">
        <v>0</v>
      </c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ht="22.5" outlineLevel="1" x14ac:dyDescent="0.2">
      <c r="A74" s="154">
        <v>32</v>
      </c>
      <c r="B74" s="160" t="s">
        <v>207</v>
      </c>
      <c r="C74" s="195" t="s">
        <v>208</v>
      </c>
      <c r="D74" s="162" t="s">
        <v>209</v>
      </c>
      <c r="E74" s="169">
        <v>3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0</v>
      </c>
      <c r="M74" s="173">
        <f>G74*(1+L74/100)</f>
        <v>0</v>
      </c>
      <c r="N74" s="163">
        <v>1.1999999999999999E-3</v>
      </c>
      <c r="O74" s="163">
        <f>ROUND(E74*N74,5)</f>
        <v>3.5999999999999999E-3</v>
      </c>
      <c r="P74" s="163">
        <v>0</v>
      </c>
      <c r="Q74" s="163">
        <f>ROUND(E74*P74,5)</f>
        <v>0</v>
      </c>
      <c r="R74" s="163"/>
      <c r="S74" s="163"/>
      <c r="T74" s="164">
        <v>0.6</v>
      </c>
      <c r="U74" s="163">
        <f>ROUND(E74*T74,2)</f>
        <v>1.8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117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/>
      <c r="B75" s="160"/>
      <c r="C75" s="196" t="s">
        <v>210</v>
      </c>
      <c r="D75" s="165"/>
      <c r="E75" s="170">
        <v>3</v>
      </c>
      <c r="F75" s="173"/>
      <c r="G75" s="173"/>
      <c r="H75" s="173"/>
      <c r="I75" s="173"/>
      <c r="J75" s="173"/>
      <c r="K75" s="173"/>
      <c r="L75" s="173"/>
      <c r="M75" s="173"/>
      <c r="N75" s="163"/>
      <c r="O75" s="163"/>
      <c r="P75" s="163"/>
      <c r="Q75" s="163"/>
      <c r="R75" s="163"/>
      <c r="S75" s="163"/>
      <c r="T75" s="164"/>
      <c r="U75" s="163"/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119</v>
      </c>
      <c r="AF75" s="153">
        <v>0</v>
      </c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ht="22.5" outlineLevel="1" x14ac:dyDescent="0.2">
      <c r="A76" s="154">
        <v>33</v>
      </c>
      <c r="B76" s="160" t="s">
        <v>211</v>
      </c>
      <c r="C76" s="195" t="s">
        <v>212</v>
      </c>
      <c r="D76" s="162" t="s">
        <v>209</v>
      </c>
      <c r="E76" s="169">
        <v>3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0</v>
      </c>
      <c r="M76" s="173">
        <f>G76*(1+L76/100)</f>
        <v>0</v>
      </c>
      <c r="N76" s="163">
        <v>1.1999999999999999E-3</v>
      </c>
      <c r="O76" s="163">
        <f>ROUND(E76*N76,5)</f>
        <v>3.5999999999999999E-3</v>
      </c>
      <c r="P76" s="163">
        <v>0</v>
      </c>
      <c r="Q76" s="163">
        <f>ROUND(E76*P76,5)</f>
        <v>0</v>
      </c>
      <c r="R76" s="163"/>
      <c r="S76" s="163"/>
      <c r="T76" s="164">
        <v>0</v>
      </c>
      <c r="U76" s="163">
        <f>ROUND(E76*T76,2)</f>
        <v>0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179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/>
      <c r="B77" s="160"/>
      <c r="C77" s="196" t="s">
        <v>213</v>
      </c>
      <c r="D77" s="165"/>
      <c r="E77" s="170">
        <v>3</v>
      </c>
      <c r="F77" s="173"/>
      <c r="G77" s="173"/>
      <c r="H77" s="173"/>
      <c r="I77" s="173"/>
      <c r="J77" s="173"/>
      <c r="K77" s="173"/>
      <c r="L77" s="173"/>
      <c r="M77" s="173"/>
      <c r="N77" s="163"/>
      <c r="O77" s="163"/>
      <c r="P77" s="163"/>
      <c r="Q77" s="163"/>
      <c r="R77" s="163"/>
      <c r="S77" s="163"/>
      <c r="T77" s="164"/>
      <c r="U77" s="163"/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119</v>
      </c>
      <c r="AF77" s="153">
        <v>0</v>
      </c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>
        <v>34</v>
      </c>
      <c r="B78" s="160" t="s">
        <v>214</v>
      </c>
      <c r="C78" s="195" t="s">
        <v>215</v>
      </c>
      <c r="D78" s="162" t="s">
        <v>0</v>
      </c>
      <c r="E78" s="169">
        <v>385.14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0</v>
      </c>
      <c r="M78" s="173">
        <f>G78*(1+L78/100)</f>
        <v>0</v>
      </c>
      <c r="N78" s="163">
        <v>0</v>
      </c>
      <c r="O78" s="163">
        <f>ROUND(E78*N78,5)</f>
        <v>0</v>
      </c>
      <c r="P78" s="163">
        <v>0</v>
      </c>
      <c r="Q78" s="163">
        <f>ROUND(E78*P78,5)</f>
        <v>0</v>
      </c>
      <c r="R78" s="163"/>
      <c r="S78" s="163"/>
      <c r="T78" s="164">
        <v>0</v>
      </c>
      <c r="U78" s="163">
        <f>ROUND(E78*T78,2)</f>
        <v>0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117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x14ac:dyDescent="0.2">
      <c r="A79" s="155" t="s">
        <v>112</v>
      </c>
      <c r="B79" s="161" t="s">
        <v>73</v>
      </c>
      <c r="C79" s="197" t="s">
        <v>74</v>
      </c>
      <c r="D79" s="166"/>
      <c r="E79" s="171"/>
      <c r="F79" s="174"/>
      <c r="G79" s="174">
        <f>SUMIF(AE80:AE91,"&lt;&gt;NOR",G80:G91)</f>
        <v>0</v>
      </c>
      <c r="H79" s="174"/>
      <c r="I79" s="174">
        <f>SUM(I80:I91)</f>
        <v>0</v>
      </c>
      <c r="J79" s="174"/>
      <c r="K79" s="174">
        <f>SUM(K80:K91)</f>
        <v>0</v>
      </c>
      <c r="L79" s="174"/>
      <c r="M79" s="174">
        <f>SUM(M80:M91)</f>
        <v>0</v>
      </c>
      <c r="N79" s="167"/>
      <c r="O79" s="167">
        <f>SUM(O80:O91)</f>
        <v>0.52875000000000005</v>
      </c>
      <c r="P79" s="167"/>
      <c r="Q79" s="167">
        <f>SUM(Q80:Q91)</f>
        <v>0</v>
      </c>
      <c r="R79" s="167"/>
      <c r="S79" s="167"/>
      <c r="T79" s="168"/>
      <c r="U79" s="167">
        <f>SUM(U80:U91)</f>
        <v>27.48</v>
      </c>
      <c r="AE79" t="s">
        <v>113</v>
      </c>
    </row>
    <row r="80" spans="1:60" outlineLevel="1" x14ac:dyDescent="0.2">
      <c r="A80" s="154">
        <v>35</v>
      </c>
      <c r="B80" s="160" t="s">
        <v>216</v>
      </c>
      <c r="C80" s="195" t="s">
        <v>217</v>
      </c>
      <c r="D80" s="162" t="s">
        <v>195</v>
      </c>
      <c r="E80" s="169">
        <v>49.9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0</v>
      </c>
      <c r="M80" s="173">
        <f>G80*(1+L80/100)</f>
        <v>0</v>
      </c>
      <c r="N80" s="163">
        <v>2.5500000000000002E-3</v>
      </c>
      <c r="O80" s="163">
        <f>ROUND(E80*N80,5)</f>
        <v>0.12725</v>
      </c>
      <c r="P80" s="163">
        <v>0</v>
      </c>
      <c r="Q80" s="163">
        <f>ROUND(E80*P80,5)</f>
        <v>0</v>
      </c>
      <c r="R80" s="163"/>
      <c r="S80" s="163"/>
      <c r="T80" s="164">
        <v>0.495</v>
      </c>
      <c r="U80" s="163">
        <f>ROUND(E80*T80,2)</f>
        <v>24.7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117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/>
      <c r="B81" s="160"/>
      <c r="C81" s="196" t="s">
        <v>218</v>
      </c>
      <c r="D81" s="165"/>
      <c r="E81" s="170"/>
      <c r="F81" s="173"/>
      <c r="G81" s="173"/>
      <c r="H81" s="173"/>
      <c r="I81" s="173"/>
      <c r="J81" s="173"/>
      <c r="K81" s="173"/>
      <c r="L81" s="173"/>
      <c r="M81" s="173"/>
      <c r="N81" s="163"/>
      <c r="O81" s="163"/>
      <c r="P81" s="163"/>
      <c r="Q81" s="163"/>
      <c r="R81" s="163"/>
      <c r="S81" s="163"/>
      <c r="T81" s="164"/>
      <c r="U81" s="163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119</v>
      </c>
      <c r="AF81" s="153">
        <v>0</v>
      </c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54"/>
      <c r="B82" s="160"/>
      <c r="C82" s="196" t="s">
        <v>219</v>
      </c>
      <c r="D82" s="165"/>
      <c r="E82" s="170">
        <v>16.2</v>
      </c>
      <c r="F82" s="173"/>
      <c r="G82" s="173"/>
      <c r="H82" s="173"/>
      <c r="I82" s="173"/>
      <c r="J82" s="173"/>
      <c r="K82" s="173"/>
      <c r="L82" s="173"/>
      <c r="M82" s="173"/>
      <c r="N82" s="163"/>
      <c r="O82" s="163"/>
      <c r="P82" s="163"/>
      <c r="Q82" s="163"/>
      <c r="R82" s="163"/>
      <c r="S82" s="163"/>
      <c r="T82" s="164"/>
      <c r="U82" s="163"/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119</v>
      </c>
      <c r="AF82" s="153">
        <v>0</v>
      </c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/>
      <c r="B83" s="160"/>
      <c r="C83" s="196" t="s">
        <v>220</v>
      </c>
      <c r="D83" s="165"/>
      <c r="E83" s="170">
        <v>24.6</v>
      </c>
      <c r="F83" s="173"/>
      <c r="G83" s="173"/>
      <c r="H83" s="173"/>
      <c r="I83" s="173"/>
      <c r="J83" s="173"/>
      <c r="K83" s="173"/>
      <c r="L83" s="173"/>
      <c r="M83" s="173"/>
      <c r="N83" s="163"/>
      <c r="O83" s="163"/>
      <c r="P83" s="163"/>
      <c r="Q83" s="163"/>
      <c r="R83" s="163"/>
      <c r="S83" s="163"/>
      <c r="T83" s="164"/>
      <c r="U83" s="163"/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119</v>
      </c>
      <c r="AF83" s="153">
        <v>0</v>
      </c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/>
      <c r="B84" s="160"/>
      <c r="C84" s="196" t="s">
        <v>221</v>
      </c>
      <c r="D84" s="165"/>
      <c r="E84" s="170">
        <v>9.1</v>
      </c>
      <c r="F84" s="173"/>
      <c r="G84" s="173"/>
      <c r="H84" s="173"/>
      <c r="I84" s="173"/>
      <c r="J84" s="173"/>
      <c r="K84" s="173"/>
      <c r="L84" s="173"/>
      <c r="M84" s="173"/>
      <c r="N84" s="163"/>
      <c r="O84" s="163"/>
      <c r="P84" s="163"/>
      <c r="Q84" s="163"/>
      <c r="R84" s="163"/>
      <c r="S84" s="163"/>
      <c r="T84" s="164"/>
      <c r="U84" s="163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119</v>
      </c>
      <c r="AF84" s="153">
        <v>0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>
        <v>36</v>
      </c>
      <c r="B85" s="160" t="s">
        <v>222</v>
      </c>
      <c r="C85" s="195" t="s">
        <v>223</v>
      </c>
      <c r="D85" s="162" t="s">
        <v>116</v>
      </c>
      <c r="E85" s="169">
        <v>0.73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0</v>
      </c>
      <c r="M85" s="173">
        <f>G85*(1+L85/100)</f>
        <v>0</v>
      </c>
      <c r="N85" s="163">
        <v>0.55000000000000004</v>
      </c>
      <c r="O85" s="163">
        <f>ROUND(E85*N85,5)</f>
        <v>0.40150000000000002</v>
      </c>
      <c r="P85" s="163">
        <v>0</v>
      </c>
      <c r="Q85" s="163">
        <f>ROUND(E85*P85,5)</f>
        <v>0</v>
      </c>
      <c r="R85" s="163"/>
      <c r="S85" s="163"/>
      <c r="T85" s="164">
        <v>0</v>
      </c>
      <c r="U85" s="163">
        <f>ROUND(E85*T85,2)</f>
        <v>0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179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/>
      <c r="B86" s="160"/>
      <c r="C86" s="196" t="s">
        <v>224</v>
      </c>
      <c r="D86" s="165"/>
      <c r="E86" s="170">
        <v>0.73</v>
      </c>
      <c r="F86" s="173"/>
      <c r="G86" s="173"/>
      <c r="H86" s="173"/>
      <c r="I86" s="173"/>
      <c r="J86" s="173"/>
      <c r="K86" s="173"/>
      <c r="L86" s="173"/>
      <c r="M86" s="173"/>
      <c r="N86" s="163"/>
      <c r="O86" s="163"/>
      <c r="P86" s="163"/>
      <c r="Q86" s="163"/>
      <c r="R86" s="163"/>
      <c r="S86" s="163"/>
      <c r="T86" s="164"/>
      <c r="U86" s="163"/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119</v>
      </c>
      <c r="AF86" s="153">
        <v>0</v>
      </c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>
        <v>37</v>
      </c>
      <c r="B87" s="160" t="s">
        <v>225</v>
      </c>
      <c r="C87" s="195" t="s">
        <v>226</v>
      </c>
      <c r="D87" s="162" t="s">
        <v>209</v>
      </c>
      <c r="E87" s="169">
        <v>20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0</v>
      </c>
      <c r="M87" s="173">
        <f>G87*(1+L87/100)</f>
        <v>0</v>
      </c>
      <c r="N87" s="163">
        <v>0</v>
      </c>
      <c r="O87" s="163">
        <f>ROUND(E87*N87,5)</f>
        <v>0</v>
      </c>
      <c r="P87" s="163">
        <v>0</v>
      </c>
      <c r="Q87" s="163">
        <f>ROUND(E87*P87,5)</f>
        <v>0</v>
      </c>
      <c r="R87" s="163"/>
      <c r="S87" s="163"/>
      <c r="T87" s="164">
        <v>8.4000000000000005E-2</v>
      </c>
      <c r="U87" s="163">
        <f>ROUND(E87*T87,2)</f>
        <v>1.68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117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/>
      <c r="B88" s="160"/>
      <c r="C88" s="196" t="s">
        <v>227</v>
      </c>
      <c r="D88" s="165"/>
      <c r="E88" s="170">
        <v>20</v>
      </c>
      <c r="F88" s="173"/>
      <c r="G88" s="173"/>
      <c r="H88" s="173"/>
      <c r="I88" s="173"/>
      <c r="J88" s="173"/>
      <c r="K88" s="173"/>
      <c r="L88" s="173"/>
      <c r="M88" s="173"/>
      <c r="N88" s="163"/>
      <c r="O88" s="163"/>
      <c r="P88" s="163"/>
      <c r="Q88" s="163"/>
      <c r="R88" s="163"/>
      <c r="S88" s="163"/>
      <c r="T88" s="164"/>
      <c r="U88" s="163"/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119</v>
      </c>
      <c r="AF88" s="153">
        <v>0</v>
      </c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>
        <v>38</v>
      </c>
      <c r="B89" s="160" t="s">
        <v>228</v>
      </c>
      <c r="C89" s="195" t="s">
        <v>229</v>
      </c>
      <c r="D89" s="162" t="s">
        <v>209</v>
      </c>
      <c r="E89" s="169">
        <v>20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0</v>
      </c>
      <c r="M89" s="173">
        <f>G89*(1+L89/100)</f>
        <v>0</v>
      </c>
      <c r="N89" s="163">
        <v>0</v>
      </c>
      <c r="O89" s="163">
        <f>ROUND(E89*N89,5)</f>
        <v>0</v>
      </c>
      <c r="P89" s="163">
        <v>0</v>
      </c>
      <c r="Q89" s="163">
        <f>ROUND(E89*P89,5)</f>
        <v>0</v>
      </c>
      <c r="R89" s="163"/>
      <c r="S89" s="163"/>
      <c r="T89" s="164">
        <v>0</v>
      </c>
      <c r="U89" s="163">
        <f>ROUND(E89*T89,2)</f>
        <v>0</v>
      </c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179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>
        <v>39</v>
      </c>
      <c r="B90" s="160" t="s">
        <v>230</v>
      </c>
      <c r="C90" s="195" t="s">
        <v>231</v>
      </c>
      <c r="D90" s="162" t="s">
        <v>232</v>
      </c>
      <c r="E90" s="169">
        <v>1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0</v>
      </c>
      <c r="M90" s="173">
        <f>G90*(1+L90/100)</f>
        <v>0</v>
      </c>
      <c r="N90" s="163">
        <v>0</v>
      </c>
      <c r="O90" s="163">
        <f>ROUND(E90*N90,5)</f>
        <v>0</v>
      </c>
      <c r="P90" s="163">
        <v>0</v>
      </c>
      <c r="Q90" s="163">
        <f>ROUND(E90*P90,5)</f>
        <v>0</v>
      </c>
      <c r="R90" s="163"/>
      <c r="S90" s="163"/>
      <c r="T90" s="164">
        <v>1.1000000000000001</v>
      </c>
      <c r="U90" s="163">
        <f>ROUND(E90*T90,2)</f>
        <v>1.1000000000000001</v>
      </c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117</v>
      </c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ht="22.5" outlineLevel="1" x14ac:dyDescent="0.2">
      <c r="A91" s="154">
        <v>40</v>
      </c>
      <c r="B91" s="160" t="s">
        <v>233</v>
      </c>
      <c r="C91" s="195" t="s">
        <v>234</v>
      </c>
      <c r="D91" s="162" t="s">
        <v>0</v>
      </c>
      <c r="E91" s="169">
        <v>220.09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0</v>
      </c>
      <c r="M91" s="173">
        <f>G91*(1+L91/100)</f>
        <v>0</v>
      </c>
      <c r="N91" s="163">
        <v>0</v>
      </c>
      <c r="O91" s="163">
        <f>ROUND(E91*N91,5)</f>
        <v>0</v>
      </c>
      <c r="P91" s="163">
        <v>0</v>
      </c>
      <c r="Q91" s="163">
        <f>ROUND(E91*P91,5)</f>
        <v>0</v>
      </c>
      <c r="R91" s="163"/>
      <c r="S91" s="163"/>
      <c r="T91" s="164">
        <v>0</v>
      </c>
      <c r="U91" s="163">
        <f>ROUND(E91*T91,2)</f>
        <v>0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117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x14ac:dyDescent="0.2">
      <c r="A92" s="155" t="s">
        <v>112</v>
      </c>
      <c r="B92" s="161" t="s">
        <v>75</v>
      </c>
      <c r="C92" s="197" t="s">
        <v>76</v>
      </c>
      <c r="D92" s="166"/>
      <c r="E92" s="171"/>
      <c r="F92" s="174"/>
      <c r="G92" s="174">
        <f>SUMIF(AE93:AE97,"&lt;&gt;NOR",G93:G97)</f>
        <v>0</v>
      </c>
      <c r="H92" s="174"/>
      <c r="I92" s="174">
        <f>SUM(I93:I97)</f>
        <v>0</v>
      </c>
      <c r="J92" s="174"/>
      <c r="K92" s="174">
        <f>SUM(K93:K97)</f>
        <v>0</v>
      </c>
      <c r="L92" s="174"/>
      <c r="M92" s="174">
        <f>SUM(M93:M97)</f>
        <v>0</v>
      </c>
      <c r="N92" s="167"/>
      <c r="O92" s="167">
        <f>SUM(O93:O97)</f>
        <v>0.21375</v>
      </c>
      <c r="P92" s="167"/>
      <c r="Q92" s="167">
        <f>SUM(Q93:Q97)</f>
        <v>0</v>
      </c>
      <c r="R92" s="167"/>
      <c r="S92" s="167"/>
      <c r="T92" s="168"/>
      <c r="U92" s="167">
        <f>SUM(U93:U97)</f>
        <v>3.25</v>
      </c>
      <c r="AE92" t="s">
        <v>113</v>
      </c>
    </row>
    <row r="93" spans="1:60" outlineLevel="1" x14ac:dyDescent="0.2">
      <c r="A93" s="154">
        <v>41</v>
      </c>
      <c r="B93" s="160" t="s">
        <v>235</v>
      </c>
      <c r="C93" s="195" t="s">
        <v>236</v>
      </c>
      <c r="D93" s="162" t="s">
        <v>130</v>
      </c>
      <c r="E93" s="169">
        <v>12.5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0</v>
      </c>
      <c r="M93" s="173">
        <f>G93*(1+L93/100)</f>
        <v>0</v>
      </c>
      <c r="N93" s="163">
        <v>8.0000000000000007E-5</v>
      </c>
      <c r="O93" s="163">
        <f>ROUND(E93*N93,5)</f>
        <v>1E-3</v>
      </c>
      <c r="P93" s="163">
        <v>0</v>
      </c>
      <c r="Q93" s="163">
        <f>ROUND(E93*P93,5)</f>
        <v>0</v>
      </c>
      <c r="R93" s="163"/>
      <c r="S93" s="163"/>
      <c r="T93" s="164">
        <v>0.25990000000000002</v>
      </c>
      <c r="U93" s="163">
        <f>ROUND(E93*T93,2)</f>
        <v>3.25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117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/>
      <c r="B94" s="160"/>
      <c r="C94" s="196" t="s">
        <v>237</v>
      </c>
      <c r="D94" s="165"/>
      <c r="E94" s="170">
        <v>12.5</v>
      </c>
      <c r="F94" s="173"/>
      <c r="G94" s="173"/>
      <c r="H94" s="173"/>
      <c r="I94" s="173"/>
      <c r="J94" s="173"/>
      <c r="K94" s="173"/>
      <c r="L94" s="173"/>
      <c r="M94" s="173"/>
      <c r="N94" s="163"/>
      <c r="O94" s="163"/>
      <c r="P94" s="163"/>
      <c r="Q94" s="163"/>
      <c r="R94" s="163"/>
      <c r="S94" s="163"/>
      <c r="T94" s="164"/>
      <c r="U94" s="163"/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119</v>
      </c>
      <c r="AF94" s="153">
        <v>0</v>
      </c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>
        <v>42</v>
      </c>
      <c r="B95" s="160" t="s">
        <v>238</v>
      </c>
      <c r="C95" s="195" t="s">
        <v>239</v>
      </c>
      <c r="D95" s="162" t="s">
        <v>130</v>
      </c>
      <c r="E95" s="169">
        <v>14.374999999999998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0</v>
      </c>
      <c r="M95" s="173">
        <f>G95*(1+L95/100)</f>
        <v>0</v>
      </c>
      <c r="N95" s="163">
        <v>1.4800000000000001E-2</v>
      </c>
      <c r="O95" s="163">
        <f>ROUND(E95*N95,5)</f>
        <v>0.21274999999999999</v>
      </c>
      <c r="P95" s="163">
        <v>0</v>
      </c>
      <c r="Q95" s="163">
        <f>ROUND(E95*P95,5)</f>
        <v>0</v>
      </c>
      <c r="R95" s="163"/>
      <c r="S95" s="163"/>
      <c r="T95" s="164">
        <v>0</v>
      </c>
      <c r="U95" s="163">
        <f>ROUND(E95*T95,2)</f>
        <v>0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179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/>
      <c r="B96" s="160"/>
      <c r="C96" s="196" t="s">
        <v>240</v>
      </c>
      <c r="D96" s="165"/>
      <c r="E96" s="170">
        <v>14.375</v>
      </c>
      <c r="F96" s="173"/>
      <c r="G96" s="173"/>
      <c r="H96" s="173"/>
      <c r="I96" s="173"/>
      <c r="J96" s="173"/>
      <c r="K96" s="173"/>
      <c r="L96" s="173"/>
      <c r="M96" s="173"/>
      <c r="N96" s="163"/>
      <c r="O96" s="163"/>
      <c r="P96" s="163"/>
      <c r="Q96" s="163"/>
      <c r="R96" s="163"/>
      <c r="S96" s="163"/>
      <c r="T96" s="164"/>
      <c r="U96" s="163"/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119</v>
      </c>
      <c r="AF96" s="153">
        <v>0</v>
      </c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54">
        <v>43</v>
      </c>
      <c r="B97" s="160" t="s">
        <v>241</v>
      </c>
      <c r="C97" s="195" t="s">
        <v>242</v>
      </c>
      <c r="D97" s="162" t="s">
        <v>0</v>
      </c>
      <c r="E97" s="169">
        <v>40.950000000000003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0</v>
      </c>
      <c r="M97" s="173">
        <f>G97*(1+L97/100)</f>
        <v>0</v>
      </c>
      <c r="N97" s="163">
        <v>0</v>
      </c>
      <c r="O97" s="163">
        <f>ROUND(E97*N97,5)</f>
        <v>0</v>
      </c>
      <c r="P97" s="163">
        <v>0</v>
      </c>
      <c r="Q97" s="163">
        <f>ROUND(E97*P97,5)</f>
        <v>0</v>
      </c>
      <c r="R97" s="163"/>
      <c r="S97" s="163"/>
      <c r="T97" s="164">
        <v>0</v>
      </c>
      <c r="U97" s="163">
        <f>ROUND(E97*T97,2)</f>
        <v>0</v>
      </c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117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x14ac:dyDescent="0.2">
      <c r="A98" s="155" t="s">
        <v>112</v>
      </c>
      <c r="B98" s="161" t="s">
        <v>77</v>
      </c>
      <c r="C98" s="197" t="s">
        <v>78</v>
      </c>
      <c r="D98" s="166"/>
      <c r="E98" s="171"/>
      <c r="F98" s="174"/>
      <c r="G98" s="174">
        <f>SUMIF(AE99:AE104,"&lt;&gt;NOR",G99:G104)</f>
        <v>0</v>
      </c>
      <c r="H98" s="174"/>
      <c r="I98" s="174">
        <f>SUM(I99:I104)</f>
        <v>0</v>
      </c>
      <c r="J98" s="174"/>
      <c r="K98" s="174">
        <f>SUM(K99:K104)</f>
        <v>0</v>
      </c>
      <c r="L98" s="174"/>
      <c r="M98" s="174">
        <f>SUM(M99:M104)</f>
        <v>0</v>
      </c>
      <c r="N98" s="167"/>
      <c r="O98" s="167">
        <f>SUM(O99:O104)</f>
        <v>7.8380000000000005E-2</v>
      </c>
      <c r="P98" s="167"/>
      <c r="Q98" s="167">
        <f>SUM(Q99:Q104)</f>
        <v>5.9319999999999998E-2</v>
      </c>
      <c r="R98" s="167"/>
      <c r="S98" s="167"/>
      <c r="T98" s="168"/>
      <c r="U98" s="167">
        <f>SUM(U99:U104)</f>
        <v>10.68</v>
      </c>
      <c r="AE98" t="s">
        <v>113</v>
      </c>
    </row>
    <row r="99" spans="1:60" outlineLevel="1" x14ac:dyDescent="0.2">
      <c r="A99" s="154">
        <v>44</v>
      </c>
      <c r="B99" s="160" t="s">
        <v>243</v>
      </c>
      <c r="C99" s="195" t="s">
        <v>244</v>
      </c>
      <c r="D99" s="162" t="s">
        <v>195</v>
      </c>
      <c r="E99" s="169">
        <v>25.79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0</v>
      </c>
      <c r="M99" s="173">
        <f>G99*(1+L99/100)</f>
        <v>0</v>
      </c>
      <c r="N99" s="163">
        <v>0</v>
      </c>
      <c r="O99" s="163">
        <f>ROUND(E99*N99,5)</f>
        <v>0</v>
      </c>
      <c r="P99" s="163">
        <v>2.3E-3</v>
      </c>
      <c r="Q99" s="163">
        <f>ROUND(E99*P99,5)</f>
        <v>5.9319999999999998E-2</v>
      </c>
      <c r="R99" s="163"/>
      <c r="S99" s="163"/>
      <c r="T99" s="164">
        <v>0.09</v>
      </c>
      <c r="U99" s="163">
        <f>ROUND(E99*T99,2)</f>
        <v>2.3199999999999998</v>
      </c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117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33.75" outlineLevel="1" x14ac:dyDescent="0.2">
      <c r="A100" s="154"/>
      <c r="B100" s="160"/>
      <c r="C100" s="196" t="s">
        <v>245</v>
      </c>
      <c r="D100" s="165"/>
      <c r="E100" s="170">
        <v>25.79</v>
      </c>
      <c r="F100" s="173"/>
      <c r="G100" s="173"/>
      <c r="H100" s="173"/>
      <c r="I100" s="173"/>
      <c r="J100" s="173"/>
      <c r="K100" s="173"/>
      <c r="L100" s="173"/>
      <c r="M100" s="173"/>
      <c r="N100" s="163"/>
      <c r="O100" s="163"/>
      <c r="P100" s="163"/>
      <c r="Q100" s="163"/>
      <c r="R100" s="163"/>
      <c r="S100" s="163"/>
      <c r="T100" s="164"/>
      <c r="U100" s="16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119</v>
      </c>
      <c r="AF100" s="153">
        <v>0</v>
      </c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54"/>
      <c r="B101" s="160"/>
      <c r="C101" s="196" t="s">
        <v>246</v>
      </c>
      <c r="D101" s="165"/>
      <c r="E101" s="170"/>
      <c r="F101" s="173"/>
      <c r="G101" s="173"/>
      <c r="H101" s="173"/>
      <c r="I101" s="173"/>
      <c r="J101" s="173"/>
      <c r="K101" s="173"/>
      <c r="L101" s="173"/>
      <c r="M101" s="173"/>
      <c r="N101" s="163"/>
      <c r="O101" s="163"/>
      <c r="P101" s="163"/>
      <c r="Q101" s="163"/>
      <c r="R101" s="163"/>
      <c r="S101" s="163"/>
      <c r="T101" s="164"/>
      <c r="U101" s="16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119</v>
      </c>
      <c r="AF101" s="153">
        <v>0</v>
      </c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54">
        <v>45</v>
      </c>
      <c r="B102" s="160" t="s">
        <v>247</v>
      </c>
      <c r="C102" s="195" t="s">
        <v>248</v>
      </c>
      <c r="D102" s="162" t="s">
        <v>195</v>
      </c>
      <c r="E102" s="169">
        <v>19.399999999999999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0</v>
      </c>
      <c r="M102" s="173">
        <f>G102*(1+L102/100)</f>
        <v>0</v>
      </c>
      <c r="N102" s="163">
        <v>4.0400000000000002E-3</v>
      </c>
      <c r="O102" s="163">
        <f>ROUND(E102*N102,5)</f>
        <v>7.8380000000000005E-2</v>
      </c>
      <c r="P102" s="163">
        <v>0</v>
      </c>
      <c r="Q102" s="163">
        <f>ROUND(E102*P102,5)</f>
        <v>0</v>
      </c>
      <c r="R102" s="163"/>
      <c r="S102" s="163"/>
      <c r="T102" s="164">
        <v>0.43099999999999999</v>
      </c>
      <c r="U102" s="163">
        <f>ROUND(E102*T102,2)</f>
        <v>8.36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117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ht="22.5" outlineLevel="1" x14ac:dyDescent="0.2">
      <c r="A103" s="154"/>
      <c r="B103" s="160"/>
      <c r="C103" s="196" t="s">
        <v>249</v>
      </c>
      <c r="D103" s="165"/>
      <c r="E103" s="170">
        <v>19.399999999999999</v>
      </c>
      <c r="F103" s="173"/>
      <c r="G103" s="173"/>
      <c r="H103" s="173"/>
      <c r="I103" s="173"/>
      <c r="J103" s="173"/>
      <c r="K103" s="173"/>
      <c r="L103" s="173"/>
      <c r="M103" s="173"/>
      <c r="N103" s="163"/>
      <c r="O103" s="163"/>
      <c r="P103" s="163"/>
      <c r="Q103" s="163"/>
      <c r="R103" s="163"/>
      <c r="S103" s="163"/>
      <c r="T103" s="164"/>
      <c r="U103" s="16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119</v>
      </c>
      <c r="AF103" s="153">
        <v>0</v>
      </c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54">
        <v>46</v>
      </c>
      <c r="B104" s="160" t="s">
        <v>250</v>
      </c>
      <c r="C104" s="195" t="s">
        <v>251</v>
      </c>
      <c r="D104" s="162" t="s">
        <v>0</v>
      </c>
      <c r="E104" s="169">
        <v>61.24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0</v>
      </c>
      <c r="M104" s="173">
        <f>G104*(1+L104/100)</f>
        <v>0</v>
      </c>
      <c r="N104" s="163">
        <v>0</v>
      </c>
      <c r="O104" s="163">
        <f>ROUND(E104*N104,5)</f>
        <v>0</v>
      </c>
      <c r="P104" s="163">
        <v>0</v>
      </c>
      <c r="Q104" s="163">
        <f>ROUND(E104*P104,5)</f>
        <v>0</v>
      </c>
      <c r="R104" s="163"/>
      <c r="S104" s="163"/>
      <c r="T104" s="164">
        <v>0</v>
      </c>
      <c r="U104" s="163">
        <f>ROUND(E104*T104,2)</f>
        <v>0</v>
      </c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117</v>
      </c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x14ac:dyDescent="0.2">
      <c r="A105" s="155" t="s">
        <v>112</v>
      </c>
      <c r="B105" s="161" t="s">
        <v>79</v>
      </c>
      <c r="C105" s="197" t="s">
        <v>80</v>
      </c>
      <c r="D105" s="166"/>
      <c r="E105" s="171"/>
      <c r="F105" s="174"/>
      <c r="G105" s="174">
        <f>SUMIF(AE106:AE120,"&lt;&gt;NOR",G106:G120)</f>
        <v>0</v>
      </c>
      <c r="H105" s="174"/>
      <c r="I105" s="174">
        <f>SUM(I106:I120)</f>
        <v>0</v>
      </c>
      <c r="J105" s="174"/>
      <c r="K105" s="174">
        <f>SUM(K106:K120)</f>
        <v>0</v>
      </c>
      <c r="L105" s="174"/>
      <c r="M105" s="174">
        <f>SUM(M106:M120)</f>
        <v>0</v>
      </c>
      <c r="N105" s="167"/>
      <c r="O105" s="167">
        <f>SUM(O106:O120)</f>
        <v>0</v>
      </c>
      <c r="P105" s="167"/>
      <c r="Q105" s="167">
        <f>SUM(Q106:Q120)</f>
        <v>0.2918</v>
      </c>
      <c r="R105" s="167"/>
      <c r="S105" s="167"/>
      <c r="T105" s="168"/>
      <c r="U105" s="167">
        <f>SUM(U106:U120)</f>
        <v>12.18</v>
      </c>
      <c r="AE105" t="s">
        <v>113</v>
      </c>
    </row>
    <row r="106" spans="1:60" outlineLevel="1" x14ac:dyDescent="0.2">
      <c r="A106" s="154">
        <v>47</v>
      </c>
      <c r="B106" s="160" t="s">
        <v>252</v>
      </c>
      <c r="C106" s="195" t="s">
        <v>253</v>
      </c>
      <c r="D106" s="162" t="s">
        <v>130</v>
      </c>
      <c r="E106" s="169">
        <v>13.895250000000001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0</v>
      </c>
      <c r="M106" s="173">
        <f>G106*(1+L106/100)</f>
        <v>0</v>
      </c>
      <c r="N106" s="163">
        <v>0</v>
      </c>
      <c r="O106" s="163">
        <f>ROUND(E106*N106,5)</f>
        <v>0</v>
      </c>
      <c r="P106" s="163">
        <v>2.1000000000000001E-2</v>
      </c>
      <c r="Q106" s="163">
        <f>ROUND(E106*P106,5)</f>
        <v>0.2918</v>
      </c>
      <c r="R106" s="163"/>
      <c r="S106" s="163"/>
      <c r="T106" s="164">
        <v>0.45</v>
      </c>
      <c r="U106" s="163">
        <f>ROUND(E106*T106,2)</f>
        <v>6.25</v>
      </c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117</v>
      </c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54"/>
      <c r="B107" s="160"/>
      <c r="C107" s="196" t="s">
        <v>254</v>
      </c>
      <c r="D107" s="165"/>
      <c r="E107" s="170">
        <v>5.0362499999999999</v>
      </c>
      <c r="F107" s="173"/>
      <c r="G107" s="173"/>
      <c r="H107" s="173"/>
      <c r="I107" s="173"/>
      <c r="J107" s="173"/>
      <c r="K107" s="173"/>
      <c r="L107" s="173"/>
      <c r="M107" s="173"/>
      <c r="N107" s="163"/>
      <c r="O107" s="163"/>
      <c r="P107" s="163"/>
      <c r="Q107" s="163"/>
      <c r="R107" s="163"/>
      <c r="S107" s="163"/>
      <c r="T107" s="164"/>
      <c r="U107" s="16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119</v>
      </c>
      <c r="AF107" s="153">
        <v>0</v>
      </c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54"/>
      <c r="B108" s="160"/>
      <c r="C108" s="196" t="s">
        <v>255</v>
      </c>
      <c r="D108" s="165"/>
      <c r="E108" s="170">
        <v>7.3185000000000002</v>
      </c>
      <c r="F108" s="173"/>
      <c r="G108" s="173"/>
      <c r="H108" s="173"/>
      <c r="I108" s="173"/>
      <c r="J108" s="173"/>
      <c r="K108" s="173"/>
      <c r="L108" s="173"/>
      <c r="M108" s="173"/>
      <c r="N108" s="163"/>
      <c r="O108" s="163"/>
      <c r="P108" s="163"/>
      <c r="Q108" s="163"/>
      <c r="R108" s="163"/>
      <c r="S108" s="163"/>
      <c r="T108" s="164"/>
      <c r="U108" s="16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119</v>
      </c>
      <c r="AF108" s="153">
        <v>0</v>
      </c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54"/>
      <c r="B109" s="160"/>
      <c r="C109" s="196" t="s">
        <v>256</v>
      </c>
      <c r="D109" s="165"/>
      <c r="E109" s="170">
        <v>1.5405</v>
      </c>
      <c r="F109" s="173"/>
      <c r="G109" s="173"/>
      <c r="H109" s="173"/>
      <c r="I109" s="173"/>
      <c r="J109" s="173"/>
      <c r="K109" s="173"/>
      <c r="L109" s="173"/>
      <c r="M109" s="173"/>
      <c r="N109" s="163"/>
      <c r="O109" s="163"/>
      <c r="P109" s="163"/>
      <c r="Q109" s="163"/>
      <c r="R109" s="163"/>
      <c r="S109" s="163"/>
      <c r="T109" s="164"/>
      <c r="U109" s="16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119</v>
      </c>
      <c r="AF109" s="153">
        <v>0</v>
      </c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ht="22.5" outlineLevel="1" x14ac:dyDescent="0.2">
      <c r="A110" s="154"/>
      <c r="B110" s="160"/>
      <c r="C110" s="196" t="s">
        <v>257</v>
      </c>
      <c r="D110" s="165"/>
      <c r="E110" s="170"/>
      <c r="F110" s="173"/>
      <c r="G110" s="173"/>
      <c r="H110" s="173"/>
      <c r="I110" s="173"/>
      <c r="J110" s="173"/>
      <c r="K110" s="173"/>
      <c r="L110" s="173"/>
      <c r="M110" s="173"/>
      <c r="N110" s="163"/>
      <c r="O110" s="163"/>
      <c r="P110" s="163"/>
      <c r="Q110" s="163"/>
      <c r="R110" s="163"/>
      <c r="S110" s="163"/>
      <c r="T110" s="164"/>
      <c r="U110" s="16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119</v>
      </c>
      <c r="AF110" s="153">
        <v>0</v>
      </c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>
        <v>48</v>
      </c>
      <c r="B111" s="160" t="s">
        <v>258</v>
      </c>
      <c r="C111" s="195" t="s">
        <v>259</v>
      </c>
      <c r="D111" s="162" t="s">
        <v>209</v>
      </c>
      <c r="E111" s="169">
        <v>1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0</v>
      </c>
      <c r="M111" s="173">
        <f>G111*(1+L111/100)</f>
        <v>0</v>
      </c>
      <c r="N111" s="163">
        <v>0</v>
      </c>
      <c r="O111" s="163">
        <f>ROUND(E111*N111,5)</f>
        <v>0</v>
      </c>
      <c r="P111" s="163">
        <v>0</v>
      </c>
      <c r="Q111" s="163">
        <f>ROUND(E111*P111,5)</f>
        <v>0</v>
      </c>
      <c r="R111" s="163"/>
      <c r="S111" s="163"/>
      <c r="T111" s="164">
        <v>1.98</v>
      </c>
      <c r="U111" s="163">
        <f>ROUND(E111*T111,2)</f>
        <v>1.98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117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/>
      <c r="B112" s="160"/>
      <c r="C112" s="196" t="s">
        <v>260</v>
      </c>
      <c r="D112" s="165"/>
      <c r="E112" s="170">
        <v>1</v>
      </c>
      <c r="F112" s="173"/>
      <c r="G112" s="173"/>
      <c r="H112" s="173"/>
      <c r="I112" s="173"/>
      <c r="J112" s="173"/>
      <c r="K112" s="173"/>
      <c r="L112" s="173"/>
      <c r="M112" s="173"/>
      <c r="N112" s="163"/>
      <c r="O112" s="163"/>
      <c r="P112" s="163"/>
      <c r="Q112" s="163"/>
      <c r="R112" s="163"/>
      <c r="S112" s="163"/>
      <c r="T112" s="164"/>
      <c r="U112" s="16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119</v>
      </c>
      <c r="AF112" s="153">
        <v>0</v>
      </c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ht="22.5" outlineLevel="1" x14ac:dyDescent="0.2">
      <c r="A113" s="154">
        <v>49</v>
      </c>
      <c r="B113" s="160" t="s">
        <v>261</v>
      </c>
      <c r="C113" s="195" t="s">
        <v>262</v>
      </c>
      <c r="D113" s="162" t="s">
        <v>263</v>
      </c>
      <c r="E113" s="169">
        <v>1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0</v>
      </c>
      <c r="M113" s="173">
        <f>G113*(1+L113/100)</f>
        <v>0</v>
      </c>
      <c r="N113" s="163">
        <v>0</v>
      </c>
      <c r="O113" s="163">
        <f>ROUND(E113*N113,5)</f>
        <v>0</v>
      </c>
      <c r="P113" s="163">
        <v>0</v>
      </c>
      <c r="Q113" s="163">
        <f>ROUND(E113*P113,5)</f>
        <v>0</v>
      </c>
      <c r="R113" s="163"/>
      <c r="S113" s="163"/>
      <c r="T113" s="164">
        <v>0</v>
      </c>
      <c r="U113" s="163">
        <f>ROUND(E113*T113,2)</f>
        <v>0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179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>
        <v>50</v>
      </c>
      <c r="B114" s="160" t="s">
        <v>264</v>
      </c>
      <c r="C114" s="195" t="s">
        <v>265</v>
      </c>
      <c r="D114" s="162" t="s">
        <v>209</v>
      </c>
      <c r="E114" s="169">
        <v>2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0</v>
      </c>
      <c r="M114" s="173">
        <f>G114*(1+L114/100)</f>
        <v>0</v>
      </c>
      <c r="N114" s="163">
        <v>0</v>
      </c>
      <c r="O114" s="163">
        <f>ROUND(E114*N114,5)</f>
        <v>0</v>
      </c>
      <c r="P114" s="163">
        <v>0</v>
      </c>
      <c r="Q114" s="163">
        <f>ROUND(E114*P114,5)</f>
        <v>0</v>
      </c>
      <c r="R114" s="163"/>
      <c r="S114" s="163"/>
      <c r="T114" s="164">
        <v>1.39</v>
      </c>
      <c r="U114" s="163">
        <f>ROUND(E114*T114,2)</f>
        <v>2.78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117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/>
      <c r="B115" s="160"/>
      <c r="C115" s="196" t="s">
        <v>266</v>
      </c>
      <c r="D115" s="165"/>
      <c r="E115" s="170">
        <v>2</v>
      </c>
      <c r="F115" s="173"/>
      <c r="G115" s="173"/>
      <c r="H115" s="173"/>
      <c r="I115" s="173"/>
      <c r="J115" s="173"/>
      <c r="K115" s="173"/>
      <c r="L115" s="173"/>
      <c r="M115" s="173"/>
      <c r="N115" s="163"/>
      <c r="O115" s="163"/>
      <c r="P115" s="163"/>
      <c r="Q115" s="163"/>
      <c r="R115" s="163"/>
      <c r="S115" s="163"/>
      <c r="T115" s="164"/>
      <c r="U115" s="16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119</v>
      </c>
      <c r="AF115" s="153">
        <v>0</v>
      </c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ht="22.5" outlineLevel="1" x14ac:dyDescent="0.2">
      <c r="A116" s="154">
        <v>51</v>
      </c>
      <c r="B116" s="160" t="s">
        <v>267</v>
      </c>
      <c r="C116" s="195" t="s">
        <v>268</v>
      </c>
      <c r="D116" s="162" t="s">
        <v>263</v>
      </c>
      <c r="E116" s="169">
        <v>2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0</v>
      </c>
      <c r="M116" s="173">
        <f>G116*(1+L116/100)</f>
        <v>0</v>
      </c>
      <c r="N116" s="163">
        <v>0</v>
      </c>
      <c r="O116" s="163">
        <f>ROUND(E116*N116,5)</f>
        <v>0</v>
      </c>
      <c r="P116" s="163">
        <v>0</v>
      </c>
      <c r="Q116" s="163">
        <f>ROUND(E116*P116,5)</f>
        <v>0</v>
      </c>
      <c r="R116" s="163"/>
      <c r="S116" s="163"/>
      <c r="T116" s="164">
        <v>0</v>
      </c>
      <c r="U116" s="163">
        <f>ROUND(E116*T116,2)</f>
        <v>0</v>
      </c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117</v>
      </c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>
        <v>52</v>
      </c>
      <c r="B117" s="160" t="s">
        <v>269</v>
      </c>
      <c r="C117" s="195" t="s">
        <v>270</v>
      </c>
      <c r="D117" s="162" t="s">
        <v>209</v>
      </c>
      <c r="E117" s="169">
        <v>1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0</v>
      </c>
      <c r="M117" s="173">
        <f>G117*(1+L117/100)</f>
        <v>0</v>
      </c>
      <c r="N117" s="163">
        <v>0</v>
      </c>
      <c r="O117" s="163">
        <f>ROUND(E117*N117,5)</f>
        <v>0</v>
      </c>
      <c r="P117" s="163">
        <v>0</v>
      </c>
      <c r="Q117" s="163">
        <f>ROUND(E117*P117,5)</f>
        <v>0</v>
      </c>
      <c r="R117" s="163"/>
      <c r="S117" s="163"/>
      <c r="T117" s="164">
        <v>1.17</v>
      </c>
      <c r="U117" s="163">
        <f>ROUND(E117*T117,2)</f>
        <v>1.17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179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/>
      <c r="B118" s="160"/>
      <c r="C118" s="196" t="s">
        <v>271</v>
      </c>
      <c r="D118" s="165"/>
      <c r="E118" s="170">
        <v>1</v>
      </c>
      <c r="F118" s="173"/>
      <c r="G118" s="173"/>
      <c r="H118" s="173"/>
      <c r="I118" s="173"/>
      <c r="J118" s="173"/>
      <c r="K118" s="173"/>
      <c r="L118" s="173"/>
      <c r="M118" s="173"/>
      <c r="N118" s="163"/>
      <c r="O118" s="163"/>
      <c r="P118" s="163"/>
      <c r="Q118" s="163"/>
      <c r="R118" s="163"/>
      <c r="S118" s="163"/>
      <c r="T118" s="164"/>
      <c r="U118" s="16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119</v>
      </c>
      <c r="AF118" s="153">
        <v>0</v>
      </c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ht="22.5" outlineLevel="1" x14ac:dyDescent="0.2">
      <c r="A119" s="154">
        <v>53</v>
      </c>
      <c r="B119" s="160" t="s">
        <v>272</v>
      </c>
      <c r="C119" s="195" t="s">
        <v>273</v>
      </c>
      <c r="D119" s="162" t="s">
        <v>263</v>
      </c>
      <c r="E119" s="169">
        <v>1</v>
      </c>
      <c r="F119" s="172"/>
      <c r="G119" s="173">
        <f>ROUND(E119*F119,2)</f>
        <v>0</v>
      </c>
      <c r="H119" s="172"/>
      <c r="I119" s="173">
        <f>ROUND(E119*H119,2)</f>
        <v>0</v>
      </c>
      <c r="J119" s="172"/>
      <c r="K119" s="173">
        <f>ROUND(E119*J119,2)</f>
        <v>0</v>
      </c>
      <c r="L119" s="173">
        <v>0</v>
      </c>
      <c r="M119" s="173">
        <f>G119*(1+L119/100)</f>
        <v>0</v>
      </c>
      <c r="N119" s="163">
        <v>0</v>
      </c>
      <c r="O119" s="163">
        <f>ROUND(E119*N119,5)</f>
        <v>0</v>
      </c>
      <c r="P119" s="163">
        <v>0</v>
      </c>
      <c r="Q119" s="163">
        <f>ROUND(E119*P119,5)</f>
        <v>0</v>
      </c>
      <c r="R119" s="163"/>
      <c r="S119" s="163"/>
      <c r="T119" s="164">
        <v>0</v>
      </c>
      <c r="U119" s="163">
        <f>ROUND(E119*T119,2)</f>
        <v>0</v>
      </c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117</v>
      </c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>
        <v>54</v>
      </c>
      <c r="B120" s="160" t="s">
        <v>274</v>
      </c>
      <c r="C120" s="195" t="s">
        <v>275</v>
      </c>
      <c r="D120" s="162" t="s">
        <v>0</v>
      </c>
      <c r="E120" s="169">
        <v>491.06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0</v>
      </c>
      <c r="M120" s="173">
        <f>G120*(1+L120/100)</f>
        <v>0</v>
      </c>
      <c r="N120" s="163">
        <v>0</v>
      </c>
      <c r="O120" s="163">
        <f>ROUND(E120*N120,5)</f>
        <v>0</v>
      </c>
      <c r="P120" s="163">
        <v>0</v>
      </c>
      <c r="Q120" s="163">
        <f>ROUND(E120*P120,5)</f>
        <v>0</v>
      </c>
      <c r="R120" s="163"/>
      <c r="S120" s="163"/>
      <c r="T120" s="164">
        <v>0</v>
      </c>
      <c r="U120" s="163">
        <f>ROUND(E120*T120,2)</f>
        <v>0</v>
      </c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117</v>
      </c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x14ac:dyDescent="0.2">
      <c r="A121" s="155" t="s">
        <v>112</v>
      </c>
      <c r="B121" s="161" t="s">
        <v>81</v>
      </c>
      <c r="C121" s="197" t="s">
        <v>82</v>
      </c>
      <c r="D121" s="166"/>
      <c r="E121" s="171"/>
      <c r="F121" s="174"/>
      <c r="G121" s="174">
        <f>SUMIF(AE122:AE125,"&lt;&gt;NOR",G122:G125)</f>
        <v>0</v>
      </c>
      <c r="H121" s="174"/>
      <c r="I121" s="174">
        <f>SUM(I122:I125)</f>
        <v>0</v>
      </c>
      <c r="J121" s="174"/>
      <c r="K121" s="174">
        <f>SUM(K122:K125)</f>
        <v>0</v>
      </c>
      <c r="L121" s="174"/>
      <c r="M121" s="174">
        <f>SUM(M122:M125)</f>
        <v>0</v>
      </c>
      <c r="N121" s="167"/>
      <c r="O121" s="167">
        <f>SUM(O122:O125)</f>
        <v>3.3400000000000001E-3</v>
      </c>
      <c r="P121" s="167"/>
      <c r="Q121" s="167">
        <f>SUM(Q122:Q125)</f>
        <v>0</v>
      </c>
      <c r="R121" s="167"/>
      <c r="S121" s="167"/>
      <c r="T121" s="168"/>
      <c r="U121" s="167">
        <f>SUM(U122:U125)</f>
        <v>3.34</v>
      </c>
      <c r="AE121" t="s">
        <v>113</v>
      </c>
    </row>
    <row r="122" spans="1:60" outlineLevel="1" x14ac:dyDescent="0.2">
      <c r="A122" s="154">
        <v>55</v>
      </c>
      <c r="B122" s="160" t="s">
        <v>276</v>
      </c>
      <c r="C122" s="195" t="s">
        <v>277</v>
      </c>
      <c r="D122" s="162" t="s">
        <v>130</v>
      </c>
      <c r="E122" s="169">
        <v>22.272000000000002</v>
      </c>
      <c r="F122" s="172"/>
      <c r="G122" s="173">
        <f>ROUND(E122*F122,2)</f>
        <v>0</v>
      </c>
      <c r="H122" s="172"/>
      <c r="I122" s="173">
        <f>ROUND(E122*H122,2)</f>
        <v>0</v>
      </c>
      <c r="J122" s="172"/>
      <c r="K122" s="173">
        <f>ROUND(E122*J122,2)</f>
        <v>0</v>
      </c>
      <c r="L122" s="173">
        <v>0</v>
      </c>
      <c r="M122" s="173">
        <f>G122*(1+L122/100)</f>
        <v>0</v>
      </c>
      <c r="N122" s="163">
        <v>1.4999999999999999E-4</v>
      </c>
      <c r="O122" s="163">
        <f>ROUND(E122*N122,5)</f>
        <v>3.3400000000000001E-3</v>
      </c>
      <c r="P122" s="163">
        <v>0</v>
      </c>
      <c r="Q122" s="163">
        <f>ROUND(E122*P122,5)</f>
        <v>0</v>
      </c>
      <c r="R122" s="163"/>
      <c r="S122" s="163"/>
      <c r="T122" s="164">
        <v>0.15</v>
      </c>
      <c r="U122" s="163">
        <f>ROUND(E122*T122,2)</f>
        <v>3.34</v>
      </c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117</v>
      </c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54"/>
      <c r="B123" s="160"/>
      <c r="C123" s="196" t="s">
        <v>278</v>
      </c>
      <c r="D123" s="165"/>
      <c r="E123" s="170">
        <v>7.2279999999999998</v>
      </c>
      <c r="F123" s="173"/>
      <c r="G123" s="173"/>
      <c r="H123" s="173"/>
      <c r="I123" s="173"/>
      <c r="J123" s="173"/>
      <c r="K123" s="173"/>
      <c r="L123" s="173"/>
      <c r="M123" s="173"/>
      <c r="N123" s="163"/>
      <c r="O123" s="163"/>
      <c r="P123" s="163"/>
      <c r="Q123" s="163"/>
      <c r="R123" s="163"/>
      <c r="S123" s="163"/>
      <c r="T123" s="164"/>
      <c r="U123" s="16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119</v>
      </c>
      <c r="AF123" s="153">
        <v>0</v>
      </c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54"/>
      <c r="B124" s="160"/>
      <c r="C124" s="196" t="s">
        <v>279</v>
      </c>
      <c r="D124" s="165"/>
      <c r="E124" s="170">
        <v>10.988</v>
      </c>
      <c r="F124" s="173"/>
      <c r="G124" s="173"/>
      <c r="H124" s="173"/>
      <c r="I124" s="173"/>
      <c r="J124" s="173"/>
      <c r="K124" s="173"/>
      <c r="L124" s="173"/>
      <c r="M124" s="173"/>
      <c r="N124" s="163"/>
      <c r="O124" s="163"/>
      <c r="P124" s="163"/>
      <c r="Q124" s="163"/>
      <c r="R124" s="163"/>
      <c r="S124" s="163"/>
      <c r="T124" s="164"/>
      <c r="U124" s="16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119</v>
      </c>
      <c r="AF124" s="153">
        <v>0</v>
      </c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54"/>
      <c r="B125" s="160"/>
      <c r="C125" s="196" t="s">
        <v>280</v>
      </c>
      <c r="D125" s="165"/>
      <c r="E125" s="170">
        <v>4.056</v>
      </c>
      <c r="F125" s="173"/>
      <c r="G125" s="173"/>
      <c r="H125" s="173"/>
      <c r="I125" s="173"/>
      <c r="J125" s="173"/>
      <c r="K125" s="173"/>
      <c r="L125" s="173"/>
      <c r="M125" s="173"/>
      <c r="N125" s="163"/>
      <c r="O125" s="163"/>
      <c r="P125" s="163"/>
      <c r="Q125" s="163"/>
      <c r="R125" s="163"/>
      <c r="S125" s="163"/>
      <c r="T125" s="164"/>
      <c r="U125" s="16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119</v>
      </c>
      <c r="AF125" s="153">
        <v>0</v>
      </c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x14ac:dyDescent="0.2">
      <c r="A126" s="155" t="s">
        <v>112</v>
      </c>
      <c r="B126" s="161" t="s">
        <v>83</v>
      </c>
      <c r="C126" s="197" t="s">
        <v>84</v>
      </c>
      <c r="D126" s="166"/>
      <c r="E126" s="171"/>
      <c r="F126" s="174"/>
      <c r="G126" s="174">
        <f>SUMIF(AE127:AE130,"&lt;&gt;NOR",G127:G130)</f>
        <v>0</v>
      </c>
      <c r="H126" s="174"/>
      <c r="I126" s="174">
        <f>SUM(I127:I130)</f>
        <v>0</v>
      </c>
      <c r="J126" s="174"/>
      <c r="K126" s="174">
        <f>SUM(K127:K130)</f>
        <v>0</v>
      </c>
      <c r="L126" s="174"/>
      <c r="M126" s="174">
        <f>SUM(M127:M130)</f>
        <v>0</v>
      </c>
      <c r="N126" s="167"/>
      <c r="O126" s="167">
        <f>SUM(O127:O130)</f>
        <v>3.6119999999999999E-2</v>
      </c>
      <c r="P126" s="167"/>
      <c r="Q126" s="167">
        <f>SUM(Q127:Q130)</f>
        <v>0</v>
      </c>
      <c r="R126" s="167"/>
      <c r="S126" s="167"/>
      <c r="T126" s="168"/>
      <c r="U126" s="167">
        <f>SUM(U127:U130)</f>
        <v>44.03</v>
      </c>
      <c r="AE126" t="s">
        <v>113</v>
      </c>
    </row>
    <row r="127" spans="1:60" outlineLevel="1" x14ac:dyDescent="0.2">
      <c r="A127" s="154">
        <v>56</v>
      </c>
      <c r="B127" s="160" t="s">
        <v>281</v>
      </c>
      <c r="C127" s="195" t="s">
        <v>282</v>
      </c>
      <c r="D127" s="162" t="s">
        <v>130</v>
      </c>
      <c r="E127" s="169">
        <v>164.17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0</v>
      </c>
      <c r="M127" s="173">
        <f>G127*(1+L127/100)</f>
        <v>0</v>
      </c>
      <c r="N127" s="163">
        <v>0</v>
      </c>
      <c r="O127" s="163">
        <f>ROUND(E127*N127,5)</f>
        <v>0</v>
      </c>
      <c r="P127" s="163">
        <v>0</v>
      </c>
      <c r="Q127" s="163">
        <f>ROUND(E127*P127,5)</f>
        <v>0</v>
      </c>
      <c r="R127" s="163"/>
      <c r="S127" s="163"/>
      <c r="T127" s="164">
        <v>8.2250000000000004E-2</v>
      </c>
      <c r="U127" s="163">
        <f>ROUND(E127*T127,2)</f>
        <v>13.5</v>
      </c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117</v>
      </c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54">
        <v>57</v>
      </c>
      <c r="B128" s="160" t="s">
        <v>283</v>
      </c>
      <c r="C128" s="195" t="s">
        <v>284</v>
      </c>
      <c r="D128" s="162" t="s">
        <v>130</v>
      </c>
      <c r="E128" s="169">
        <v>164.17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0</v>
      </c>
      <c r="M128" s="173">
        <f>G128*(1+L128/100)</f>
        <v>0</v>
      </c>
      <c r="N128" s="163">
        <v>0</v>
      </c>
      <c r="O128" s="163">
        <f>ROUND(E128*N128,5)</f>
        <v>0</v>
      </c>
      <c r="P128" s="163">
        <v>0</v>
      </c>
      <c r="Q128" s="163">
        <f>ROUND(E128*P128,5)</f>
        <v>0</v>
      </c>
      <c r="R128" s="163"/>
      <c r="S128" s="163"/>
      <c r="T128" s="164">
        <v>5.1580000000000001E-2</v>
      </c>
      <c r="U128" s="163">
        <f>ROUND(E128*T128,2)</f>
        <v>8.4700000000000006</v>
      </c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117</v>
      </c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54">
        <v>58</v>
      </c>
      <c r="B129" s="160" t="s">
        <v>285</v>
      </c>
      <c r="C129" s="195" t="s">
        <v>286</v>
      </c>
      <c r="D129" s="162" t="s">
        <v>130</v>
      </c>
      <c r="E129" s="169">
        <v>164.17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0</v>
      </c>
      <c r="M129" s="173">
        <f>G129*(1+L129/100)</f>
        <v>0</v>
      </c>
      <c r="N129" s="163">
        <v>6.9999999999999994E-5</v>
      </c>
      <c r="O129" s="163">
        <f>ROUND(E129*N129,5)</f>
        <v>1.149E-2</v>
      </c>
      <c r="P129" s="163">
        <v>0</v>
      </c>
      <c r="Q129" s="163">
        <f>ROUND(E129*P129,5)</f>
        <v>0</v>
      </c>
      <c r="R129" s="163"/>
      <c r="S129" s="163"/>
      <c r="T129" s="164">
        <v>3.2480000000000002E-2</v>
      </c>
      <c r="U129" s="163">
        <f>ROUND(E129*T129,2)</f>
        <v>5.33</v>
      </c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117</v>
      </c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54">
        <v>59</v>
      </c>
      <c r="B130" s="160" t="s">
        <v>287</v>
      </c>
      <c r="C130" s="195" t="s">
        <v>288</v>
      </c>
      <c r="D130" s="162" t="s">
        <v>130</v>
      </c>
      <c r="E130" s="169">
        <v>164.17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0</v>
      </c>
      <c r="M130" s="173">
        <f>G130*(1+L130/100)</f>
        <v>0</v>
      </c>
      <c r="N130" s="163">
        <v>1.4999999999999999E-4</v>
      </c>
      <c r="O130" s="163">
        <f>ROUND(E130*N130,5)</f>
        <v>2.4629999999999999E-2</v>
      </c>
      <c r="P130" s="163">
        <v>0</v>
      </c>
      <c r="Q130" s="163">
        <f>ROUND(E130*P130,5)</f>
        <v>0</v>
      </c>
      <c r="R130" s="163"/>
      <c r="S130" s="163"/>
      <c r="T130" s="164">
        <v>0.10191</v>
      </c>
      <c r="U130" s="163">
        <f>ROUND(E130*T130,2)</f>
        <v>16.73</v>
      </c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117</v>
      </c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x14ac:dyDescent="0.2">
      <c r="A131" s="155" t="s">
        <v>112</v>
      </c>
      <c r="B131" s="161" t="s">
        <v>85</v>
      </c>
      <c r="C131" s="197" t="s">
        <v>26</v>
      </c>
      <c r="D131" s="166"/>
      <c r="E131" s="171"/>
      <c r="F131" s="174"/>
      <c r="G131" s="174">
        <f>SUMIF(AE132:AE135,"&lt;&gt;NOR",G132:G135)</f>
        <v>0</v>
      </c>
      <c r="H131" s="174"/>
      <c r="I131" s="174">
        <f>SUM(I132:I135)</f>
        <v>0</v>
      </c>
      <c r="J131" s="174"/>
      <c r="K131" s="174">
        <f>SUM(K132:K135)</f>
        <v>0</v>
      </c>
      <c r="L131" s="174"/>
      <c r="M131" s="174">
        <f>SUM(M132:M135)</f>
        <v>0</v>
      </c>
      <c r="N131" s="167"/>
      <c r="O131" s="167">
        <f>SUM(O132:O135)</f>
        <v>0</v>
      </c>
      <c r="P131" s="167"/>
      <c r="Q131" s="167">
        <f>SUM(Q132:Q135)</f>
        <v>0</v>
      </c>
      <c r="R131" s="167"/>
      <c r="S131" s="167"/>
      <c r="T131" s="168"/>
      <c r="U131" s="167">
        <f>SUM(U132:U135)</f>
        <v>0</v>
      </c>
      <c r="AE131" t="s">
        <v>113</v>
      </c>
    </row>
    <row r="132" spans="1:60" outlineLevel="1" x14ac:dyDescent="0.2">
      <c r="A132" s="154">
        <v>60</v>
      </c>
      <c r="B132" s="160" t="s">
        <v>289</v>
      </c>
      <c r="C132" s="195" t="s">
        <v>290</v>
      </c>
      <c r="D132" s="162" t="s">
        <v>291</v>
      </c>
      <c r="E132" s="169">
        <v>1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0</v>
      </c>
      <c r="M132" s="173">
        <f>G132*(1+L132/100)</f>
        <v>0</v>
      </c>
      <c r="N132" s="163">
        <v>0</v>
      </c>
      <c r="O132" s="163">
        <f>ROUND(E132*N132,5)</f>
        <v>0</v>
      </c>
      <c r="P132" s="163">
        <v>0</v>
      </c>
      <c r="Q132" s="163">
        <f>ROUND(E132*P132,5)</f>
        <v>0</v>
      </c>
      <c r="R132" s="163"/>
      <c r="S132" s="163"/>
      <c r="T132" s="164">
        <v>0</v>
      </c>
      <c r="U132" s="163">
        <f>ROUND(E132*T132,2)</f>
        <v>0</v>
      </c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 t="s">
        <v>117</v>
      </c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54">
        <v>61</v>
      </c>
      <c r="B133" s="160" t="s">
        <v>292</v>
      </c>
      <c r="C133" s="195" t="s">
        <v>293</v>
      </c>
      <c r="D133" s="162" t="s">
        <v>291</v>
      </c>
      <c r="E133" s="169">
        <v>1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0</v>
      </c>
      <c r="M133" s="173">
        <f>G133*(1+L133/100)</f>
        <v>0</v>
      </c>
      <c r="N133" s="163">
        <v>0</v>
      </c>
      <c r="O133" s="163">
        <f>ROUND(E133*N133,5)</f>
        <v>0</v>
      </c>
      <c r="P133" s="163">
        <v>0</v>
      </c>
      <c r="Q133" s="163">
        <f>ROUND(E133*P133,5)</f>
        <v>0</v>
      </c>
      <c r="R133" s="163"/>
      <c r="S133" s="163"/>
      <c r="T133" s="164">
        <v>0</v>
      </c>
      <c r="U133" s="163">
        <f>ROUND(E133*T133,2)</f>
        <v>0</v>
      </c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117</v>
      </c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54">
        <v>62</v>
      </c>
      <c r="B134" s="160" t="s">
        <v>294</v>
      </c>
      <c r="C134" s="195" t="s">
        <v>295</v>
      </c>
      <c r="D134" s="162" t="s">
        <v>291</v>
      </c>
      <c r="E134" s="169">
        <v>1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0</v>
      </c>
      <c r="M134" s="173">
        <f>G134*(1+L134/100)</f>
        <v>0</v>
      </c>
      <c r="N134" s="163">
        <v>0</v>
      </c>
      <c r="O134" s="163">
        <f>ROUND(E134*N134,5)</f>
        <v>0</v>
      </c>
      <c r="P134" s="163">
        <v>0</v>
      </c>
      <c r="Q134" s="163">
        <f>ROUND(E134*P134,5)</f>
        <v>0</v>
      </c>
      <c r="R134" s="163"/>
      <c r="S134" s="163"/>
      <c r="T134" s="164">
        <v>0</v>
      </c>
      <c r="U134" s="163">
        <f>ROUND(E134*T134,2)</f>
        <v>0</v>
      </c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117</v>
      </c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ht="22.5" outlineLevel="1" x14ac:dyDescent="0.2">
      <c r="A135" s="183">
        <v>63</v>
      </c>
      <c r="B135" s="184" t="s">
        <v>296</v>
      </c>
      <c r="C135" s="198" t="s">
        <v>297</v>
      </c>
      <c r="D135" s="185" t="s">
        <v>232</v>
      </c>
      <c r="E135" s="186">
        <v>1</v>
      </c>
      <c r="F135" s="187"/>
      <c r="G135" s="188">
        <f>ROUND(E135*F135,2)</f>
        <v>0</v>
      </c>
      <c r="H135" s="187"/>
      <c r="I135" s="188">
        <f>ROUND(E135*H135,2)</f>
        <v>0</v>
      </c>
      <c r="J135" s="187"/>
      <c r="K135" s="188">
        <f>ROUND(E135*J135,2)</f>
        <v>0</v>
      </c>
      <c r="L135" s="188">
        <v>0</v>
      </c>
      <c r="M135" s="188">
        <f>G135*(1+L135/100)</f>
        <v>0</v>
      </c>
      <c r="N135" s="189">
        <v>0</v>
      </c>
      <c r="O135" s="189">
        <f>ROUND(E135*N135,5)</f>
        <v>0</v>
      </c>
      <c r="P135" s="189">
        <v>0</v>
      </c>
      <c r="Q135" s="189">
        <f>ROUND(E135*P135,5)</f>
        <v>0</v>
      </c>
      <c r="R135" s="189"/>
      <c r="S135" s="189"/>
      <c r="T135" s="190">
        <v>0</v>
      </c>
      <c r="U135" s="189">
        <f>ROUND(E135*T135,2)</f>
        <v>0</v>
      </c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117</v>
      </c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x14ac:dyDescent="0.2">
      <c r="A136" s="6"/>
      <c r="B136" s="7" t="s">
        <v>298</v>
      </c>
      <c r="C136" s="199" t="s">
        <v>298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AC136">
        <v>15</v>
      </c>
      <c r="AD136">
        <v>21</v>
      </c>
    </row>
    <row r="137" spans="1:60" x14ac:dyDescent="0.2">
      <c r="A137" s="191"/>
      <c r="B137" s="192">
        <v>26</v>
      </c>
      <c r="C137" s="200" t="s">
        <v>298</v>
      </c>
      <c r="D137" s="193"/>
      <c r="E137" s="193"/>
      <c r="F137" s="193"/>
      <c r="G137" s="194">
        <f>G8+G22+G26+G31+G37+G46+G49+G55+G79+G92+G98+G105+G121+G126+G131</f>
        <v>0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AC137">
        <f>SUMIF(L7:L135,AC136,G7:G135)</f>
        <v>0</v>
      </c>
      <c r="AD137">
        <f>SUMIF(L7:L135,AD136,G7:G135)</f>
        <v>0</v>
      </c>
      <c r="AE137" t="s">
        <v>299</v>
      </c>
    </row>
    <row r="138" spans="1:60" x14ac:dyDescent="0.2">
      <c r="A138" s="6"/>
      <c r="B138" s="7" t="s">
        <v>298</v>
      </c>
      <c r="C138" s="199" t="s">
        <v>298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60" x14ac:dyDescent="0.2">
      <c r="A139" s="6"/>
      <c r="B139" s="7" t="s">
        <v>298</v>
      </c>
      <c r="C139" s="199" t="s">
        <v>298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60" x14ac:dyDescent="0.2">
      <c r="A140" s="273"/>
      <c r="B140" s="273"/>
      <c r="C140" s="274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60" x14ac:dyDescent="0.2">
      <c r="A141" s="254"/>
      <c r="B141" s="255"/>
      <c r="C141" s="256"/>
      <c r="D141" s="255"/>
      <c r="E141" s="255"/>
      <c r="F141" s="255"/>
      <c r="G141" s="25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AE141" t="s">
        <v>300</v>
      </c>
    </row>
    <row r="142" spans="1:60" x14ac:dyDescent="0.2">
      <c r="A142" s="258"/>
      <c r="B142" s="259"/>
      <c r="C142" s="260"/>
      <c r="D142" s="259"/>
      <c r="E142" s="259"/>
      <c r="F142" s="259"/>
      <c r="G142" s="261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60" x14ac:dyDescent="0.2">
      <c r="A143" s="258"/>
      <c r="B143" s="259"/>
      <c r="C143" s="260"/>
      <c r="D143" s="259"/>
      <c r="E143" s="259"/>
      <c r="F143" s="259"/>
      <c r="G143" s="261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60" x14ac:dyDescent="0.2">
      <c r="A144" s="258"/>
      <c r="B144" s="259"/>
      <c r="C144" s="260"/>
      <c r="D144" s="259"/>
      <c r="E144" s="259"/>
      <c r="F144" s="259"/>
      <c r="G144" s="261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31" x14ac:dyDescent="0.2">
      <c r="A145" s="262"/>
      <c r="B145" s="263"/>
      <c r="C145" s="264"/>
      <c r="D145" s="263"/>
      <c r="E145" s="263"/>
      <c r="F145" s="263"/>
      <c r="G145" s="265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31" x14ac:dyDescent="0.2">
      <c r="A146" s="6"/>
      <c r="B146" s="7" t="s">
        <v>298</v>
      </c>
      <c r="C146" s="199" t="s">
        <v>298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31" x14ac:dyDescent="0.2">
      <c r="C147" s="201"/>
      <c r="AE147" t="s">
        <v>301</v>
      </c>
    </row>
  </sheetData>
  <mergeCells count="6">
    <mergeCell ref="A141:G145"/>
    <mergeCell ref="A1:G1"/>
    <mergeCell ref="C2:G2"/>
    <mergeCell ref="C3:G3"/>
    <mergeCell ref="C4:G4"/>
    <mergeCell ref="A140:C140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Lang</dc:creator>
  <cp:lastModifiedBy>Petr Mynar</cp:lastModifiedBy>
  <cp:lastPrinted>2014-02-28T09:52:57Z</cp:lastPrinted>
  <dcterms:created xsi:type="dcterms:W3CDTF">2009-04-08T07:15:50Z</dcterms:created>
  <dcterms:modified xsi:type="dcterms:W3CDTF">2019-08-06T04:56:42Z</dcterms:modified>
</cp:coreProperties>
</file>