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BYTY\SPOL\SANACE_MP\"/>
    </mc:Choice>
  </mc:AlternateContent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1 B Pol" sheetId="13" r:id="rId5"/>
    <sheet name="SO01 C Pol" sheetId="14" r:id="rId6"/>
    <sheet name="SO02 A Pol" sheetId="15" r:id="rId7"/>
    <sheet name="VRN D Pol" sheetId="16" r:id="rId8"/>
  </sheets>
  <externalReferences>
    <externalReference r:id="rId9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Pol'!$6:$6</definedName>
    <definedName name="_xlnm.Print_Titles" localSheetId="4">'SO01 B Pol'!$6:$6</definedName>
    <definedName name="_xlnm.Print_Titles" localSheetId="5">'SO01 C Pol'!$6:$6</definedName>
    <definedName name="_xlnm.Print_Titles" localSheetId="6">'SO02 A Pol'!$6:$6</definedName>
    <definedName name="_xlnm.Print_Titles" localSheetId="7">'VRN D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Pol'!$A$1:$X$151</definedName>
    <definedName name="_xlnm.Print_Area" localSheetId="4">'SO01 B Pol'!$A$1:$X$65</definedName>
    <definedName name="_xlnm.Print_Area" localSheetId="5">'SO01 C Pol'!$A$1:$X$87</definedName>
    <definedName name="_xlnm.Print_Area" localSheetId="6">'SO02 A Pol'!$A$1:$X$38</definedName>
    <definedName name="_xlnm.Print_Area" localSheetId="1">Stavba!$A$1:$J$73</definedName>
    <definedName name="_xlnm.Print_Area" localSheetId="7">'VRN D Pol'!$A$1:$X$26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6" l="1"/>
  <c r="M9" i="16" s="1"/>
  <c r="I9" i="16"/>
  <c r="K9" i="16"/>
  <c r="O9" i="16"/>
  <c r="Q9" i="16"/>
  <c r="V9" i="16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3" i="16"/>
  <c r="M23" i="16" s="1"/>
  <c r="I23" i="16"/>
  <c r="K23" i="16"/>
  <c r="O23" i="16"/>
  <c r="Q23" i="16"/>
  <c r="V23" i="16"/>
  <c r="AE25" i="16"/>
  <c r="F47" i="1" s="1"/>
  <c r="G9" i="15"/>
  <c r="M9" i="15" s="1"/>
  <c r="I9" i="15"/>
  <c r="I8" i="15" s="1"/>
  <c r="K9" i="15"/>
  <c r="K8" i="15" s="1"/>
  <c r="O9" i="15"/>
  <c r="Q9" i="15"/>
  <c r="Q8" i="15" s="1"/>
  <c r="V9" i="15"/>
  <c r="V8" i="15" s="1"/>
  <c r="G22" i="15"/>
  <c r="M22" i="15" s="1"/>
  <c r="I22" i="15"/>
  <c r="K22" i="15"/>
  <c r="O22" i="15"/>
  <c r="Q22" i="15"/>
  <c r="V22" i="15"/>
  <c r="G24" i="15"/>
  <c r="G23" i="15" s="1"/>
  <c r="I65" i="1" s="1"/>
  <c r="I24" i="15"/>
  <c r="I23" i="15" s="1"/>
  <c r="K24" i="15"/>
  <c r="K23" i="15" s="1"/>
  <c r="O24" i="15"/>
  <c r="O23" i="15" s="1"/>
  <c r="Q24" i="15"/>
  <c r="Q23" i="15" s="1"/>
  <c r="V24" i="15"/>
  <c r="V23" i="15" s="1"/>
  <c r="Q26" i="15"/>
  <c r="G27" i="15"/>
  <c r="G26" i="15" s="1"/>
  <c r="I27" i="15"/>
  <c r="I26" i="15" s="1"/>
  <c r="K27" i="15"/>
  <c r="K26" i="15" s="1"/>
  <c r="M27" i="15"/>
  <c r="M26" i="15" s="1"/>
  <c r="O27" i="15"/>
  <c r="O26" i="15" s="1"/>
  <c r="Q27" i="15"/>
  <c r="V27" i="15"/>
  <c r="V26" i="15" s="1"/>
  <c r="G29" i="15"/>
  <c r="I29" i="15"/>
  <c r="K29" i="15"/>
  <c r="O29" i="15"/>
  <c r="Q29" i="15"/>
  <c r="Q28" i="15" s="1"/>
  <c r="V29" i="15"/>
  <c r="G30" i="15"/>
  <c r="M30" i="15" s="1"/>
  <c r="I30" i="15"/>
  <c r="K30" i="15"/>
  <c r="K28" i="15" s="1"/>
  <c r="O30" i="15"/>
  <c r="Q30" i="15"/>
  <c r="V30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AE37" i="15"/>
  <c r="F45" i="1" s="1"/>
  <c r="G9" i="14"/>
  <c r="I9" i="14"/>
  <c r="K9" i="14"/>
  <c r="O9" i="14"/>
  <c r="Q9" i="14"/>
  <c r="V9" i="14"/>
  <c r="G11" i="14"/>
  <c r="M11" i="14" s="1"/>
  <c r="I11" i="14"/>
  <c r="K11" i="14"/>
  <c r="O11" i="14"/>
  <c r="Q11" i="14"/>
  <c r="V11" i="14"/>
  <c r="G14" i="14"/>
  <c r="M14" i="14" s="1"/>
  <c r="I14" i="14"/>
  <c r="K14" i="14"/>
  <c r="O14" i="14"/>
  <c r="Q14" i="14"/>
  <c r="V14" i="14"/>
  <c r="G16" i="14"/>
  <c r="M16" i="14" s="1"/>
  <c r="I16" i="14"/>
  <c r="K16" i="14"/>
  <c r="O16" i="14"/>
  <c r="Q16" i="14"/>
  <c r="V16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8" i="14"/>
  <c r="M38" i="14" s="1"/>
  <c r="I38" i="14"/>
  <c r="K38" i="14"/>
  <c r="O38" i="14"/>
  <c r="Q38" i="14"/>
  <c r="V38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5" i="14"/>
  <c r="G46" i="14"/>
  <c r="M46" i="14" s="1"/>
  <c r="M45" i="14" s="1"/>
  <c r="I46" i="14"/>
  <c r="I45" i="14" s="1"/>
  <c r="K46" i="14"/>
  <c r="K45" i="14" s="1"/>
  <c r="O46" i="14"/>
  <c r="O45" i="14" s="1"/>
  <c r="Q46" i="14"/>
  <c r="Q45" i="14" s="1"/>
  <c r="V46" i="14"/>
  <c r="V45" i="14" s="1"/>
  <c r="G49" i="14"/>
  <c r="M49" i="14" s="1"/>
  <c r="I49" i="14"/>
  <c r="K49" i="14"/>
  <c r="O49" i="14"/>
  <c r="Q49" i="14"/>
  <c r="V49" i="14"/>
  <c r="G50" i="14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K48" i="14" s="1"/>
  <c r="O52" i="14"/>
  <c r="Q52" i="14"/>
  <c r="V52" i="14"/>
  <c r="V48" i="14" s="1"/>
  <c r="G54" i="14"/>
  <c r="I54" i="14"/>
  <c r="K54" i="14"/>
  <c r="M54" i="14"/>
  <c r="O54" i="14"/>
  <c r="Q54" i="14"/>
  <c r="V54" i="14"/>
  <c r="G56" i="14"/>
  <c r="M56" i="14" s="1"/>
  <c r="I56" i="14"/>
  <c r="K56" i="14"/>
  <c r="O56" i="14"/>
  <c r="Q56" i="14"/>
  <c r="V56" i="14"/>
  <c r="O59" i="14"/>
  <c r="G60" i="14"/>
  <c r="M60" i="14" s="1"/>
  <c r="I60" i="14"/>
  <c r="I59" i="14" s="1"/>
  <c r="K60" i="14"/>
  <c r="K59" i="14" s="1"/>
  <c r="O60" i="14"/>
  <c r="Q60" i="14"/>
  <c r="V60" i="14"/>
  <c r="V59" i="14" s="1"/>
  <c r="G61" i="14"/>
  <c r="M61" i="14" s="1"/>
  <c r="I61" i="14"/>
  <c r="K61" i="14"/>
  <c r="O61" i="14"/>
  <c r="Q61" i="14"/>
  <c r="Q59" i="14" s="1"/>
  <c r="V61" i="14"/>
  <c r="K62" i="14"/>
  <c r="O62" i="14"/>
  <c r="G63" i="14"/>
  <c r="M63" i="14" s="1"/>
  <c r="M62" i="14" s="1"/>
  <c r="I63" i="14"/>
  <c r="I62" i="14" s="1"/>
  <c r="K63" i="14"/>
  <c r="O63" i="14"/>
  <c r="Q63" i="14"/>
  <c r="Q62" i="14" s="1"/>
  <c r="V63" i="14"/>
  <c r="V62" i="14" s="1"/>
  <c r="G66" i="14"/>
  <c r="O66" i="14"/>
  <c r="G67" i="14"/>
  <c r="M67" i="14" s="1"/>
  <c r="M66" i="14" s="1"/>
  <c r="I67" i="14"/>
  <c r="I66" i="14" s="1"/>
  <c r="K67" i="14"/>
  <c r="K66" i="14" s="1"/>
  <c r="O67" i="14"/>
  <c r="Q67" i="14"/>
  <c r="Q66" i="14" s="1"/>
  <c r="V67" i="14"/>
  <c r="V66" i="14" s="1"/>
  <c r="O68" i="14"/>
  <c r="V68" i="14"/>
  <c r="G69" i="14"/>
  <c r="M69" i="14" s="1"/>
  <c r="M68" i="14" s="1"/>
  <c r="I69" i="14"/>
  <c r="I68" i="14" s="1"/>
  <c r="K69" i="14"/>
  <c r="K68" i="14" s="1"/>
  <c r="O69" i="14"/>
  <c r="Q69" i="14"/>
  <c r="Q68" i="14" s="1"/>
  <c r="V69" i="14"/>
  <c r="G70" i="14"/>
  <c r="I70" i="14"/>
  <c r="O70" i="14"/>
  <c r="Q70" i="14"/>
  <c r="G71" i="14"/>
  <c r="I71" i="14"/>
  <c r="K71" i="14"/>
  <c r="K70" i="14" s="1"/>
  <c r="M71" i="14"/>
  <c r="M70" i="14" s="1"/>
  <c r="O71" i="14"/>
  <c r="Q71" i="14"/>
  <c r="V71" i="14"/>
  <c r="V70" i="14" s="1"/>
  <c r="G73" i="14"/>
  <c r="M73" i="14" s="1"/>
  <c r="I73" i="14"/>
  <c r="I72" i="14" s="1"/>
  <c r="K73" i="14"/>
  <c r="O73" i="14"/>
  <c r="Q73" i="14"/>
  <c r="V73" i="14"/>
  <c r="G76" i="14"/>
  <c r="M76" i="14" s="1"/>
  <c r="I76" i="14"/>
  <c r="K76" i="14"/>
  <c r="O76" i="14"/>
  <c r="Q76" i="14"/>
  <c r="V76" i="14"/>
  <c r="G78" i="14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V77" i="14" s="1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AE86" i="14"/>
  <c r="F44" i="1" s="1"/>
  <c r="BA47" i="13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20" i="13"/>
  <c r="I20" i="13"/>
  <c r="K20" i="13"/>
  <c r="M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4" i="13"/>
  <c r="M24" i="13" s="1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6" i="13"/>
  <c r="I36" i="13"/>
  <c r="K36" i="13"/>
  <c r="M36" i="13"/>
  <c r="O36" i="13"/>
  <c r="Q36" i="13"/>
  <c r="V36" i="13"/>
  <c r="G38" i="13"/>
  <c r="I59" i="1" s="1"/>
  <c r="G39" i="13"/>
  <c r="M39" i="13" s="1"/>
  <c r="M38" i="13" s="1"/>
  <c r="I39" i="13"/>
  <c r="I38" i="13" s="1"/>
  <c r="K39" i="13"/>
  <c r="K38" i="13" s="1"/>
  <c r="O39" i="13"/>
  <c r="O38" i="13" s="1"/>
  <c r="Q39" i="13"/>
  <c r="Q38" i="13" s="1"/>
  <c r="V39" i="13"/>
  <c r="V38" i="13" s="1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O41" i="13" s="1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K41" i="13" s="1"/>
  <c r="O45" i="13"/>
  <c r="Q45" i="13"/>
  <c r="V45" i="13"/>
  <c r="G46" i="13"/>
  <c r="M46" i="13" s="1"/>
  <c r="I46" i="13"/>
  <c r="K46" i="13"/>
  <c r="O46" i="13"/>
  <c r="Q46" i="13"/>
  <c r="V46" i="13"/>
  <c r="K48" i="13"/>
  <c r="O48" i="13"/>
  <c r="G49" i="13"/>
  <c r="G48" i="13" s="1"/>
  <c r="I49" i="13"/>
  <c r="I48" i="13" s="1"/>
  <c r="K49" i="13"/>
  <c r="O49" i="13"/>
  <c r="Q49" i="13"/>
  <c r="Q48" i="13" s="1"/>
  <c r="V49" i="13"/>
  <c r="V48" i="13" s="1"/>
  <c r="G51" i="13"/>
  <c r="M51" i="13" s="1"/>
  <c r="I51" i="13"/>
  <c r="K51" i="13"/>
  <c r="K50" i="13" s="1"/>
  <c r="O51" i="13"/>
  <c r="Q51" i="13"/>
  <c r="Q50" i="13" s="1"/>
  <c r="V51" i="13"/>
  <c r="G53" i="13"/>
  <c r="M53" i="13" s="1"/>
  <c r="I53" i="13"/>
  <c r="K53" i="13"/>
  <c r="O53" i="13"/>
  <c r="Q53" i="13"/>
  <c r="V53" i="13"/>
  <c r="V50" i="13" s="1"/>
  <c r="G55" i="13"/>
  <c r="I55" i="13"/>
  <c r="K55" i="13"/>
  <c r="M55" i="13"/>
  <c r="O55" i="13"/>
  <c r="Q55" i="13"/>
  <c r="V55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AE64" i="13"/>
  <c r="F43" i="1" s="1"/>
  <c r="AF64" i="13"/>
  <c r="G43" i="1" s="1"/>
  <c r="G9" i="12"/>
  <c r="I9" i="12"/>
  <c r="K9" i="12"/>
  <c r="O9" i="12"/>
  <c r="Q9" i="12"/>
  <c r="V9" i="12"/>
  <c r="G11" i="12"/>
  <c r="M11" i="12" s="1"/>
  <c r="I11" i="12"/>
  <c r="K11" i="12"/>
  <c r="O11" i="12"/>
  <c r="Q11" i="12"/>
  <c r="V11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32" i="12"/>
  <c r="M32" i="12" s="1"/>
  <c r="I32" i="12"/>
  <c r="K32" i="12"/>
  <c r="O32" i="12"/>
  <c r="Q32" i="12"/>
  <c r="V32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K49" i="12" s="1"/>
  <c r="O50" i="12"/>
  <c r="Q50" i="12"/>
  <c r="V50" i="12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Q63" i="12"/>
  <c r="G64" i="12"/>
  <c r="G63" i="12" s="1"/>
  <c r="I58" i="1" s="1"/>
  <c r="I64" i="12"/>
  <c r="I63" i="12" s="1"/>
  <c r="K64" i="12"/>
  <c r="K63" i="12" s="1"/>
  <c r="O64" i="12"/>
  <c r="O63" i="12" s="1"/>
  <c r="Q64" i="12"/>
  <c r="V64" i="12"/>
  <c r="V63" i="12" s="1"/>
  <c r="G66" i="12"/>
  <c r="I66" i="12"/>
  <c r="K66" i="12"/>
  <c r="O66" i="12"/>
  <c r="Q66" i="12"/>
  <c r="V66" i="12"/>
  <c r="G69" i="12"/>
  <c r="M69" i="12" s="1"/>
  <c r="I69" i="12"/>
  <c r="K69" i="12"/>
  <c r="O69" i="12"/>
  <c r="Q69" i="12"/>
  <c r="V69" i="12"/>
  <c r="G72" i="12"/>
  <c r="M72" i="12" s="1"/>
  <c r="I72" i="12"/>
  <c r="K72" i="12"/>
  <c r="O72" i="12"/>
  <c r="Q72" i="12"/>
  <c r="V72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I61" i="1" s="1"/>
  <c r="G97" i="12"/>
  <c r="M97" i="12" s="1"/>
  <c r="I97" i="12"/>
  <c r="K97" i="12"/>
  <c r="O97" i="12"/>
  <c r="O96" i="12" s="1"/>
  <c r="Q97" i="12"/>
  <c r="V97" i="12"/>
  <c r="G99" i="12"/>
  <c r="M99" i="12" s="1"/>
  <c r="I99" i="12"/>
  <c r="I96" i="12" s="1"/>
  <c r="K99" i="12"/>
  <c r="O99" i="12"/>
  <c r="Q99" i="12"/>
  <c r="V99" i="12"/>
  <c r="G102" i="12"/>
  <c r="I102" i="12"/>
  <c r="I101" i="12" s="1"/>
  <c r="K102" i="12"/>
  <c r="O102" i="12"/>
  <c r="O101" i="12" s="1"/>
  <c r="Q102" i="12"/>
  <c r="Q101" i="12" s="1"/>
  <c r="V102" i="12"/>
  <c r="V101" i="12" s="1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7" i="12"/>
  <c r="G108" i="12"/>
  <c r="M108" i="12" s="1"/>
  <c r="M107" i="12" s="1"/>
  <c r="I108" i="12"/>
  <c r="I107" i="12" s="1"/>
  <c r="K108" i="12"/>
  <c r="K107" i="12" s="1"/>
  <c r="O108" i="12"/>
  <c r="O107" i="12" s="1"/>
  <c r="Q108" i="12"/>
  <c r="Q107" i="12" s="1"/>
  <c r="V108" i="12"/>
  <c r="V107" i="12" s="1"/>
  <c r="G112" i="12"/>
  <c r="M112" i="12" s="1"/>
  <c r="I112" i="12"/>
  <c r="K112" i="12"/>
  <c r="O112" i="12"/>
  <c r="Q112" i="12"/>
  <c r="V112" i="12"/>
  <c r="G114" i="12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I119" i="12"/>
  <c r="K119" i="12"/>
  <c r="M119" i="12"/>
  <c r="O119" i="12"/>
  <c r="Q119" i="12"/>
  <c r="V119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I67" i="1" s="1"/>
  <c r="G127" i="12"/>
  <c r="M127" i="12" s="1"/>
  <c r="M126" i="12" s="1"/>
  <c r="I127" i="12"/>
  <c r="I126" i="12" s="1"/>
  <c r="K127" i="12"/>
  <c r="K126" i="12" s="1"/>
  <c r="O127" i="12"/>
  <c r="O126" i="12" s="1"/>
  <c r="Q127" i="12"/>
  <c r="Q126" i="12" s="1"/>
  <c r="V127" i="12"/>
  <c r="V126" i="12" s="1"/>
  <c r="G129" i="12"/>
  <c r="I129" i="12"/>
  <c r="K129" i="12"/>
  <c r="M129" i="12"/>
  <c r="O129" i="12"/>
  <c r="Q129" i="12"/>
  <c r="V129" i="12"/>
  <c r="G130" i="12"/>
  <c r="G128" i="12" s="1"/>
  <c r="I69" i="1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G135" i="12" s="1"/>
  <c r="I136" i="12"/>
  <c r="K136" i="12"/>
  <c r="O136" i="12"/>
  <c r="O135" i="12" s="1"/>
  <c r="Q136" i="12"/>
  <c r="V136" i="12"/>
  <c r="V135" i="12" s="1"/>
  <c r="G137" i="12"/>
  <c r="I137" i="12"/>
  <c r="K137" i="12"/>
  <c r="M137" i="12"/>
  <c r="O137" i="12"/>
  <c r="Q137" i="12"/>
  <c r="Q135" i="12" s="1"/>
  <c r="V137" i="12"/>
  <c r="G138" i="12"/>
  <c r="I71" i="1" s="1"/>
  <c r="I18" i="1" s="1"/>
  <c r="O138" i="12"/>
  <c r="G139" i="12"/>
  <c r="I139" i="12"/>
  <c r="I138" i="12" s="1"/>
  <c r="K139" i="12"/>
  <c r="K138" i="12" s="1"/>
  <c r="M139" i="12"/>
  <c r="M138" i="12" s="1"/>
  <c r="O139" i="12"/>
  <c r="Q139" i="12"/>
  <c r="Q138" i="12" s="1"/>
  <c r="V139" i="12"/>
  <c r="V138" i="12" s="1"/>
  <c r="G142" i="12"/>
  <c r="I142" i="12"/>
  <c r="K142" i="12"/>
  <c r="M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AE150" i="12"/>
  <c r="I20" i="1"/>
  <c r="I19" i="1"/>
  <c r="H49" i="1"/>
  <c r="I40" i="1"/>
  <c r="O128" i="12" l="1"/>
  <c r="I121" i="12"/>
  <c r="K65" i="12"/>
  <c r="Q65" i="12"/>
  <c r="G65" i="12"/>
  <c r="M64" i="12"/>
  <c r="M63" i="12" s="1"/>
  <c r="V49" i="12"/>
  <c r="K8" i="12"/>
  <c r="O8" i="13"/>
  <c r="O72" i="14"/>
  <c r="F41" i="1"/>
  <c r="F42" i="1"/>
  <c r="F39" i="1"/>
  <c r="V141" i="12"/>
  <c r="I70" i="1"/>
  <c r="I17" i="1" s="1"/>
  <c r="K128" i="12"/>
  <c r="Q128" i="12"/>
  <c r="I128" i="12"/>
  <c r="K121" i="12"/>
  <c r="Q121" i="12"/>
  <c r="M121" i="12"/>
  <c r="I111" i="12"/>
  <c r="I49" i="12"/>
  <c r="M49" i="12"/>
  <c r="Q8" i="14"/>
  <c r="G8" i="14"/>
  <c r="O8" i="15"/>
  <c r="I65" i="12"/>
  <c r="O141" i="12"/>
  <c r="G141" i="12"/>
  <c r="I135" i="12"/>
  <c r="V128" i="12"/>
  <c r="V121" i="12"/>
  <c r="O121" i="12"/>
  <c r="G121" i="12"/>
  <c r="V111" i="12"/>
  <c r="Q111" i="12"/>
  <c r="M102" i="12"/>
  <c r="M101" i="12" s="1"/>
  <c r="G101" i="12"/>
  <c r="Q96" i="12"/>
  <c r="M96" i="12"/>
  <c r="G28" i="15"/>
  <c r="G111" i="12"/>
  <c r="I64" i="1" s="1"/>
  <c r="K141" i="12"/>
  <c r="Q141" i="12"/>
  <c r="I141" i="12"/>
  <c r="K135" i="12"/>
  <c r="K111" i="12"/>
  <c r="O111" i="12"/>
  <c r="K101" i="12"/>
  <c r="V96" i="12"/>
  <c r="K96" i="12"/>
  <c r="O49" i="12"/>
  <c r="G49" i="12"/>
  <c r="Q8" i="12"/>
  <c r="G8" i="12"/>
  <c r="K56" i="13"/>
  <c r="O56" i="13"/>
  <c r="O50" i="13"/>
  <c r="M49" i="13"/>
  <c r="M48" i="13" s="1"/>
  <c r="V8" i="13"/>
  <c r="I8" i="13"/>
  <c r="I77" i="14"/>
  <c r="O77" i="14"/>
  <c r="V72" i="14"/>
  <c r="G68" i="14"/>
  <c r="M59" i="14"/>
  <c r="G59" i="14"/>
  <c r="I48" i="14"/>
  <c r="O48" i="14"/>
  <c r="V8" i="14"/>
  <c r="K8" i="14"/>
  <c r="M8" i="15"/>
  <c r="O8" i="16"/>
  <c r="O8" i="12"/>
  <c r="V56" i="13"/>
  <c r="Q56" i="13"/>
  <c r="I56" i="13"/>
  <c r="I50" i="13"/>
  <c r="Q8" i="13"/>
  <c r="K77" i="14"/>
  <c r="Q77" i="14"/>
  <c r="G72" i="14"/>
  <c r="Q48" i="14"/>
  <c r="I8" i="14"/>
  <c r="I28" i="15"/>
  <c r="K8" i="16"/>
  <c r="F46" i="1"/>
  <c r="F48" i="1"/>
  <c r="G8" i="15"/>
  <c r="G37" i="15" s="1"/>
  <c r="V8" i="16"/>
  <c r="I8" i="16"/>
  <c r="V65" i="12"/>
  <c r="O65" i="12"/>
  <c r="Q49" i="12"/>
  <c r="V8" i="12"/>
  <c r="I8" i="12"/>
  <c r="V41" i="13"/>
  <c r="Q41" i="13"/>
  <c r="I41" i="13"/>
  <c r="K8" i="13"/>
  <c r="G77" i="14"/>
  <c r="K72" i="14"/>
  <c r="Q72" i="14"/>
  <c r="M72" i="14"/>
  <c r="G62" i="14"/>
  <c r="I63" i="1" s="1"/>
  <c r="G48" i="14"/>
  <c r="O8" i="14"/>
  <c r="V28" i="15"/>
  <c r="O28" i="15"/>
  <c r="G8" i="16"/>
  <c r="Q8" i="16"/>
  <c r="I43" i="1"/>
  <c r="F49" i="1"/>
  <c r="G23" i="1" s="1"/>
  <c r="M12" i="16"/>
  <c r="M8" i="16" s="1"/>
  <c r="AF25" i="16"/>
  <c r="AF37" i="15"/>
  <c r="M29" i="15"/>
  <c r="M28" i="15" s="1"/>
  <c r="M24" i="15"/>
  <c r="M23" i="15" s="1"/>
  <c r="M50" i="14"/>
  <c r="M48" i="14" s="1"/>
  <c r="M9" i="14"/>
  <c r="M8" i="14" s="1"/>
  <c r="M78" i="14"/>
  <c r="M77" i="14" s="1"/>
  <c r="AF86" i="14"/>
  <c r="G44" i="1" s="1"/>
  <c r="I44" i="1" s="1"/>
  <c r="M56" i="13"/>
  <c r="M50" i="13"/>
  <c r="M41" i="13"/>
  <c r="M8" i="13"/>
  <c r="G56" i="13"/>
  <c r="G50" i="13"/>
  <c r="G41" i="13"/>
  <c r="G8" i="13"/>
  <c r="M141" i="12"/>
  <c r="M136" i="12"/>
  <c r="M135" i="12" s="1"/>
  <c r="M130" i="12"/>
  <c r="M128" i="12" s="1"/>
  <c r="M114" i="12"/>
  <c r="M111" i="12" s="1"/>
  <c r="M66" i="12"/>
  <c r="M65" i="12" s="1"/>
  <c r="M9" i="12"/>
  <c r="M8" i="12" s="1"/>
  <c r="AF150" i="12"/>
  <c r="J28" i="1"/>
  <c r="J26" i="1"/>
  <c r="G38" i="1"/>
  <c r="F38" i="1"/>
  <c r="J23" i="1"/>
  <c r="J24" i="1"/>
  <c r="J25" i="1"/>
  <c r="J27" i="1"/>
  <c r="E24" i="1"/>
  <c r="G24" i="1"/>
  <c r="E26" i="1"/>
  <c r="G26" i="1"/>
  <c r="I57" i="1" l="1"/>
  <c r="I66" i="1"/>
  <c r="G42" i="1"/>
  <c r="I42" i="1" s="1"/>
  <c r="G39" i="1"/>
  <c r="G41" i="1"/>
  <c r="I41" i="1" s="1"/>
  <c r="G46" i="1"/>
  <c r="I46" i="1" s="1"/>
  <c r="G45" i="1"/>
  <c r="I45" i="1" s="1"/>
  <c r="I72" i="1"/>
  <c r="G86" i="14"/>
  <c r="G48" i="1"/>
  <c r="I48" i="1" s="1"/>
  <c r="G47" i="1"/>
  <c r="I47" i="1" s="1"/>
  <c r="I56" i="1"/>
  <c r="G150" i="12"/>
  <c r="I60" i="1"/>
  <c r="G64" i="13"/>
  <c r="I68" i="1"/>
  <c r="G25" i="16"/>
  <c r="I62" i="1"/>
  <c r="I73" i="1" l="1"/>
  <c r="I16" i="1"/>
  <c r="I21" i="1" s="1"/>
  <c r="G49" i="1"/>
  <c r="G25" i="1" s="1"/>
  <c r="A27" i="1" s="1"/>
  <c r="G28" i="1" s="1"/>
  <c r="G27" i="1" s="1"/>
  <c r="G29" i="1" s="1"/>
  <c r="I39" i="1"/>
  <c r="I49" i="1" s="1"/>
  <c r="J46" i="1" l="1"/>
  <c r="J39" i="1"/>
  <c r="J49" i="1" s="1"/>
  <c r="J42" i="1"/>
  <c r="J41" i="1"/>
  <c r="J47" i="1"/>
  <c r="J43" i="1"/>
  <c r="J45" i="1"/>
  <c r="J48" i="1"/>
  <c r="J44" i="1"/>
  <c r="J40" i="1"/>
  <c r="A28" i="1"/>
  <c r="J72" i="1"/>
  <c r="J61" i="1"/>
  <c r="J69" i="1"/>
  <c r="J60" i="1"/>
  <c r="J68" i="1"/>
  <c r="J63" i="1"/>
  <c r="J71" i="1"/>
  <c r="J62" i="1"/>
  <c r="J70" i="1"/>
  <c r="J57" i="1"/>
  <c r="J65" i="1"/>
  <c r="J56" i="1"/>
  <c r="J64" i="1"/>
  <c r="J59" i="1"/>
  <c r="J67" i="1"/>
  <c r="J58" i="1"/>
  <c r="J66" i="1"/>
  <c r="J7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<sst xmlns="http://schemas.openxmlformats.org/spreadsheetml/2006/main" count="1946" uniqueCount="488">
  <si>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</si>
  <si>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</si>
  <si>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</si>
  <si>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</si>
  <si>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</si>
  <si>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</si>
  <si>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</si>
  <si>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</si>
  <si>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</si>
  <si>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</si>
  <si>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</si>
  <si>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</si>
  <si>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</si>
  <si>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</si>
  <si>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</si>
  <si>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</si>
  <si>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</si>
  <si>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</si>
  <si>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</si>
  <si>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</si>
  <si>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</si>
  <si>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</si>
  <si>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</si>
  <si>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</si>
  <si>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</si>
  <si>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</si>
  <si>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</si>
  <si>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</si>
  <si>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</si>
  <si>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</si>
  <si>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</si>
  <si>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</si>
  <si>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</si>
  <si>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</si>
  <si>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</si>
  <si>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</si>
  <si>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</si>
  <si>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</si>
  <si>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</si>
  <si>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</si>
  <si>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</si>
  <si>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</si>
  <si>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</si>
  <si>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007/2019</t>
  </si>
  <si>
    <t>Budova Městské policie Krnov-sanace I.etapa</t>
  </si>
  <si>
    <t>Stavba</t>
  </si>
  <si>
    <t>Stavební objekt</t>
  </si>
  <si>
    <t>SO01</t>
  </si>
  <si>
    <t>Sanace základ. zdiva - vnější strana (vnější sanace objektu, dešť. kanal,přípojka)</t>
  </si>
  <si>
    <t>A</t>
  </si>
  <si>
    <t>Vnější sanace objektu</t>
  </si>
  <si>
    <t>B</t>
  </si>
  <si>
    <t>Dešťová kanalizace</t>
  </si>
  <si>
    <t>C</t>
  </si>
  <si>
    <t>Kanalizační přípojka</t>
  </si>
  <si>
    <t>SO02</t>
  </si>
  <si>
    <t>Sanace základ. zdiva - vnitřní strana I.etapa</t>
  </si>
  <si>
    <t>Stavební rozpočet</t>
  </si>
  <si>
    <t>VRN</t>
  </si>
  <si>
    <t>D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</si>
  <si>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</si>
  <si>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</si>
  <si>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</si>
  <si>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</si>
  <si>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</si>
  <si>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</si>
  <si>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</si>
  <si>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</si>
  <si>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</si>
  <si>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</si>
  <si>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</si>
  <si>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</si>
  <si>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</si>
  <si>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</si>
  <si>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</si>
  <si>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</si>
  <si>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</si>
  <si>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</si>
  <si>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</t>
  </si>
  <si>
    <t>Ostatní konstrukce, bourání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</si>
  <si>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</si>
  <si>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</si>
  <si>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</si>
  <si>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</si>
  <si>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</si>
  <si>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</si>
  <si>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</si>
  <si>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</si>
  <si>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Vedlejší náklady spojené se stavbou</t>
  </si>
  <si>
    <t>711</t>
  </si>
  <si>
    <t>Izolace proti vodě</t>
  </si>
  <si>
    <t>721</t>
  </si>
  <si>
    <t>Vnitřní kanalizace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</si>
  <si>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</si>
  <si>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</si>
  <si>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</si>
  <si>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</si>
  <si>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</si>
  <si>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</si>
  <si>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</si>
  <si>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</si>
  <si>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</si>
  <si>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</si>
  <si>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</si>
  <si>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</si>
  <si>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</si>
  <si>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</si>
  <si>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</si>
  <si>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</si>
  <si>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</si>
  <si>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</si>
  <si>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</si>
  <si>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</si>
  <si>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</si>
  <si>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</si>
  <si>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</si>
  <si>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</si>
  <si>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</si>
  <si>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</si>
  <si>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</si>
  <si>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</si>
  <si>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</si>
  <si>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</si>
  <si>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</si>
  <si>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</si>
  <si>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</si>
  <si>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</si>
  <si>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</si>
  <si>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</si>
  <si>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dlažeb z betonových dlaždic na sucho</t>
  </si>
  <si>
    <t>m2</t>
  </si>
  <si>
    <t>RTS 19/ II</t>
  </si>
  <si>
    <t>Indiv</t>
  </si>
  <si>
    <t>Práce</t>
  </si>
  <si>
    <t>POL1_1</t>
  </si>
  <si>
    <t>T3 : 4,55</t>
  </si>
  <si>
    <t>VV</t>
  </si>
  <si>
    <t>113107315R00</t>
  </si>
  <si>
    <t>Odstranění podkladu pl. 50 m2,kam.těžené tl.15 cm</t>
  </si>
  <si>
    <t>T1 : 11,50</t>
  </si>
  <si>
    <t>T2 : 18,40</t>
  </si>
  <si>
    <t>T4 : 16,04</t>
  </si>
  <si>
    <t>113108312R00</t>
  </si>
  <si>
    <t>Odstranění asfaltové vrstvy pl. do 50 m2, tl.12 cm</t>
  </si>
  <si>
    <t>POL1_</t>
  </si>
  <si>
    <t>113109310R00</t>
  </si>
  <si>
    <t>Odstranění podkladu pl.50 m2, bet.prostý tl.10 cm</t>
  </si>
  <si>
    <t>113201111R00</t>
  </si>
  <si>
    <t>Vytrhání obrubníků chodníkových a parkových</t>
  </si>
  <si>
    <t>m</t>
  </si>
  <si>
    <t>113209999RZ1</t>
  </si>
  <si>
    <t>Rozebrání okrasné skalky (kámen a rostliny) a zpětná montáž a výsadba</t>
  </si>
  <si>
    <t>kpl</t>
  </si>
  <si>
    <t>Vlastní</t>
  </si>
  <si>
    <t>119001421R00</t>
  </si>
  <si>
    <t>Dočasné zajištění podzemního potrubí nebo vedení kabelů do 3 kabelů</t>
  </si>
  <si>
    <t>120001101R00</t>
  </si>
  <si>
    <t>Příplatek za ztížení vykopávky v blízkosti vedení</t>
  </si>
  <si>
    <t>m3</t>
  </si>
  <si>
    <t>132201210R00</t>
  </si>
  <si>
    <t>Hloubení rýh š.do 200 cm hor.3 do 50 m3,STROJNĚ</t>
  </si>
  <si>
    <t>sanace : (4,23+4,72+3,31)*1,00*1,20+(8,09)*1,00*1,30+(9,09+6,47+4,40)*1,00*1,40</t>
  </si>
  <si>
    <t>132301219R00</t>
  </si>
  <si>
    <t>Přípl.za lepivost,hloubení rýh 200cm,hor.4,STROJNĚ</t>
  </si>
  <si>
    <t>161101101R00</t>
  </si>
  <si>
    <t>Svislé přemístění výkopku z hor.1-4 do 2,5 m</t>
  </si>
  <si>
    <t>162701105R00</t>
  </si>
  <si>
    <t>Vodorovné přemístění výkopku z hor.1-4 do 10000 m</t>
  </si>
  <si>
    <t>hlína nahrazena kamenivem (lóže) : (4,23+4,72+3,31+8,09+9,09+6,47+4,40)*(0,60+0,80)/2*0,40</t>
  </si>
  <si>
    <t>hlína nahrazena betonem : (4,23+4,72+3,31+8,09+9,09+6,47+4,40)*0,60*0,15</t>
  </si>
  <si>
    <t>T4 : (3,31+3,31)*1,00*1,00</t>
  </si>
  <si>
    <t>162701109R00</t>
  </si>
  <si>
    <t>Příplatek k vod. přemístění hor.1-4 za další 1 km</t>
  </si>
  <si>
    <t>21,5347*10</t>
  </si>
  <si>
    <t>162702199R00</t>
  </si>
  <si>
    <t>Poplatek za skládku zeminy</t>
  </si>
  <si>
    <t>167101101R00</t>
  </si>
  <si>
    <t>Nakládání výkopku z hor.1-4 v množství do 100 m3</t>
  </si>
  <si>
    <t>zemina pro zásyp : 53,173-11,2868</t>
  </si>
  <si>
    <t>171201201R00</t>
  </si>
  <si>
    <t>Uložení sypaniny na skl.-sypanina na výšku přes 2m</t>
  </si>
  <si>
    <t>174101101R00</t>
  </si>
  <si>
    <t>Zásyp jam, rýh, šachet se zhutněním</t>
  </si>
  <si>
    <t>180402111R00</t>
  </si>
  <si>
    <t>Založení trávníku parkového výsevem v rovině</t>
  </si>
  <si>
    <t>181101102R00</t>
  </si>
  <si>
    <t>Úprava pláně v zářezech v hor. 1-4, se zhutněním</t>
  </si>
  <si>
    <t>dno výkopu : (4,23+4,72+3,31+8,09+9,09+6,47+4,40)*0,60</t>
  </si>
  <si>
    <t>460030007R00</t>
  </si>
  <si>
    <t>Sejmutí ornice vrstvy nad 15 cm se zeminou tř.2 tlouštka vrstvy do 15 - 20 cm</t>
  </si>
  <si>
    <t>(9,09+5,47+0,61)*0,20*1,00</t>
  </si>
  <si>
    <t>00572410R</t>
  </si>
  <si>
    <t>Směs travní parková II. mírná zátěž PROFI á 25 kg</t>
  </si>
  <si>
    <t>kg</t>
  </si>
  <si>
    <t>SPCM</t>
  </si>
  <si>
    <t>Specifikace</t>
  </si>
  <si>
    <t>POL3_</t>
  </si>
  <si>
    <t>212572121R00</t>
  </si>
  <si>
    <t>Lože trativodu z kameniva drobného těženého</t>
  </si>
  <si>
    <t>sanace : (4,23+4,72+3,31+8,09+9,09+6,47+4,40)*(0,60+0,80)/2*0,40</t>
  </si>
  <si>
    <t>212755114R00</t>
  </si>
  <si>
    <t>Trativody z drenážních trubek DN 10 cm bez lože PVC</t>
  </si>
  <si>
    <t>RTS 18/ I</t>
  </si>
  <si>
    <t>sanace : (5,23+4,72+3,31+8,09+9,09+6,47+5,40)</t>
  </si>
  <si>
    <t>216904112R00</t>
  </si>
  <si>
    <t>Očištění tlakovou vodou zdiva stěn a rubu kleneb</t>
  </si>
  <si>
    <t>sanace : (5,23+4,72+3,31+8,09+9,09+6,47+5,40)*1,70</t>
  </si>
  <si>
    <t>216904391R00</t>
  </si>
  <si>
    <t>Příplatek za ruční dočištění ocelovými kartáči</t>
  </si>
  <si>
    <t>289971211R00</t>
  </si>
  <si>
    <t>Zřízení vrstvy z geotextilie sklon do 1:5 š.do 3 m</t>
  </si>
  <si>
    <t>sanace : (5,23+4,72+3,31+8,09+9,09+6,47+5,40)*(1,35+0,60+0,40+0,80)</t>
  </si>
  <si>
    <t>460650016R00</t>
  </si>
  <si>
    <t>Podkladová vrstva z betonu</t>
  </si>
  <si>
    <t>sanace : (5,23+4,72+3,31+8,09+9,09+6,47+5,40)*0,60*0,15</t>
  </si>
  <si>
    <t>69366198R</t>
  </si>
  <si>
    <t>Geotextilie 300 g/m2 š. 200cm 100% PP</t>
  </si>
  <si>
    <t>POL3_0</t>
  </si>
  <si>
    <t>133,2765*1,2</t>
  </si>
  <si>
    <t>319201311R00</t>
  </si>
  <si>
    <t>Vyrovnání povrchu zdiva maltou tl.do 3 cm</t>
  </si>
  <si>
    <t>564831111R00</t>
  </si>
  <si>
    <t>Podklad ze štěrkodrti po zhutnění tloušťky 10 cm štěrkodrť frakce 0-32 mm</t>
  </si>
  <si>
    <t>T5 : 17,00</t>
  </si>
  <si>
    <t>564851111R00</t>
  </si>
  <si>
    <t>Podklad ze štěrkodrti po zhutnění tloušťky 15 cm</t>
  </si>
  <si>
    <t>564861111R00</t>
  </si>
  <si>
    <t>Podklad ze štěrkodrti po zhutnění tloušťky 20 cm štěrkodrť frakce 0-32 mm</t>
  </si>
  <si>
    <t>565161111R00</t>
  </si>
  <si>
    <t>Podklad z obal kam.ACP 16+,ACP 22+,do 3 m,tl. 8 cm</t>
  </si>
  <si>
    <t>577112113R00</t>
  </si>
  <si>
    <t>Beton asfalt. ACO 11 S modifik. š. do 3 m, tl.4 cm plochy 101-200 m2</t>
  </si>
  <si>
    <t>596215021R00</t>
  </si>
  <si>
    <t>Kladení zámkové dlažby tl. 6 cm do drtě tl. 4 cm</t>
  </si>
  <si>
    <t>596215040R00</t>
  </si>
  <si>
    <t>Kladení zámkové dlažby tl. 8 cm do drtě tl. 4 cm</t>
  </si>
  <si>
    <t>596291111R00</t>
  </si>
  <si>
    <t>Řezání zámkové dlažby tl. 60 mm</t>
  </si>
  <si>
    <t>596291113R00</t>
  </si>
  <si>
    <t>Řezání zámkové dlažby tl. 80 mm</t>
  </si>
  <si>
    <t>59245110R</t>
  </si>
  <si>
    <t>Dlažba sklad. HOLLAND I 20x10x6 cm přírodní</t>
  </si>
  <si>
    <t>T2 : 18,40*1,1</t>
  </si>
  <si>
    <t>592451170R</t>
  </si>
  <si>
    <t>Dlažba HOLLAND I 20x10x8 cm přírodní</t>
  </si>
  <si>
    <t>T4 : 16,04*1,1</t>
  </si>
  <si>
    <t>592453331R</t>
  </si>
  <si>
    <t>Dlaždice betonová 50x50x5 cm hladká standard šedá</t>
  </si>
  <si>
    <t>T3 : 4,55*1,1</t>
  </si>
  <si>
    <t>639571210R00</t>
  </si>
  <si>
    <t>Kačírek pro okapový chodník tl. 100 mm</t>
  </si>
  <si>
    <t>639571311R00</t>
  </si>
  <si>
    <t>Okapový chodník - textilie proti prorůstání 45g/m2</t>
  </si>
  <si>
    <t>894432119RZ1</t>
  </si>
  <si>
    <t>Osazení plastové šachty revizní prům.425 mm, Wavin včetně dodávky komponentů</t>
  </si>
  <si>
    <t>kus</t>
  </si>
  <si>
    <t>894999111RZ1</t>
  </si>
  <si>
    <t>Stávající svod posunout a prodloužit nad dvorní vpusť dle výkresu Koordinační situace - návrh úprav</t>
  </si>
  <si>
    <t>899111999RZ1</t>
  </si>
  <si>
    <t>Demontáž ocelové mříže</t>
  </si>
  <si>
    <t>ocelová : 1</t>
  </si>
  <si>
    <t>litinová : 1</t>
  </si>
  <si>
    <t>460030081R00</t>
  </si>
  <si>
    <t>Řezání spáry v asfaltu nebo betonu v tloušťce vrstvy do 8-10 cm</t>
  </si>
  <si>
    <t>T1 : 8,00</t>
  </si>
  <si>
    <t>T4 : 8,00</t>
  </si>
  <si>
    <t>916581111R00</t>
  </si>
  <si>
    <t>Osazení plastového zahradního obrubníku na trny</t>
  </si>
  <si>
    <t>9,09+5,47+0,61</t>
  </si>
  <si>
    <t>917862111R00</t>
  </si>
  <si>
    <t>Osazení stojat. obrub.bet. s opěrou,lože z C 12/15 včetně obrubníku ABO 2 - 15 100/15/25</t>
  </si>
  <si>
    <t>T2 : 15,00</t>
  </si>
  <si>
    <t>917911111RZ1</t>
  </si>
  <si>
    <t>Demontáž vlajkového stožáru a zpětná montáž do nové základové patky</t>
  </si>
  <si>
    <t>917932111R00</t>
  </si>
  <si>
    <t>Osazení betonové prefa přídlažby do lože z C12/15  včetně dodávky silniční přídlažby</t>
  </si>
  <si>
    <t>T4 : 4,00+4,10</t>
  </si>
  <si>
    <t>28324421R</t>
  </si>
  <si>
    <t>Obrubník zahradní plastový ADODO cihlový dl. 1 m</t>
  </si>
  <si>
    <t>15,17*1,1</t>
  </si>
  <si>
    <t>961055111R00</t>
  </si>
  <si>
    <t>Bourání základů železobetonových</t>
  </si>
  <si>
    <t>T4 : 16,04*0,15</t>
  </si>
  <si>
    <t>961111111RZ1</t>
  </si>
  <si>
    <t>Bourání stávající zděné zídky s beton. zákryt. deskami včetně základů</t>
  </si>
  <si>
    <t>961111112RZ1</t>
  </si>
  <si>
    <t>Vybourání stávajícího vyrovnávacího schodiště vč. základu</t>
  </si>
  <si>
    <t>999281105R00</t>
  </si>
  <si>
    <t xml:space="preserve">výšky do 6 m,  </t>
  </si>
  <si>
    <t>t</t>
  </si>
  <si>
    <t>Kalkul</t>
  </si>
  <si>
    <t>Přesun hmot</t>
  </si>
  <si>
    <t>POL7_</t>
  </si>
  <si>
    <t>711132101R00</t>
  </si>
  <si>
    <t>Izolace proti vlhkosti svislá pásy na sucho</t>
  </si>
  <si>
    <t>POL1_7</t>
  </si>
  <si>
    <t>711823129R00</t>
  </si>
  <si>
    <t>Montáž ukončovací lišty k nopové fólii včetně dodávky lišty</t>
  </si>
  <si>
    <t>28323110R</t>
  </si>
  <si>
    <t>Fólie nopová tl. 0,6 mm</t>
  </si>
  <si>
    <t>71,927*1,2</t>
  </si>
  <si>
    <t>998711201R00</t>
  </si>
  <si>
    <t>svisle do 6 m</t>
  </si>
  <si>
    <t>721211520R00</t>
  </si>
  <si>
    <t>Vpusť dvorní HL606, klapka, lapač litinová mřížka 226 x 226 D 110, 160 mm</t>
  </si>
  <si>
    <t>998721201R00</t>
  </si>
  <si>
    <t>v objektech výšky do 6 m</t>
  </si>
  <si>
    <t>460120081R00</t>
  </si>
  <si>
    <t>Násyp zeminy, hornina třídy 1-2 složení, rozprost. a udusání zeminy</t>
  </si>
  <si>
    <t>odhad : 30,00</t>
  </si>
  <si>
    <t>979990112R00</t>
  </si>
  <si>
    <t>Poplatek za skládku suti-obal.kam.-asfalt do 30x30</t>
  </si>
  <si>
    <t>979082111R00</t>
  </si>
  <si>
    <t>do 10 m</t>
  </si>
  <si>
    <t>Přesun suti</t>
  </si>
  <si>
    <t>POL8_</t>
  </si>
  <si>
    <t>979082121R00</t>
  </si>
  <si>
    <t>příplatek k ceně za každých dalších 5 m</t>
  </si>
  <si>
    <t>979082213R00</t>
  </si>
  <si>
    <t>bez naložení, ale se složením a hrubým urovnáním na vzdálenost do 1 km</t>
  </si>
  <si>
    <t>979082219R00</t>
  </si>
  <si>
    <t>příplatek k ceně za každý další i započatý 1 km přes 1 km</t>
  </si>
  <si>
    <t>979087212R00</t>
  </si>
  <si>
    <t>suti</t>
  </si>
  <si>
    <t>979990104R00</t>
  </si>
  <si>
    <t>beton nad 30x30 cm</t>
  </si>
  <si>
    <t>SUM</t>
  </si>
  <si>
    <t>END</t>
  </si>
  <si>
    <t>131201110R00</t>
  </si>
  <si>
    <t>Hloubení nezapaž. jam hor.3 do 50 m3, STROJNĚ</t>
  </si>
  <si>
    <t>šachty : 2*1,50*1,50*2,00</t>
  </si>
  <si>
    <t>131201119R00</t>
  </si>
  <si>
    <t>Příplatek za lepivost - hloubení nezap.jam v hor.3</t>
  </si>
  <si>
    <t>132201110R00</t>
  </si>
  <si>
    <t>Hloubení rýh š.do 60 cm v hor.3 do 50 m3, STROJNĚ</t>
  </si>
  <si>
    <t>(41,00+38,50)*1,50*0,60</t>
  </si>
  <si>
    <t>132201119R00</t>
  </si>
  <si>
    <t>Přípl.za lepivost,hloubení rýh 60 cm,hor.3,STROJNĚ</t>
  </si>
  <si>
    <t>151101101R00</t>
  </si>
  <si>
    <t>Pažení a rozepření stěn rýh - příložné - hl.do 2 m</t>
  </si>
  <si>
    <t>50% výkopu : (41,00+38,50)*1,50*2*0,5</t>
  </si>
  <si>
    <t>151101111R00</t>
  </si>
  <si>
    <t>Odstranění pažení stěn rýh - příložné - hl. do 2 m</t>
  </si>
  <si>
    <t>19,08+2,46+1,13+18,90</t>
  </si>
  <si>
    <t>41,57*10</t>
  </si>
  <si>
    <t>71,55-12,30</t>
  </si>
  <si>
    <t>9,00-1,13</t>
  </si>
  <si>
    <t>175101101R00</t>
  </si>
  <si>
    <t>Obsyp potrubí bez prohození sypaniny s dodáním štěrkopísku frakce 0 - 22 mm</t>
  </si>
  <si>
    <t>(41,00+38,50)*0,60*0,40</t>
  </si>
  <si>
    <t>41,00*0,60</t>
  </si>
  <si>
    <t>583317035R</t>
  </si>
  <si>
    <t>Kamenivo těžené frakce  0/32 C Olomoucký kraj</t>
  </si>
  <si>
    <t>pod zpevněnou plochou : 18,90*2</t>
  </si>
  <si>
    <t>451572111R00</t>
  </si>
  <si>
    <t>Lože pod potrubí z kameniva těženého 0 - 4 mm</t>
  </si>
  <si>
    <t>(41,00+38,50)*0,60*0,10</t>
  </si>
  <si>
    <t>821999111RZ1</t>
  </si>
  <si>
    <t>Vybourání otvoru do betonové stěny pro potrubí DN 100 včetně utěsnění</t>
  </si>
  <si>
    <t>899111222RZ1</t>
  </si>
  <si>
    <t>D+M plastový lapač splavenin</t>
  </si>
  <si>
    <t>899111997RZ1</t>
  </si>
  <si>
    <t>Odstranění stávající kanalizace</t>
  </si>
  <si>
    <t>899111998RZ1</t>
  </si>
  <si>
    <t>Odstranění betonové šachty včetně poklopu</t>
  </si>
  <si>
    <t>894431421RA0</t>
  </si>
  <si>
    <t>Šachta D 600 mm, dl.šach.roury 2,00 m, přímá dno KG D 160 mm, poklop litina 12,5 t</t>
  </si>
  <si>
    <t>Agregovaná položka</t>
  </si>
  <si>
    <t>POL2_</t>
  </si>
  <si>
    <t>Plastové dno, šachta z korugované trouby, těsnění, teleskopický adaptér, rám do teleskopu, poklop litinový.</t>
  </si>
  <si>
    <t>POP</t>
  </si>
  <si>
    <t>Přesun hmot pro opravy a údržbu do výšky 6 m</t>
  </si>
  <si>
    <t>721176222R00</t>
  </si>
  <si>
    <t>Potrubí KG svodné (ležaté) v zemi D 110 x 3,2 mm</t>
  </si>
  <si>
    <t>Potrubí včetně tvarovek. Bez zednických výpomocí.</t>
  </si>
  <si>
    <t>721176224R00</t>
  </si>
  <si>
    <t>Potrubí KG svodné (ležaté) v zemi D 160 x 4,0 mm</t>
  </si>
  <si>
    <t>Vnitrostaveništní doprava suti do 10 m</t>
  </si>
  <si>
    <t>POL1_9</t>
  </si>
  <si>
    <t>Příplatek k vnitrost. dopravě suti za dalších 5 m</t>
  </si>
  <si>
    <t>Vodorovná doprava suti po suchu do 1 km</t>
  </si>
  <si>
    <t>Příplatek za dopravu suti po suchu za další 1 km</t>
  </si>
  <si>
    <t>Nakládání suti na dopravní prostředky - komunikace</t>
  </si>
  <si>
    <t>Poplatek za skládku suti - beton nad 30x30 cm</t>
  </si>
  <si>
    <t>3,80+4,25</t>
  </si>
  <si>
    <t>4,25*1,00</t>
  </si>
  <si>
    <t>1,90*2,00</t>
  </si>
  <si>
    <t>1,90*1,00</t>
  </si>
  <si>
    <t>113151113R00</t>
  </si>
  <si>
    <t>Fréz.živič.krytu pl.do 500 m2,pruh do 75 cm,tl.4cm</t>
  </si>
  <si>
    <t>v komunikaci : (0,50+0,80+0,50)*5,00</t>
  </si>
  <si>
    <t>113202111R00</t>
  </si>
  <si>
    <t>Vytrhání obrub obrubníků silničních</t>
  </si>
  <si>
    <t>8,00*1,20*2,20</t>
  </si>
  <si>
    <t>8,00*1,20*2</t>
  </si>
  <si>
    <t>21,12*10</t>
  </si>
  <si>
    <t>21,12-4,00-0,80</t>
  </si>
  <si>
    <t>8,00*1,00*0,50</t>
  </si>
  <si>
    <t>8,00*1,00</t>
  </si>
  <si>
    <t>199111999RZ1</t>
  </si>
  <si>
    <t>Zajištění (fixace) stávajícího plotu</t>
  </si>
  <si>
    <t>721999111RZ1</t>
  </si>
  <si>
    <t>Napojení na stávající kanalizaci včetně obetonování spoje</t>
  </si>
  <si>
    <t>721999112RZ1</t>
  </si>
  <si>
    <t>Ponechané kanalizační potrubí zalít plně betonem</t>
  </si>
  <si>
    <t>583319002R</t>
  </si>
  <si>
    <t>Kamenivo těžené frakce 32/63 Jihomor. kraj</t>
  </si>
  <si>
    <t>16,32*2</t>
  </si>
  <si>
    <t>8,00*1,00*0,10</t>
  </si>
  <si>
    <t>Podklad ze štěrkodrti po zhutnění tloušťky 10 cm štěrkodrť frakce 32-63 mm</t>
  </si>
  <si>
    <t>v komunikaci : (0,80)*(5,00+1,90)</t>
  </si>
  <si>
    <t>v komunikaci : (0,50+0,80+0,50)*(5,00+1,90)</t>
  </si>
  <si>
    <t>599141111R00</t>
  </si>
  <si>
    <t>Vyplnění spár živičnou zálivkou</t>
  </si>
  <si>
    <t>v komunikaci : (4,50+4,50+0,80)</t>
  </si>
  <si>
    <t>v chodníku : (1,90+1,90)</t>
  </si>
  <si>
    <t>892351111R00</t>
  </si>
  <si>
    <t>Tlaková zkouška potrubí DN 200</t>
  </si>
  <si>
    <t>892855111R00</t>
  </si>
  <si>
    <t>Kontrola kanalizace TV kamerou do 15 m</t>
  </si>
  <si>
    <t>úsek</t>
  </si>
  <si>
    <t>Osazení stojat. obrub.bet. s opěrou,lože z C 12/15</t>
  </si>
  <si>
    <t>979024441R00</t>
  </si>
  <si>
    <t>Očištění vybour. obrubníků všech loží a výplní</t>
  </si>
  <si>
    <t>721176229RZ1</t>
  </si>
  <si>
    <t>Potrubí KG svodné (ležaté) v zemi PP ULTRA RIB2 DN200, SN10</t>
  </si>
  <si>
    <t>součástí je 1xkoleno, 1xpřechod UR na KG : 8</t>
  </si>
  <si>
    <t>289902111R00</t>
  </si>
  <si>
    <t>Otlučení nebo odsekání omítek stěn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</si>
  <si>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</si>
  <si>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</si>
  <si>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</si>
  <si>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</si>
  <si>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4,56*1,20+11,13*1,98+3,58*1,00</t>
  </si>
  <si>
    <t>5,80*1,40+1,03*1,80</t>
  </si>
  <si>
    <t>3,16*1,80</t>
  </si>
  <si>
    <t>4,74*1,40+1,82*1,50+1,04*1,70+4,45*2,00</t>
  </si>
  <si>
    <t>5,10*1,20+4,27*1,70+1,10*1,00</t>
  </si>
  <si>
    <t>1,93*1,40+4,25*0,80</t>
  </si>
  <si>
    <t>6,02*1,00+7,62*1,60</t>
  </si>
  <si>
    <t>9,01*1,78+10,08*1,82</t>
  </si>
  <si>
    <t>289901999RZ1</t>
  </si>
  <si>
    <t>Vyfoukání tlak. vzduchem</t>
  </si>
  <si>
    <t>952901111R00</t>
  </si>
  <si>
    <t>Vyčištění budov o výšce podlaží do 4 m</t>
  </si>
  <si>
    <t>5,62*3,70+3,79*3,64+4,24*1,41+1,01*1,96+4,25*2,35+3,98*3,64+5,20*3,95</t>
  </si>
  <si>
    <t>979011111R00</t>
  </si>
  <si>
    <t>Svislá doprava suti a vybour. hmot za 2.NP a 1.PP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</si>
  <si>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</si>
  <si>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</si>
  <si>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</si>
  <si>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</si>
  <si>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</si>
  <si>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979990001R00</t>
  </si>
  <si>
    <t>Poplatek za skládku stavební suti</t>
  </si>
  <si>
    <t>VRN 04</t>
  </si>
  <si>
    <t>Čištění komunikací, chodníků v průběhu stavby</t>
  </si>
  <si>
    <t>VRN 07</t>
  </si>
  <si>
    <t>Zabezpečení stavby z hlediska BOZP</t>
  </si>
  <si>
    <t>VRN 10</t>
  </si>
  <si>
    <t>Oplocení staveniště</t>
  </si>
  <si>
    <t>VRN 14</t>
  </si>
  <si>
    <t>Uvedení okolních ploch do původního stavu</t>
  </si>
  <si>
    <t>VRN 15</t>
  </si>
  <si>
    <t>Ochrana stávající vzrostlé zeleně</t>
  </si>
  <si>
    <t>VRN 05</t>
  </si>
  <si>
    <t>Doklady ke kolaudaci, certifikáty, prohlášení o shodě,geodetické zaměření včetně zakreslení do GIS</t>
  </si>
  <si>
    <t>certifikáty materiálů : 1</t>
  </si>
  <si>
    <t>VRN 06</t>
  </si>
  <si>
    <t>Veškeré zkoušky spojené se stavbou (zhutnění podloží, zkoušky betonu)</t>
  </si>
  <si>
    <t>VRN 08</t>
  </si>
  <si>
    <t>Fotodokumentace stavby</t>
  </si>
  <si>
    <t>VRN 09</t>
  </si>
  <si>
    <t>Aktivní spolupráce s projektantem</t>
  </si>
  <si>
    <t>VRN 11</t>
  </si>
  <si>
    <t>Zábor veřejného prostranství</t>
  </si>
  <si>
    <t>VRN 12</t>
  </si>
  <si>
    <t>Ztížené výrobní podmínky - stavba za provozu investora</t>
  </si>
  <si>
    <t>VRN 16</t>
  </si>
  <si>
    <t>Přechodné dopravní značení</t>
  </si>
  <si>
    <t>005111021R</t>
  </si>
  <si>
    <t>Vytyčení inženýrských sítí</t>
  </si>
  <si>
    <t>POL99_8</t>
  </si>
  <si>
    <t>005121R</t>
  </si>
  <si>
    <t>Zařízení staveniště</t>
  </si>
  <si>
    <t>Město Ktnov,</t>
  </si>
  <si>
    <t>Hlavní nám.96/1, Krnov</t>
  </si>
  <si>
    <t xml:space="preserve"> 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</si>
</sst>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/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rv+GqJo75g+tRqCpds0hKTpm+8EnYVcHeyvtvA7AhGCAIMKgxMessr+hLjlw61h10KExx7J0l26ZYsK7mJGZyw==" saltValue="CmcrWbNi7jRmccRCbf2y4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opLeftCell="B1" zoomScaleNormal="100" zoomScaleSheetLayoutView="75" workbookViewId="0">
      <selection activeCell="H14" sqref="H1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199" t="s">
        <v>41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5">
      <c r="A2" s="2"/>
      <c r="B2" s="76" t="s">
        <v>22</v>
      </c>
      <c r="C2" s="77"/>
      <c r="D2" s="78" t="s">
        <v>43</v>
      </c>
      <c r="E2" s="208" t="s">
        <v>44</v>
      </c>
      <c r="F2" s="209"/>
      <c r="G2" s="209"/>
      <c r="H2" s="209"/>
      <c r="I2" s="209"/>
      <c r="J2" s="210"/>
      <c r="O2" s="1"/>
    </row>
    <row r="3" spans="1:15" ht="27" hidden="1" customHeight="1" x14ac:dyDescent="0.25">
      <c r="A3" s="2"/>
      <c r="B3" s="79"/>
      <c r="C3" s="77"/>
      <c r="D3" s="80"/>
      <c r="E3" s="211"/>
      <c r="F3" s="212"/>
      <c r="G3" s="212"/>
      <c r="H3" s="212"/>
      <c r="I3" s="212"/>
      <c r="J3" s="213"/>
    </row>
    <row r="4" spans="1:15" ht="23.25" customHeight="1" x14ac:dyDescent="0.25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5">
      <c r="A5" s="2"/>
      <c r="B5" s="31" t="s">
        <v>42</v>
      </c>
      <c r="D5" s="225" t="s">
        <v>485</v>
      </c>
      <c r="E5" s="226"/>
      <c r="F5" s="226"/>
      <c r="G5" s="226"/>
      <c r="H5" s="18" t="s">
        <v>40</v>
      </c>
      <c r="I5" s="197" t="s">
        <v>487</v>
      </c>
      <c r="J5" s="8"/>
    </row>
    <row r="6" spans="1:15" ht="15.75" customHeight="1" x14ac:dyDescent="0.25">
      <c r="A6" s="2"/>
      <c r="B6" s="28"/>
      <c r="C6" s="55"/>
      <c r="D6" s="227" t="s">
        <v>486</v>
      </c>
      <c r="E6" s="228"/>
      <c r="F6" s="228"/>
      <c r="G6" s="228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15"/>
      <c r="E11" s="215"/>
      <c r="F11" s="215"/>
      <c r="G11" s="215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20"/>
      <c r="E12" s="220"/>
      <c r="F12" s="220"/>
      <c r="G12" s="220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23"/>
      <c r="F13" s="224"/>
      <c r="G13" s="224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4"/>
      <c r="F15" s="214"/>
      <c r="G15" s="216"/>
      <c r="H15" s="216"/>
      <c r="I15" s="216" t="s">
        <v>29</v>
      </c>
      <c r="J15" s="217"/>
    </row>
    <row r="16" spans="1:15" ht="23.25" customHeight="1" x14ac:dyDescent="0.25">
      <c r="A16" s="142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SUMIF(F56:F72,A16,I56:I72)+SUMIF(F56:F72,"PSU",I56:I72)</f>
        <v>0</v>
      </c>
      <c r="J16" s="207"/>
    </row>
    <row r="17" spans="1:10" ht="23.25" customHeight="1" x14ac:dyDescent="0.25">
      <c r="A17" s="142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SUMIF(F56:F72,A17,I56:I72)</f>
        <v>0</v>
      </c>
      <c r="J17" s="207"/>
    </row>
    <row r="18" spans="1:10" ht="23.25" customHeight="1" x14ac:dyDescent="0.25">
      <c r="A18" s="142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SUMIF(F56:F72,A18,I56:I72)</f>
        <v>0</v>
      </c>
      <c r="J18" s="207"/>
    </row>
    <row r="19" spans="1:10" ht="23.25" customHeight="1" x14ac:dyDescent="0.25">
      <c r="A19" s="142" t="s">
        <v>98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SUMIF(F56:F72,A19,I56:I72)</f>
        <v>0</v>
      </c>
      <c r="J19" s="207"/>
    </row>
    <row r="20" spans="1:10" ht="23.25" customHeight="1" x14ac:dyDescent="0.25">
      <c r="A20" s="142" t="s">
        <v>99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SUMIF(F56:F72,A20,I56:I72)</f>
        <v>0</v>
      </c>
      <c r="J20" s="207"/>
    </row>
    <row r="21" spans="1:10" ht="23.25" customHeight="1" x14ac:dyDescent="0.25">
      <c r="A21" s="2"/>
      <c r="B21" s="48" t="s">
        <v>29</v>
      </c>
      <c r="C21" s="64"/>
      <c r="D21" s="65"/>
      <c r="E21" s="218"/>
      <c r="F21" s="219"/>
      <c r="G21" s="218"/>
      <c r="H21" s="219"/>
      <c r="I21" s="218">
        <f>SUM(I16:J20)</f>
        <v>0</v>
      </c>
      <c r="J21" s="236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34">
        <f>ZakladDPHSniVypocet</f>
        <v>0</v>
      </c>
      <c r="H23" s="235"/>
      <c r="I23" s="235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32">
        <f>I23*E23/100</f>
        <v>0</v>
      </c>
      <c r="H24" s="233"/>
      <c r="I24" s="233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34">
        <f>ZakladDPHZaklVypocet</f>
        <v>0</v>
      </c>
      <c r="H25" s="235"/>
      <c r="I25" s="235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02">
        <f>I25*E25/100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4">
        <f>CenaCelkemBezDPH-(ZakladDPHSni+ZakladDPHZakl)</f>
        <v>0</v>
      </c>
      <c r="H27" s="204"/>
      <c r="I27" s="204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23</v>
      </c>
      <c r="C28" s="117"/>
      <c r="D28" s="117"/>
      <c r="E28" s="118"/>
      <c r="F28" s="119"/>
      <c r="G28" s="238">
        <f>A27</f>
        <v>0</v>
      </c>
      <c r="H28" s="238"/>
      <c r="I28" s="238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35</v>
      </c>
      <c r="C29" s="121"/>
      <c r="D29" s="121"/>
      <c r="E29" s="121"/>
      <c r="F29" s="122"/>
      <c r="G29" s="237">
        <f>ZakladDPHSni+DPHSni+ZakladDPHZakl+DPHZakl+Zaokrouhleni</f>
        <v>0</v>
      </c>
      <c r="H29" s="237"/>
      <c r="I29" s="237"/>
      <c r="J29" s="123" t="s">
        <v>61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39"/>
      <c r="E34" s="240"/>
      <c r="G34" s="241"/>
      <c r="H34" s="242"/>
      <c r="I34" s="242"/>
      <c r="J34" s="25"/>
    </row>
    <row r="35" spans="1:10" ht="12.75" customHeight="1" x14ac:dyDescent="0.25">
      <c r="A35" s="2"/>
      <c r="B35" s="2"/>
      <c r="D35" s="231" t="s">
        <v>2</v>
      </c>
      <c r="E35" s="231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45</v>
      </c>
      <c r="C39" s="243"/>
      <c r="D39" s="243"/>
      <c r="E39" s="243"/>
      <c r="F39" s="100">
        <f>'SO01 A Pol'!AE150+'SO01 B Pol'!AE64+'SO01 C Pol'!AE86+'SO02 A Pol'!AE37+'VRN D Pol'!AE25</f>
        <v>0</v>
      </c>
      <c r="G39" s="101">
        <f>'SO01 A Pol'!AF150+'SO01 B Pol'!AF64+'SO01 C Pol'!AF86+'SO02 A Pol'!AF37+'VRN D Pol'!AF25</f>
        <v>0</v>
      </c>
      <c r="H39" s="102"/>
      <c r="I39" s="103">
        <f t="shared" ref="I39:I48" si="1">F39+G39+H39</f>
        <v>0</v>
      </c>
      <c r="J39" s="104" t="str">
        <f t="shared" ref="J39:J48" si="2">IF(CenaCelkemVypocet=0,"",I39/CenaCelkemVypocet*100)</f>
        <v/>
      </c>
    </row>
    <row r="40" spans="1:10" ht="25.5" customHeight="1" x14ac:dyDescent="0.25">
      <c r="A40" s="88">
        <v>2</v>
      </c>
      <c r="B40" s="105"/>
      <c r="C40" s="244" t="s">
        <v>46</v>
      </c>
      <c r="D40" s="244"/>
      <c r="E40" s="244"/>
      <c r="F40" s="106"/>
      <c r="G40" s="107"/>
      <c r="H40" s="107"/>
      <c r="I40" s="108">
        <f t="shared" si="1"/>
        <v>0</v>
      </c>
      <c r="J40" s="109" t="str">
        <f t="shared" si="2"/>
        <v/>
      </c>
    </row>
    <row r="41" spans="1:10" ht="25.5" customHeight="1" x14ac:dyDescent="0.25">
      <c r="A41" s="88">
        <v>2</v>
      </c>
      <c r="B41" s="105" t="s">
        <v>47</v>
      </c>
      <c r="C41" s="244" t="s">
        <v>48</v>
      </c>
      <c r="D41" s="244"/>
      <c r="E41" s="244"/>
      <c r="F41" s="106">
        <f>'SO01 A Pol'!AE150+'SO01 B Pol'!AE64+'SO01 C Pol'!AE86</f>
        <v>0</v>
      </c>
      <c r="G41" s="107">
        <f>'SO01 A Pol'!AF150+'SO01 B Pol'!AF64+'SO01 C Pol'!AF86</f>
        <v>0</v>
      </c>
      <c r="H41" s="107"/>
      <c r="I41" s="108">
        <f t="shared" si="1"/>
        <v>0</v>
      </c>
      <c r="J41" s="109" t="str">
        <f t="shared" si="2"/>
        <v/>
      </c>
    </row>
    <row r="42" spans="1:10" ht="25.5" customHeight="1" x14ac:dyDescent="0.25">
      <c r="A42" s="88">
        <v>3</v>
      </c>
      <c r="B42" s="110" t="s">
        <v>49</v>
      </c>
      <c r="C42" s="243" t="s">
        <v>50</v>
      </c>
      <c r="D42" s="243"/>
      <c r="E42" s="243"/>
      <c r="F42" s="111">
        <f>'SO01 A Pol'!AE150</f>
        <v>0</v>
      </c>
      <c r="G42" s="102">
        <f>'SO01 A Pol'!AF150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5">
      <c r="A43" s="88">
        <v>3</v>
      </c>
      <c r="B43" s="110" t="s">
        <v>51</v>
      </c>
      <c r="C43" s="243" t="s">
        <v>52</v>
      </c>
      <c r="D43" s="243"/>
      <c r="E43" s="243"/>
      <c r="F43" s="111">
        <f>'SO01 B Pol'!AE64</f>
        <v>0</v>
      </c>
      <c r="G43" s="102">
        <f>'SO01 B Pol'!AF64</f>
        <v>0</v>
      </c>
      <c r="H43" s="102"/>
      <c r="I43" s="103">
        <f t="shared" si="1"/>
        <v>0</v>
      </c>
      <c r="J43" s="104" t="str">
        <f t="shared" si="2"/>
        <v/>
      </c>
    </row>
    <row r="44" spans="1:10" ht="25.5" customHeight="1" x14ac:dyDescent="0.25">
      <c r="A44" s="88">
        <v>3</v>
      </c>
      <c r="B44" s="110" t="s">
        <v>53</v>
      </c>
      <c r="C44" s="243" t="s">
        <v>54</v>
      </c>
      <c r="D44" s="243"/>
      <c r="E44" s="243"/>
      <c r="F44" s="111">
        <f>'SO01 C Pol'!AE86</f>
        <v>0</v>
      </c>
      <c r="G44" s="102">
        <f>'SO01 C Pol'!AF86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5">
      <c r="A45" s="88">
        <v>2</v>
      </c>
      <c r="B45" s="105" t="s">
        <v>55</v>
      </c>
      <c r="C45" s="244" t="s">
        <v>56</v>
      </c>
      <c r="D45" s="244"/>
      <c r="E45" s="244"/>
      <c r="F45" s="106">
        <f>'SO02 A Pol'!AE37</f>
        <v>0</v>
      </c>
      <c r="G45" s="107">
        <f>'SO02 A Pol'!AF37</f>
        <v>0</v>
      </c>
      <c r="H45" s="107"/>
      <c r="I45" s="108">
        <f t="shared" si="1"/>
        <v>0</v>
      </c>
      <c r="J45" s="109" t="str">
        <f t="shared" si="2"/>
        <v/>
      </c>
    </row>
    <row r="46" spans="1:10" ht="25.5" customHeight="1" x14ac:dyDescent="0.25">
      <c r="A46" s="88">
        <v>3</v>
      </c>
      <c r="B46" s="110" t="s">
        <v>49</v>
      </c>
      <c r="C46" s="243" t="s">
        <v>57</v>
      </c>
      <c r="D46" s="243"/>
      <c r="E46" s="243"/>
      <c r="F46" s="111">
        <f>'SO02 A Pol'!AE37</f>
        <v>0</v>
      </c>
      <c r="G46" s="102">
        <f>'SO02 A Pol'!AF37</f>
        <v>0</v>
      </c>
      <c r="H46" s="102"/>
      <c r="I46" s="103">
        <f t="shared" si="1"/>
        <v>0</v>
      </c>
      <c r="J46" s="104" t="str">
        <f t="shared" si="2"/>
        <v/>
      </c>
    </row>
    <row r="47" spans="1:10" ht="25.5" customHeight="1" x14ac:dyDescent="0.25">
      <c r="A47" s="88">
        <v>2</v>
      </c>
      <c r="B47" s="105" t="s">
        <v>58</v>
      </c>
      <c r="C47" s="244" t="s">
        <v>58</v>
      </c>
      <c r="D47" s="244"/>
      <c r="E47" s="244"/>
      <c r="F47" s="106">
        <f>'VRN D Pol'!AE25</f>
        <v>0</v>
      </c>
      <c r="G47" s="107">
        <f>'VRN D Pol'!AF25</f>
        <v>0</v>
      </c>
      <c r="H47" s="107"/>
      <c r="I47" s="108">
        <f t="shared" si="1"/>
        <v>0</v>
      </c>
      <c r="J47" s="109" t="str">
        <f t="shared" si="2"/>
        <v/>
      </c>
    </row>
    <row r="48" spans="1:10" ht="25.5" customHeight="1" x14ac:dyDescent="0.25">
      <c r="A48" s="88">
        <v>3</v>
      </c>
      <c r="B48" s="110" t="s">
        <v>59</v>
      </c>
      <c r="C48" s="243" t="s">
        <v>58</v>
      </c>
      <c r="D48" s="243"/>
      <c r="E48" s="243"/>
      <c r="F48" s="111">
        <f>'VRN D Pol'!AE25</f>
        <v>0</v>
      </c>
      <c r="G48" s="102">
        <f>'VRN D Pol'!AF25</f>
        <v>0</v>
      </c>
      <c r="H48" s="102"/>
      <c r="I48" s="103">
        <f t="shared" si="1"/>
        <v>0</v>
      </c>
      <c r="J48" s="104" t="str">
        <f t="shared" si="2"/>
        <v/>
      </c>
    </row>
    <row r="49" spans="1:10" ht="25.5" customHeight="1" x14ac:dyDescent="0.25">
      <c r="A49" s="88"/>
      <c r="B49" s="245" t="s">
        <v>60</v>
      </c>
      <c r="C49" s="246"/>
      <c r="D49" s="246"/>
      <c r="E49" s="246"/>
      <c r="F49" s="112">
        <f>SUMIF(A39:A48,"=1",F39:F48)</f>
        <v>0</v>
      </c>
      <c r="G49" s="113">
        <f>SUMIF(A39:A48,"=1",G39:G48)</f>
        <v>0</v>
      </c>
      <c r="H49" s="113">
        <f>SUMIF(A39:A48,"=1",H39:H48)</f>
        <v>0</v>
      </c>
      <c r="I49" s="114">
        <f>SUMIF(A39:A48,"=1",I39:I48)</f>
        <v>0</v>
      </c>
      <c r="J49" s="115">
        <f>SUMIF(A39:A48,"=1",J39:J48)</f>
        <v>0</v>
      </c>
    </row>
    <row r="53" spans="1:10" ht="15.6" x14ac:dyDescent="0.3">
      <c r="B53" s="124" t="s">
        <v>62</v>
      </c>
    </row>
    <row r="55" spans="1:10" ht="25.5" customHeight="1" x14ac:dyDescent="0.25">
      <c r="A55" s="126"/>
      <c r="B55" s="129" t="s">
        <v>17</v>
      </c>
      <c r="C55" s="129" t="s">
        <v>5</v>
      </c>
      <c r="D55" s="130"/>
      <c r="E55" s="130"/>
      <c r="F55" s="131" t="s">
        <v>63</v>
      </c>
      <c r="G55" s="131"/>
      <c r="H55" s="131"/>
      <c r="I55" s="131" t="s">
        <v>29</v>
      </c>
      <c r="J55" s="131" t="s">
        <v>0</v>
      </c>
    </row>
    <row r="56" spans="1:10" ht="36.75" customHeight="1" x14ac:dyDescent="0.25">
      <c r="A56" s="127"/>
      <c r="B56" s="132" t="s">
        <v>64</v>
      </c>
      <c r="C56" s="247" t="s">
        <v>65</v>
      </c>
      <c r="D56" s="248"/>
      <c r="E56" s="248"/>
      <c r="F56" s="138" t="s">
        <v>24</v>
      </c>
      <c r="G56" s="139"/>
      <c r="H56" s="139"/>
      <c r="I56" s="139">
        <f>'SO01 A Pol'!G8+'SO01 B Pol'!G8+'SO01 C Pol'!G8</f>
        <v>0</v>
      </c>
      <c r="J56" s="136" t="str">
        <f>IF(I73=0,"",I56/I73*100)</f>
        <v/>
      </c>
    </row>
    <row r="57" spans="1:10" ht="36.75" customHeight="1" x14ac:dyDescent="0.25">
      <c r="A57" s="127"/>
      <c r="B57" s="132" t="s">
        <v>66</v>
      </c>
      <c r="C57" s="247" t="s">
        <v>67</v>
      </c>
      <c r="D57" s="248"/>
      <c r="E57" s="248"/>
      <c r="F57" s="138" t="s">
        <v>24</v>
      </c>
      <c r="G57" s="139"/>
      <c r="H57" s="139"/>
      <c r="I57" s="139">
        <f>'SO01 A Pol'!G49+'SO02 A Pol'!G8</f>
        <v>0</v>
      </c>
      <c r="J57" s="136" t="str">
        <f>IF(I73=0,"",I57/I73*100)</f>
        <v/>
      </c>
    </row>
    <row r="58" spans="1:10" ht="36.75" customHeight="1" x14ac:dyDescent="0.25">
      <c r="A58" s="127"/>
      <c r="B58" s="132" t="s">
        <v>68</v>
      </c>
      <c r="C58" s="247" t="s">
        <v>69</v>
      </c>
      <c r="D58" s="248"/>
      <c r="E58" s="248"/>
      <c r="F58" s="138" t="s">
        <v>24</v>
      </c>
      <c r="G58" s="139"/>
      <c r="H58" s="139"/>
      <c r="I58" s="139">
        <f>'SO01 A Pol'!G63</f>
        <v>0</v>
      </c>
      <c r="J58" s="136" t="str">
        <f>IF(I73=0,"",I58/I73*100)</f>
        <v/>
      </c>
    </row>
    <row r="59" spans="1:10" ht="36.75" customHeight="1" x14ac:dyDescent="0.25">
      <c r="A59" s="127"/>
      <c r="B59" s="132" t="s">
        <v>70</v>
      </c>
      <c r="C59" s="247" t="s">
        <v>71</v>
      </c>
      <c r="D59" s="248"/>
      <c r="E59" s="248"/>
      <c r="F59" s="138" t="s">
        <v>24</v>
      </c>
      <c r="G59" s="139"/>
      <c r="H59" s="139"/>
      <c r="I59" s="139">
        <f>'SO01 B Pol'!G38+'SO01 C Pol'!G45</f>
        <v>0</v>
      </c>
      <c r="J59" s="136" t="str">
        <f>IF(I73=0,"",I59/I73*100)</f>
        <v/>
      </c>
    </row>
    <row r="60" spans="1:10" ht="36.75" customHeight="1" x14ac:dyDescent="0.25">
      <c r="A60" s="127"/>
      <c r="B60" s="132" t="s">
        <v>72</v>
      </c>
      <c r="C60" s="247" t="s">
        <v>73</v>
      </c>
      <c r="D60" s="248"/>
      <c r="E60" s="248"/>
      <c r="F60" s="138" t="s">
        <v>24</v>
      </c>
      <c r="G60" s="139"/>
      <c r="H60" s="139"/>
      <c r="I60" s="139">
        <f>'SO01 A Pol'!G65+'SO01 C Pol'!G48</f>
        <v>0</v>
      </c>
      <c r="J60" s="136" t="str">
        <f>IF(I73=0,"",I60/I73*100)</f>
        <v/>
      </c>
    </row>
    <row r="61" spans="1:10" ht="36.75" customHeight="1" x14ac:dyDescent="0.25">
      <c r="A61" s="127"/>
      <c r="B61" s="132" t="s">
        <v>74</v>
      </c>
      <c r="C61" s="247" t="s">
        <v>75</v>
      </c>
      <c r="D61" s="248"/>
      <c r="E61" s="248"/>
      <c r="F61" s="138" t="s">
        <v>24</v>
      </c>
      <c r="G61" s="139"/>
      <c r="H61" s="139"/>
      <c r="I61" s="139">
        <f>'SO01 A Pol'!G96</f>
        <v>0</v>
      </c>
      <c r="J61" s="136" t="str">
        <f>IF(I73=0,"",I61/I73*100)</f>
        <v/>
      </c>
    </row>
    <row r="62" spans="1:10" ht="36.75" customHeight="1" x14ac:dyDescent="0.25">
      <c r="A62" s="127"/>
      <c r="B62" s="132" t="s">
        <v>76</v>
      </c>
      <c r="C62" s="247" t="s">
        <v>77</v>
      </c>
      <c r="D62" s="248"/>
      <c r="E62" s="248"/>
      <c r="F62" s="138" t="s">
        <v>24</v>
      </c>
      <c r="G62" s="139"/>
      <c r="H62" s="139"/>
      <c r="I62" s="139">
        <f>'SO01 A Pol'!G101+'SO01 B Pol'!G41+'SO01 C Pol'!G59</f>
        <v>0</v>
      </c>
      <c r="J62" s="136" t="str">
        <f>IF(I73=0,"",I62/I73*100)</f>
        <v/>
      </c>
    </row>
    <row r="63" spans="1:10" ht="36.75" customHeight="1" x14ac:dyDescent="0.25">
      <c r="A63" s="127"/>
      <c r="B63" s="132" t="s">
        <v>78</v>
      </c>
      <c r="C63" s="247" t="s">
        <v>79</v>
      </c>
      <c r="D63" s="248"/>
      <c r="E63" s="248"/>
      <c r="F63" s="138" t="s">
        <v>24</v>
      </c>
      <c r="G63" s="139"/>
      <c r="H63" s="139"/>
      <c r="I63" s="139">
        <f>'SO01 A Pol'!G107+'SO01 C Pol'!G62</f>
        <v>0</v>
      </c>
      <c r="J63" s="136" t="str">
        <f>IF(I73=0,"",I63/I73*100)</f>
        <v/>
      </c>
    </row>
    <row r="64" spans="1:10" ht="36.75" customHeight="1" x14ac:dyDescent="0.25">
      <c r="A64" s="127"/>
      <c r="B64" s="132" t="s">
        <v>80</v>
      </c>
      <c r="C64" s="247" t="s">
        <v>81</v>
      </c>
      <c r="D64" s="248"/>
      <c r="E64" s="248"/>
      <c r="F64" s="138" t="s">
        <v>24</v>
      </c>
      <c r="G64" s="139"/>
      <c r="H64" s="139"/>
      <c r="I64" s="139">
        <f>'SO01 A Pol'!G111+'SO01 C Pol'!G66</f>
        <v>0</v>
      </c>
      <c r="J64" s="136" t="str">
        <f>IF(I73=0,"",I64/I73*100)</f>
        <v/>
      </c>
    </row>
    <row r="65" spans="1:10" ht="36.75" customHeight="1" x14ac:dyDescent="0.25">
      <c r="A65" s="127"/>
      <c r="B65" s="132" t="s">
        <v>82</v>
      </c>
      <c r="C65" s="247" t="s">
        <v>83</v>
      </c>
      <c r="D65" s="248"/>
      <c r="E65" s="248"/>
      <c r="F65" s="138" t="s">
        <v>24</v>
      </c>
      <c r="G65" s="139"/>
      <c r="H65" s="139"/>
      <c r="I65" s="139">
        <f>'SO02 A Pol'!G23</f>
        <v>0</v>
      </c>
      <c r="J65" s="136" t="str">
        <f>IF(I73=0,"",I65/I73*100)</f>
        <v/>
      </c>
    </row>
    <row r="66" spans="1:10" ht="36.75" customHeight="1" x14ac:dyDescent="0.25">
      <c r="A66" s="127"/>
      <c r="B66" s="132" t="s">
        <v>84</v>
      </c>
      <c r="C66" s="247" t="s">
        <v>85</v>
      </c>
      <c r="D66" s="248"/>
      <c r="E66" s="248"/>
      <c r="F66" s="138" t="s">
        <v>24</v>
      </c>
      <c r="G66" s="139"/>
      <c r="H66" s="139"/>
      <c r="I66" s="139">
        <f>'SO01 A Pol'!G121+'SO01 C Pol'!G68</f>
        <v>0</v>
      </c>
      <c r="J66" s="136" t="str">
        <f>IF(I73=0,"",I66/I73*100)</f>
        <v/>
      </c>
    </row>
    <row r="67" spans="1:10" ht="36.75" customHeight="1" x14ac:dyDescent="0.25">
      <c r="A67" s="127"/>
      <c r="B67" s="132" t="s">
        <v>86</v>
      </c>
      <c r="C67" s="247" t="s">
        <v>87</v>
      </c>
      <c r="D67" s="248"/>
      <c r="E67" s="248"/>
      <c r="F67" s="138" t="s">
        <v>24</v>
      </c>
      <c r="G67" s="139"/>
      <c r="H67" s="139"/>
      <c r="I67" s="139">
        <f>'SO01 A Pol'!G126+'SO01 B Pol'!G48+'SO01 C Pol'!G70+'SO02 A Pol'!G26</f>
        <v>0</v>
      </c>
      <c r="J67" s="136" t="str">
        <f>IF(I73=0,"",I67/I73*100)</f>
        <v/>
      </c>
    </row>
    <row r="68" spans="1:10" ht="36.75" customHeight="1" x14ac:dyDescent="0.25">
      <c r="A68" s="127"/>
      <c r="B68" s="132" t="s">
        <v>58</v>
      </c>
      <c r="C68" s="247" t="s">
        <v>88</v>
      </c>
      <c r="D68" s="248"/>
      <c r="E68" s="248"/>
      <c r="F68" s="138" t="s">
        <v>24</v>
      </c>
      <c r="G68" s="139"/>
      <c r="H68" s="139"/>
      <c r="I68" s="139">
        <f>'VRN D Pol'!G8</f>
        <v>0</v>
      </c>
      <c r="J68" s="136" t="str">
        <f>IF(I73=0,"",I68/I73*100)</f>
        <v/>
      </c>
    </row>
    <row r="69" spans="1:10" ht="36.75" customHeight="1" x14ac:dyDescent="0.25">
      <c r="A69" s="127"/>
      <c r="B69" s="132" t="s">
        <v>89</v>
      </c>
      <c r="C69" s="247" t="s">
        <v>90</v>
      </c>
      <c r="D69" s="248"/>
      <c r="E69" s="248"/>
      <c r="F69" s="138" t="s">
        <v>25</v>
      </c>
      <c r="G69" s="139"/>
      <c r="H69" s="139"/>
      <c r="I69" s="139">
        <f>'SO01 A Pol'!G128</f>
        <v>0</v>
      </c>
      <c r="J69" s="136" t="str">
        <f>IF(I73=0,"",I69/I73*100)</f>
        <v/>
      </c>
    </row>
    <row r="70" spans="1:10" ht="36.75" customHeight="1" x14ac:dyDescent="0.25">
      <c r="A70" s="127"/>
      <c r="B70" s="132" t="s">
        <v>91</v>
      </c>
      <c r="C70" s="247" t="s">
        <v>92</v>
      </c>
      <c r="D70" s="248"/>
      <c r="E70" s="248"/>
      <c r="F70" s="138" t="s">
        <v>25</v>
      </c>
      <c r="G70" s="139"/>
      <c r="H70" s="139"/>
      <c r="I70" s="139">
        <f>'SO01 A Pol'!G135+'SO01 B Pol'!G50+'SO01 C Pol'!G72</f>
        <v>0</v>
      </c>
      <c r="J70" s="136" t="str">
        <f>IF(I73=0,"",I70/I73*100)</f>
        <v/>
      </c>
    </row>
    <row r="71" spans="1:10" ht="36.75" customHeight="1" x14ac:dyDescent="0.25">
      <c r="A71" s="127"/>
      <c r="B71" s="132" t="s">
        <v>93</v>
      </c>
      <c r="C71" s="247" t="s">
        <v>94</v>
      </c>
      <c r="D71" s="248"/>
      <c r="E71" s="248"/>
      <c r="F71" s="138" t="s">
        <v>26</v>
      </c>
      <c r="G71" s="139"/>
      <c r="H71" s="139"/>
      <c r="I71" s="139">
        <f>'SO01 A Pol'!G138</f>
        <v>0</v>
      </c>
      <c r="J71" s="136" t="str">
        <f>IF(I73=0,"",I71/I73*100)</f>
        <v/>
      </c>
    </row>
    <row r="72" spans="1:10" ht="36.75" customHeight="1" x14ac:dyDescent="0.25">
      <c r="A72" s="127"/>
      <c r="B72" s="132" t="s">
        <v>95</v>
      </c>
      <c r="C72" s="247" t="s">
        <v>96</v>
      </c>
      <c r="D72" s="248"/>
      <c r="E72" s="248"/>
      <c r="F72" s="138" t="s">
        <v>97</v>
      </c>
      <c r="G72" s="139"/>
      <c r="H72" s="139"/>
      <c r="I72" s="139">
        <f>'SO01 A Pol'!G141+'SO01 B Pol'!G56+'SO01 C Pol'!G77+'SO02 A Pol'!G28</f>
        <v>0</v>
      </c>
      <c r="J72" s="136" t="str">
        <f>IF(I73=0,"",I72/I73*100)</f>
        <v/>
      </c>
    </row>
    <row r="73" spans="1:10" ht="25.5" customHeight="1" x14ac:dyDescent="0.25">
      <c r="A73" s="128"/>
      <c r="B73" s="133" t="s">
        <v>1</v>
      </c>
      <c r="C73" s="134"/>
      <c r="D73" s="135"/>
      <c r="E73" s="135"/>
      <c r="F73" s="140"/>
      <c r="G73" s="141"/>
      <c r="H73" s="141"/>
      <c r="I73" s="141">
        <f>SUM(I56:I72)</f>
        <v>0</v>
      </c>
      <c r="J73" s="137">
        <f>SUM(J56:J72)</f>
        <v>0</v>
      </c>
    </row>
    <row r="74" spans="1:10" x14ac:dyDescent="0.25">
      <c r="F74" s="86"/>
      <c r="G74" s="86"/>
      <c r="H74" s="86"/>
      <c r="I74" s="86"/>
      <c r="J74" s="87"/>
    </row>
    <row r="75" spans="1:10" x14ac:dyDescent="0.25">
      <c r="F75" s="86"/>
      <c r="G75" s="86"/>
      <c r="H75" s="86"/>
      <c r="I75" s="86"/>
      <c r="J75" s="87"/>
    </row>
    <row r="76" spans="1:10" x14ac:dyDescent="0.25">
      <c r="F76" s="86"/>
      <c r="G76" s="86"/>
      <c r="H76" s="86"/>
      <c r="I76" s="86"/>
      <c r="J76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0:E70"/>
    <mergeCell ref="C71:E71"/>
    <mergeCell ref="C72:E7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verticalDpi="300" copies="4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9" t="s">
        <v>6</v>
      </c>
      <c r="B1" s="249"/>
      <c r="C1" s="250"/>
      <c r="D1" s="249"/>
      <c r="E1" s="249"/>
      <c r="F1" s="249"/>
      <c r="G1" s="249"/>
    </row>
    <row r="2" spans="1:7" ht="24.9" customHeight="1" x14ac:dyDescent="0.25">
      <c r="A2" s="50" t="s">
        <v>7</v>
      </c>
      <c r="B2" s="49"/>
      <c r="C2" s="251"/>
      <c r="D2" s="251"/>
      <c r="E2" s="251"/>
      <c r="F2" s="251"/>
      <c r="G2" s="252"/>
    </row>
    <row r="3" spans="1:7" ht="24.9" customHeight="1" x14ac:dyDescent="0.25">
      <c r="A3" s="50" t="s">
        <v>8</v>
      </c>
      <c r="B3" s="49"/>
      <c r="C3" s="251"/>
      <c r="D3" s="251"/>
      <c r="E3" s="251"/>
      <c r="F3" s="251"/>
      <c r="G3" s="252"/>
    </row>
    <row r="4" spans="1:7" ht="24.9" customHeight="1" x14ac:dyDescent="0.25">
      <c r="A4" s="50" t="s">
        <v>9</v>
      </c>
      <c r="B4" s="49"/>
      <c r="C4" s="251"/>
      <c r="D4" s="251"/>
      <c r="E4" s="251"/>
      <c r="F4" s="251"/>
      <c r="G4" s="252"/>
    </row>
    <row r="5" spans="1:7" x14ac:dyDescent="0.25">
      <c r="B5" s="4"/>
      <c r="C5" s="5"/>
      <c r="D5" s="6"/>
    </row>
  </sheetData>
  <sheetProtection algorithmName="SHA-512" hashValue="1XbgB5atd3hHofrOQRSd8xqzH0RpB18gHvF/t3CqDN6W/WZjkdXBj1d7ZkGIOmB0lpjwamRbOqYOiom8THCrKw==" saltValue="PSMsFZ7LfTVp4JaYDCiOp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7" activePane="bottomLeft" state="frozen"/>
      <selection pane="bottomLeft" activeCell="C5" sqref="C5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100</v>
      </c>
      <c r="B1" s="253"/>
      <c r="C1" s="253"/>
      <c r="D1" s="253"/>
      <c r="E1" s="253"/>
      <c r="F1" s="253"/>
      <c r="G1" s="253"/>
      <c r="AG1" t="s">
        <v>101</v>
      </c>
    </row>
    <row r="2" spans="1:60" ht="24.9" customHeight="1" x14ac:dyDescent="0.25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102</v>
      </c>
    </row>
    <row r="3" spans="1:60" ht="24.9" customHeight="1" x14ac:dyDescent="0.25">
      <c r="A3" s="143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5" t="s">
        <v>102</v>
      </c>
      <c r="AG3" t="s">
        <v>103</v>
      </c>
    </row>
    <row r="4" spans="1:60" ht="24.9" customHeight="1" x14ac:dyDescent="0.25">
      <c r="A4" s="144" t="s">
        <v>9</v>
      </c>
      <c r="B4" s="145" t="s">
        <v>49</v>
      </c>
      <c r="C4" s="257" t="s">
        <v>50</v>
      </c>
      <c r="D4" s="258"/>
      <c r="E4" s="258"/>
      <c r="F4" s="258"/>
      <c r="G4" s="259"/>
      <c r="AG4" t="s">
        <v>104</v>
      </c>
    </row>
    <row r="5" spans="1:60" x14ac:dyDescent="0.25">
      <c r="D5" s="10"/>
    </row>
    <row r="6" spans="1:60" ht="39.6" x14ac:dyDescent="0.25">
      <c r="A6" s="147" t="s">
        <v>105</v>
      </c>
      <c r="B6" s="149" t="s">
        <v>106</v>
      </c>
      <c r="C6" s="149" t="s">
        <v>107</v>
      </c>
      <c r="D6" s="148" t="s">
        <v>108</v>
      </c>
      <c r="E6" s="147" t="s">
        <v>109</v>
      </c>
      <c r="F6" s="146" t="s">
        <v>110</v>
      </c>
      <c r="G6" s="147" t="s">
        <v>29</v>
      </c>
      <c r="H6" s="150" t="s">
        <v>30</v>
      </c>
      <c r="I6" s="150" t="s">
        <v>111</v>
      </c>
      <c r="J6" s="150" t="s">
        <v>31</v>
      </c>
      <c r="K6" s="150" t="s">
        <v>112</v>
      </c>
      <c r="L6" s="150" t="s">
        <v>113</v>
      </c>
      <c r="M6" s="150" t="s">
        <v>114</v>
      </c>
      <c r="N6" s="150" t="s">
        <v>115</v>
      </c>
      <c r="O6" s="150" t="s">
        <v>116</v>
      </c>
      <c r="P6" s="150" t="s">
        <v>117</v>
      </c>
      <c r="Q6" s="150" t="s">
        <v>118</v>
      </c>
      <c r="R6" s="150" t="s">
        <v>119</v>
      </c>
      <c r="S6" s="150" t="s">
        <v>120</v>
      </c>
      <c r="T6" s="150" t="s">
        <v>121</v>
      </c>
      <c r="U6" s="150" t="s">
        <v>122</v>
      </c>
      <c r="V6" s="150" t="s">
        <v>123</v>
      </c>
      <c r="W6" s="150" t="s">
        <v>124</v>
      </c>
      <c r="X6" s="150" t="s">
        <v>125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6" t="s">
        <v>126</v>
      </c>
      <c r="B8" s="167" t="s">
        <v>64</v>
      </c>
      <c r="C8" s="188" t="s">
        <v>65</v>
      </c>
      <c r="D8" s="168"/>
      <c r="E8" s="169"/>
      <c r="F8" s="170"/>
      <c r="G8" s="170">
        <f>SUMIF(AG9:AG48,"&lt;&gt;NOR",G9:G48)</f>
        <v>0</v>
      </c>
      <c r="H8" s="170"/>
      <c r="I8" s="170">
        <f>SUM(I9:I48)</f>
        <v>0</v>
      </c>
      <c r="J8" s="170"/>
      <c r="K8" s="170">
        <f>SUM(K9:K48)</f>
        <v>0</v>
      </c>
      <c r="L8" s="170"/>
      <c r="M8" s="170">
        <f>SUM(M9:M48)</f>
        <v>0</v>
      </c>
      <c r="N8" s="170"/>
      <c r="O8" s="170">
        <f>SUM(O9:O48)</f>
        <v>0.26</v>
      </c>
      <c r="P8" s="170"/>
      <c r="Q8" s="170">
        <f>SUM(Q9:Q48)</f>
        <v>32.469999999999992</v>
      </c>
      <c r="R8" s="170"/>
      <c r="S8" s="170"/>
      <c r="T8" s="171"/>
      <c r="U8" s="165"/>
      <c r="V8" s="165">
        <f>SUM(V9:V48)</f>
        <v>149.47</v>
      </c>
      <c r="W8" s="165"/>
      <c r="X8" s="165"/>
      <c r="AG8" t="s">
        <v>127</v>
      </c>
    </row>
    <row r="9" spans="1:60" outlineLevel="1" x14ac:dyDescent="0.25">
      <c r="A9" s="172">
        <v>1</v>
      </c>
      <c r="B9" s="173" t="s">
        <v>128</v>
      </c>
      <c r="C9" s="189" t="s">
        <v>129</v>
      </c>
      <c r="D9" s="174" t="s">
        <v>130</v>
      </c>
      <c r="E9" s="175">
        <v>22.95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0.13800000000000001</v>
      </c>
      <c r="Q9" s="177">
        <f>ROUND(E9*P9,2)</f>
        <v>3.17</v>
      </c>
      <c r="R9" s="177"/>
      <c r="S9" s="177" t="s">
        <v>131</v>
      </c>
      <c r="T9" s="178" t="s">
        <v>132</v>
      </c>
      <c r="U9" s="161">
        <v>0.16</v>
      </c>
      <c r="V9" s="161">
        <f>ROUND(E9*U9,2)</f>
        <v>3.67</v>
      </c>
      <c r="W9" s="161"/>
      <c r="X9" s="161" t="s">
        <v>133</v>
      </c>
      <c r="Y9" s="151"/>
      <c r="Z9" s="151"/>
      <c r="AA9" s="151"/>
      <c r="AB9" s="151"/>
      <c r="AC9" s="151"/>
      <c r="AD9" s="151"/>
      <c r="AE9" s="151"/>
      <c r="AF9" s="151"/>
      <c r="AG9" s="151" t="s">
        <v>134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190" t="s">
        <v>135</v>
      </c>
      <c r="D10" s="163"/>
      <c r="E10" s="164">
        <v>4.55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136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137</v>
      </c>
      <c r="C11" s="189" t="s">
        <v>138</v>
      </c>
      <c r="D11" s="174" t="s">
        <v>130</v>
      </c>
      <c r="E11" s="175">
        <v>50.49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0.4</v>
      </c>
      <c r="Q11" s="177">
        <f>ROUND(E11*P11,2)</f>
        <v>20.2</v>
      </c>
      <c r="R11" s="177"/>
      <c r="S11" s="177" t="s">
        <v>131</v>
      </c>
      <c r="T11" s="178" t="s">
        <v>132</v>
      </c>
      <c r="U11" s="161">
        <v>0.3135</v>
      </c>
      <c r="V11" s="161">
        <f>ROUND(E11*U11,2)</f>
        <v>15.83</v>
      </c>
      <c r="W11" s="161"/>
      <c r="X11" s="161" t="s">
        <v>133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134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90" t="s">
        <v>139</v>
      </c>
      <c r="D12" s="163"/>
      <c r="E12" s="164">
        <v>11.5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51"/>
      <c r="Z12" s="151"/>
      <c r="AA12" s="151"/>
      <c r="AB12" s="151"/>
      <c r="AC12" s="151"/>
      <c r="AD12" s="151"/>
      <c r="AE12" s="151"/>
      <c r="AF12" s="151"/>
      <c r="AG12" s="151" t="s">
        <v>136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90" t="s">
        <v>140</v>
      </c>
      <c r="D13" s="163"/>
      <c r="E13" s="164">
        <v>18.399999999999999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136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190" t="s">
        <v>135</v>
      </c>
      <c r="D14" s="163"/>
      <c r="E14" s="164">
        <v>4.55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136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90" t="s">
        <v>141</v>
      </c>
      <c r="D15" s="163"/>
      <c r="E15" s="164">
        <v>16.04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1"/>
      <c r="Z15" s="151"/>
      <c r="AA15" s="151"/>
      <c r="AB15" s="151"/>
      <c r="AC15" s="151"/>
      <c r="AD15" s="151"/>
      <c r="AE15" s="151"/>
      <c r="AF15" s="151"/>
      <c r="AG15" s="151" t="s">
        <v>136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2">
        <v>3</v>
      </c>
      <c r="B16" s="173" t="s">
        <v>142</v>
      </c>
      <c r="C16" s="189" t="s">
        <v>143</v>
      </c>
      <c r="D16" s="174" t="s">
        <v>130</v>
      </c>
      <c r="E16" s="175">
        <v>11.5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0</v>
      </c>
      <c r="O16" s="177">
        <f>ROUND(E16*N16,2)</f>
        <v>0</v>
      </c>
      <c r="P16" s="177">
        <v>0.26400000000000001</v>
      </c>
      <c r="Q16" s="177">
        <f>ROUND(E16*P16,2)</f>
        <v>3.04</v>
      </c>
      <c r="R16" s="177"/>
      <c r="S16" s="177" t="s">
        <v>131</v>
      </c>
      <c r="T16" s="178" t="s">
        <v>132</v>
      </c>
      <c r="U16" s="161">
        <v>0.44979999999999998</v>
      </c>
      <c r="V16" s="161">
        <f>ROUND(E16*U16,2)</f>
        <v>5.17</v>
      </c>
      <c r="W16" s="161"/>
      <c r="X16" s="161" t="s">
        <v>133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144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90" t="s">
        <v>139</v>
      </c>
      <c r="D17" s="163"/>
      <c r="E17" s="164">
        <v>11.5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136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2">
        <v>4</v>
      </c>
      <c r="B18" s="173" t="s">
        <v>145</v>
      </c>
      <c r="C18" s="189" t="s">
        <v>146</v>
      </c>
      <c r="D18" s="174" t="s">
        <v>130</v>
      </c>
      <c r="E18" s="175">
        <v>11.5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0</v>
      </c>
      <c r="O18" s="177">
        <f>ROUND(E18*N18,2)</f>
        <v>0</v>
      </c>
      <c r="P18" s="177">
        <v>0.24</v>
      </c>
      <c r="Q18" s="177">
        <f>ROUND(E18*P18,2)</f>
        <v>2.76</v>
      </c>
      <c r="R18" s="177"/>
      <c r="S18" s="177" t="s">
        <v>131</v>
      </c>
      <c r="T18" s="178" t="s">
        <v>132</v>
      </c>
      <c r="U18" s="161">
        <v>0.80647999999999997</v>
      </c>
      <c r="V18" s="161">
        <f>ROUND(E18*U18,2)</f>
        <v>9.27</v>
      </c>
      <c r="W18" s="161"/>
      <c r="X18" s="161" t="s">
        <v>133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144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190" t="s">
        <v>139</v>
      </c>
      <c r="D19" s="163"/>
      <c r="E19" s="164">
        <v>11.5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136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9">
        <v>5</v>
      </c>
      <c r="B20" s="180" t="s">
        <v>147</v>
      </c>
      <c r="C20" s="191" t="s">
        <v>148</v>
      </c>
      <c r="D20" s="181" t="s">
        <v>149</v>
      </c>
      <c r="E20" s="182">
        <v>15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0</v>
      </c>
      <c r="O20" s="184">
        <f>ROUND(E20*N20,2)</f>
        <v>0</v>
      </c>
      <c r="P20" s="184">
        <v>0.22</v>
      </c>
      <c r="Q20" s="184">
        <f>ROUND(E20*P20,2)</f>
        <v>3.3</v>
      </c>
      <c r="R20" s="184"/>
      <c r="S20" s="184" t="s">
        <v>131</v>
      </c>
      <c r="T20" s="185" t="s">
        <v>132</v>
      </c>
      <c r="U20" s="161">
        <v>0.14299999999999999</v>
      </c>
      <c r="V20" s="161">
        <f>ROUND(E20*U20,2)</f>
        <v>2.15</v>
      </c>
      <c r="W20" s="161"/>
      <c r="X20" s="161" t="s">
        <v>133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144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9">
        <v>6</v>
      </c>
      <c r="B21" s="180" t="s">
        <v>150</v>
      </c>
      <c r="C21" s="191" t="s">
        <v>151</v>
      </c>
      <c r="D21" s="181" t="s">
        <v>152</v>
      </c>
      <c r="E21" s="182">
        <v>1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4"/>
      <c r="S21" s="184" t="s">
        <v>153</v>
      </c>
      <c r="T21" s="185" t="s">
        <v>132</v>
      </c>
      <c r="U21" s="161">
        <v>0</v>
      </c>
      <c r="V21" s="161">
        <f>ROUND(E21*U21,2)</f>
        <v>0</v>
      </c>
      <c r="W21" s="161"/>
      <c r="X21" s="161" t="s">
        <v>133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144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79">
        <v>7</v>
      </c>
      <c r="B22" s="180" t="s">
        <v>154</v>
      </c>
      <c r="C22" s="191" t="s">
        <v>155</v>
      </c>
      <c r="D22" s="181" t="s">
        <v>149</v>
      </c>
      <c r="E22" s="182">
        <v>10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4">
        <v>2.478E-2</v>
      </c>
      <c r="O22" s="184">
        <f>ROUND(E22*N22,2)</f>
        <v>0.25</v>
      </c>
      <c r="P22" s="184">
        <v>0</v>
      </c>
      <c r="Q22" s="184">
        <f>ROUND(E22*P22,2)</f>
        <v>0</v>
      </c>
      <c r="R22" s="184"/>
      <c r="S22" s="184" t="s">
        <v>131</v>
      </c>
      <c r="T22" s="185" t="s">
        <v>132</v>
      </c>
      <c r="U22" s="161">
        <v>0.54700000000000004</v>
      </c>
      <c r="V22" s="161">
        <f>ROUND(E22*U22,2)</f>
        <v>5.47</v>
      </c>
      <c r="W22" s="161"/>
      <c r="X22" s="161" t="s">
        <v>133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144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9">
        <v>8</v>
      </c>
      <c r="B23" s="180" t="s">
        <v>156</v>
      </c>
      <c r="C23" s="191" t="s">
        <v>157</v>
      </c>
      <c r="D23" s="181" t="s">
        <v>158</v>
      </c>
      <c r="E23" s="182">
        <v>10</v>
      </c>
      <c r="F23" s="183"/>
      <c r="G23" s="184">
        <f>ROUND(E23*F23,2)</f>
        <v>0</v>
      </c>
      <c r="H23" s="183"/>
      <c r="I23" s="184">
        <f>ROUND(E23*H23,2)</f>
        <v>0</v>
      </c>
      <c r="J23" s="183"/>
      <c r="K23" s="184">
        <f>ROUND(E23*J23,2)</f>
        <v>0</v>
      </c>
      <c r="L23" s="184">
        <v>21</v>
      </c>
      <c r="M23" s="184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4"/>
      <c r="S23" s="184" t="s">
        <v>131</v>
      </c>
      <c r="T23" s="185" t="s">
        <v>132</v>
      </c>
      <c r="U23" s="161">
        <v>1.548</v>
      </c>
      <c r="V23" s="161">
        <f>ROUND(E23*U23,2)</f>
        <v>15.48</v>
      </c>
      <c r="W23" s="161"/>
      <c r="X23" s="161" t="s">
        <v>133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134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2">
        <v>9</v>
      </c>
      <c r="B24" s="173" t="s">
        <v>159</v>
      </c>
      <c r="C24" s="189" t="s">
        <v>160</v>
      </c>
      <c r="D24" s="174" t="s">
        <v>158</v>
      </c>
      <c r="E24" s="175">
        <v>53.173000000000002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7"/>
      <c r="S24" s="177" t="s">
        <v>131</v>
      </c>
      <c r="T24" s="178" t="s">
        <v>132</v>
      </c>
      <c r="U24" s="161">
        <v>0.36499999999999999</v>
      </c>
      <c r="V24" s="161">
        <f>ROUND(E24*U24,2)</f>
        <v>19.41</v>
      </c>
      <c r="W24" s="161"/>
      <c r="X24" s="161" t="s">
        <v>133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134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90" t="s">
        <v>161</v>
      </c>
      <c r="D25" s="163"/>
      <c r="E25" s="164">
        <v>53.17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51"/>
      <c r="Z25" s="151"/>
      <c r="AA25" s="151"/>
      <c r="AB25" s="151"/>
      <c r="AC25" s="151"/>
      <c r="AD25" s="151"/>
      <c r="AE25" s="151"/>
      <c r="AF25" s="151"/>
      <c r="AG25" s="151" t="s">
        <v>136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9">
        <v>10</v>
      </c>
      <c r="B26" s="180" t="s">
        <v>162</v>
      </c>
      <c r="C26" s="191" t="s">
        <v>163</v>
      </c>
      <c r="D26" s="181" t="s">
        <v>158</v>
      </c>
      <c r="E26" s="182">
        <v>53.173000000000002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4"/>
      <c r="S26" s="184" t="s">
        <v>131</v>
      </c>
      <c r="T26" s="185" t="s">
        <v>132</v>
      </c>
      <c r="U26" s="161">
        <v>0.14829999999999999</v>
      </c>
      <c r="V26" s="161">
        <f>ROUND(E26*U26,2)</f>
        <v>7.89</v>
      </c>
      <c r="W26" s="161"/>
      <c r="X26" s="161" t="s">
        <v>133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134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9">
        <v>11</v>
      </c>
      <c r="B27" s="180" t="s">
        <v>164</v>
      </c>
      <c r="C27" s="191" t="s">
        <v>165</v>
      </c>
      <c r="D27" s="181" t="s">
        <v>158</v>
      </c>
      <c r="E27" s="182">
        <v>53.173000000000002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131</v>
      </c>
      <c r="T27" s="185" t="s">
        <v>132</v>
      </c>
      <c r="U27" s="161">
        <v>0.34499999999999997</v>
      </c>
      <c r="V27" s="161">
        <f>ROUND(E27*U27,2)</f>
        <v>18.34</v>
      </c>
      <c r="W27" s="161"/>
      <c r="X27" s="161" t="s">
        <v>133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134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2">
        <v>12</v>
      </c>
      <c r="B28" s="173" t="s">
        <v>166</v>
      </c>
      <c r="C28" s="189" t="s">
        <v>167</v>
      </c>
      <c r="D28" s="174" t="s">
        <v>158</v>
      </c>
      <c r="E28" s="175">
        <v>21.534700000000001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7"/>
      <c r="S28" s="177" t="s">
        <v>131</v>
      </c>
      <c r="T28" s="178" t="s">
        <v>132</v>
      </c>
      <c r="U28" s="161">
        <v>1.0999999999999999E-2</v>
      </c>
      <c r="V28" s="161">
        <f>ROUND(E28*U28,2)</f>
        <v>0.24</v>
      </c>
      <c r="W28" s="161"/>
      <c r="X28" s="161" t="s">
        <v>133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134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0.399999999999999" outlineLevel="1" x14ac:dyDescent="0.25">
      <c r="A29" s="158"/>
      <c r="B29" s="159"/>
      <c r="C29" s="190" t="s">
        <v>168</v>
      </c>
      <c r="D29" s="163"/>
      <c r="E29" s="164">
        <v>11.29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1"/>
      <c r="Z29" s="151"/>
      <c r="AA29" s="151"/>
      <c r="AB29" s="151"/>
      <c r="AC29" s="151"/>
      <c r="AD29" s="151"/>
      <c r="AE29" s="151"/>
      <c r="AF29" s="151"/>
      <c r="AG29" s="151" t="s">
        <v>136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190" t="s">
        <v>169</v>
      </c>
      <c r="D30" s="163"/>
      <c r="E30" s="164">
        <v>3.63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1"/>
      <c r="Z30" s="151"/>
      <c r="AA30" s="151"/>
      <c r="AB30" s="151"/>
      <c r="AC30" s="151"/>
      <c r="AD30" s="151"/>
      <c r="AE30" s="151"/>
      <c r="AF30" s="151"/>
      <c r="AG30" s="151" t="s">
        <v>136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90" t="s">
        <v>170</v>
      </c>
      <c r="D31" s="163"/>
      <c r="E31" s="164">
        <v>6.62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51"/>
      <c r="Z31" s="151"/>
      <c r="AA31" s="151"/>
      <c r="AB31" s="151"/>
      <c r="AC31" s="151"/>
      <c r="AD31" s="151"/>
      <c r="AE31" s="151"/>
      <c r="AF31" s="151"/>
      <c r="AG31" s="151" t="s">
        <v>136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72">
        <v>13</v>
      </c>
      <c r="B32" s="173" t="s">
        <v>171</v>
      </c>
      <c r="C32" s="189" t="s">
        <v>172</v>
      </c>
      <c r="D32" s="174" t="s">
        <v>158</v>
      </c>
      <c r="E32" s="175">
        <v>215.34700000000001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7"/>
      <c r="S32" s="177" t="s">
        <v>131</v>
      </c>
      <c r="T32" s="178" t="s">
        <v>132</v>
      </c>
      <c r="U32" s="161">
        <v>0</v>
      </c>
      <c r="V32" s="161">
        <f>ROUND(E32*U32,2)</f>
        <v>0</v>
      </c>
      <c r="W32" s="161"/>
      <c r="X32" s="161" t="s">
        <v>133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144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90" t="s">
        <v>173</v>
      </c>
      <c r="D33" s="163"/>
      <c r="E33" s="164">
        <v>215.35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136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9">
        <v>14</v>
      </c>
      <c r="B34" s="180" t="s">
        <v>174</v>
      </c>
      <c r="C34" s="191" t="s">
        <v>175</v>
      </c>
      <c r="D34" s="181" t="s">
        <v>158</v>
      </c>
      <c r="E34" s="182">
        <v>21.534700000000001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4"/>
      <c r="S34" s="184" t="s">
        <v>131</v>
      </c>
      <c r="T34" s="185" t="s">
        <v>132</v>
      </c>
      <c r="U34" s="161">
        <v>0</v>
      </c>
      <c r="V34" s="161">
        <f>ROUND(E34*U34,2)</f>
        <v>0</v>
      </c>
      <c r="W34" s="161"/>
      <c r="X34" s="161" t="s">
        <v>133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134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72">
        <v>15</v>
      </c>
      <c r="B35" s="173" t="s">
        <v>176</v>
      </c>
      <c r="C35" s="189" t="s">
        <v>177</v>
      </c>
      <c r="D35" s="174" t="s">
        <v>158</v>
      </c>
      <c r="E35" s="175">
        <v>41.886200000000002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7"/>
      <c r="S35" s="177" t="s">
        <v>131</v>
      </c>
      <c r="T35" s="178" t="s">
        <v>132</v>
      </c>
      <c r="U35" s="161">
        <v>0.65200000000000002</v>
      </c>
      <c r="V35" s="161">
        <f>ROUND(E35*U35,2)</f>
        <v>27.31</v>
      </c>
      <c r="W35" s="161"/>
      <c r="X35" s="161" t="s">
        <v>133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134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190" t="s">
        <v>178</v>
      </c>
      <c r="D36" s="163"/>
      <c r="E36" s="164">
        <v>41.89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1"/>
      <c r="Z36" s="151"/>
      <c r="AA36" s="151"/>
      <c r="AB36" s="151"/>
      <c r="AC36" s="151"/>
      <c r="AD36" s="151"/>
      <c r="AE36" s="151"/>
      <c r="AF36" s="151"/>
      <c r="AG36" s="151" t="s">
        <v>136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79">
        <v>16</v>
      </c>
      <c r="B37" s="180" t="s">
        <v>179</v>
      </c>
      <c r="C37" s="191" t="s">
        <v>180</v>
      </c>
      <c r="D37" s="181" t="s">
        <v>158</v>
      </c>
      <c r="E37" s="182">
        <v>21.534700000000001</v>
      </c>
      <c r="F37" s="183"/>
      <c r="G37" s="184">
        <f>ROUND(E37*F37,2)</f>
        <v>0</v>
      </c>
      <c r="H37" s="183"/>
      <c r="I37" s="184">
        <f>ROUND(E37*H37,2)</f>
        <v>0</v>
      </c>
      <c r="J37" s="183"/>
      <c r="K37" s="184">
        <f>ROUND(E37*J37,2)</f>
        <v>0</v>
      </c>
      <c r="L37" s="184">
        <v>21</v>
      </c>
      <c r="M37" s="184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4"/>
      <c r="S37" s="184" t="s">
        <v>131</v>
      </c>
      <c r="T37" s="185" t="s">
        <v>132</v>
      </c>
      <c r="U37" s="161">
        <v>8.9999999999999993E-3</v>
      </c>
      <c r="V37" s="161">
        <f>ROUND(E37*U37,2)</f>
        <v>0.19</v>
      </c>
      <c r="W37" s="161"/>
      <c r="X37" s="161" t="s">
        <v>133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9">
        <v>17</v>
      </c>
      <c r="B38" s="180" t="s">
        <v>181</v>
      </c>
      <c r="C38" s="191" t="s">
        <v>182</v>
      </c>
      <c r="D38" s="181" t="s">
        <v>158</v>
      </c>
      <c r="E38" s="182">
        <v>41.886200000000002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4"/>
      <c r="S38" s="184" t="s">
        <v>131</v>
      </c>
      <c r="T38" s="185" t="s">
        <v>132</v>
      </c>
      <c r="U38" s="161">
        <v>0.20200000000000001</v>
      </c>
      <c r="V38" s="161">
        <f>ROUND(E38*U38,2)</f>
        <v>8.4600000000000009</v>
      </c>
      <c r="W38" s="161"/>
      <c r="X38" s="161" t="s">
        <v>133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134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79">
        <v>18</v>
      </c>
      <c r="B39" s="180" t="s">
        <v>183</v>
      </c>
      <c r="C39" s="191" t="s">
        <v>184</v>
      </c>
      <c r="D39" s="181" t="s">
        <v>130</v>
      </c>
      <c r="E39" s="182">
        <v>100</v>
      </c>
      <c r="F39" s="183"/>
      <c r="G39" s="184">
        <f>ROUND(E39*F39,2)</f>
        <v>0</v>
      </c>
      <c r="H39" s="183"/>
      <c r="I39" s="184">
        <f>ROUND(E39*H39,2)</f>
        <v>0</v>
      </c>
      <c r="J39" s="183"/>
      <c r="K39" s="184">
        <f>ROUND(E39*J39,2)</f>
        <v>0</v>
      </c>
      <c r="L39" s="184">
        <v>21</v>
      </c>
      <c r="M39" s="184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4"/>
      <c r="S39" s="184" t="s">
        <v>131</v>
      </c>
      <c r="T39" s="185" t="s">
        <v>132</v>
      </c>
      <c r="U39" s="161">
        <v>0.06</v>
      </c>
      <c r="V39" s="161">
        <f>ROUND(E39*U39,2)</f>
        <v>6</v>
      </c>
      <c r="W39" s="161"/>
      <c r="X39" s="161" t="s">
        <v>133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144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2">
        <v>19</v>
      </c>
      <c r="B40" s="173" t="s">
        <v>185</v>
      </c>
      <c r="C40" s="189" t="s">
        <v>186</v>
      </c>
      <c r="D40" s="174" t="s">
        <v>130</v>
      </c>
      <c r="E40" s="175">
        <v>74.676000000000002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7"/>
      <c r="S40" s="177" t="s">
        <v>131</v>
      </c>
      <c r="T40" s="178" t="s">
        <v>132</v>
      </c>
      <c r="U40" s="161">
        <v>1.7999999999999999E-2</v>
      </c>
      <c r="V40" s="161">
        <f>ROUND(E40*U40,2)</f>
        <v>1.34</v>
      </c>
      <c r="W40" s="161"/>
      <c r="X40" s="161" t="s">
        <v>133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134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90" t="s">
        <v>187</v>
      </c>
      <c r="D41" s="163"/>
      <c r="E41" s="164">
        <v>24.19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1"/>
      <c r="Z41" s="151"/>
      <c r="AA41" s="151"/>
      <c r="AB41" s="151"/>
      <c r="AC41" s="151"/>
      <c r="AD41" s="151"/>
      <c r="AE41" s="151"/>
      <c r="AF41" s="151"/>
      <c r="AG41" s="151" t="s">
        <v>136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90" t="s">
        <v>139</v>
      </c>
      <c r="D42" s="163"/>
      <c r="E42" s="164">
        <v>11.5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1"/>
      <c r="Z42" s="151"/>
      <c r="AA42" s="151"/>
      <c r="AB42" s="151"/>
      <c r="AC42" s="151"/>
      <c r="AD42" s="151"/>
      <c r="AE42" s="151"/>
      <c r="AF42" s="151"/>
      <c r="AG42" s="151" t="s">
        <v>136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190" t="s">
        <v>140</v>
      </c>
      <c r="D43" s="163"/>
      <c r="E43" s="164">
        <v>18.399999999999999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1"/>
      <c r="Z43" s="151"/>
      <c r="AA43" s="151"/>
      <c r="AB43" s="151"/>
      <c r="AC43" s="151"/>
      <c r="AD43" s="151"/>
      <c r="AE43" s="151"/>
      <c r="AF43" s="151"/>
      <c r="AG43" s="151" t="s">
        <v>136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90" t="s">
        <v>135</v>
      </c>
      <c r="D44" s="163"/>
      <c r="E44" s="164">
        <v>4.55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1"/>
      <c r="Z44" s="151"/>
      <c r="AA44" s="151"/>
      <c r="AB44" s="151"/>
      <c r="AC44" s="151"/>
      <c r="AD44" s="151"/>
      <c r="AE44" s="151"/>
      <c r="AF44" s="151"/>
      <c r="AG44" s="151" t="s">
        <v>136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190" t="s">
        <v>141</v>
      </c>
      <c r="D45" s="163"/>
      <c r="E45" s="164">
        <v>16.04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1"/>
      <c r="Z45" s="151"/>
      <c r="AA45" s="151"/>
      <c r="AB45" s="151"/>
      <c r="AC45" s="151"/>
      <c r="AD45" s="151"/>
      <c r="AE45" s="151"/>
      <c r="AF45" s="151"/>
      <c r="AG45" s="151" t="s">
        <v>136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72">
        <v>20</v>
      </c>
      <c r="B46" s="173" t="s">
        <v>188</v>
      </c>
      <c r="C46" s="189" t="s">
        <v>189</v>
      </c>
      <c r="D46" s="174" t="s">
        <v>158</v>
      </c>
      <c r="E46" s="175">
        <v>3.0339999999999998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7"/>
      <c r="S46" s="177" t="s">
        <v>131</v>
      </c>
      <c r="T46" s="178" t="s">
        <v>132</v>
      </c>
      <c r="U46" s="161">
        <v>1.07</v>
      </c>
      <c r="V46" s="161">
        <f>ROUND(E46*U46,2)</f>
        <v>3.25</v>
      </c>
      <c r="W46" s="161"/>
      <c r="X46" s="161" t="s">
        <v>133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134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190" t="s">
        <v>190</v>
      </c>
      <c r="D47" s="163"/>
      <c r="E47" s="164">
        <v>3.03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1"/>
      <c r="Z47" s="151"/>
      <c r="AA47" s="151"/>
      <c r="AB47" s="151"/>
      <c r="AC47" s="151"/>
      <c r="AD47" s="151"/>
      <c r="AE47" s="151"/>
      <c r="AF47" s="151"/>
      <c r="AG47" s="151" t="s">
        <v>136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9">
        <v>21</v>
      </c>
      <c r="B48" s="180" t="s">
        <v>191</v>
      </c>
      <c r="C48" s="191" t="s">
        <v>192</v>
      </c>
      <c r="D48" s="181" t="s">
        <v>193</v>
      </c>
      <c r="E48" s="182">
        <v>5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>
        <v>1E-3</v>
      </c>
      <c r="O48" s="184">
        <f>ROUND(E48*N48,2)</f>
        <v>0.01</v>
      </c>
      <c r="P48" s="184">
        <v>0</v>
      </c>
      <c r="Q48" s="184">
        <f>ROUND(E48*P48,2)</f>
        <v>0</v>
      </c>
      <c r="R48" s="184" t="s">
        <v>194</v>
      </c>
      <c r="S48" s="184" t="s">
        <v>131</v>
      </c>
      <c r="T48" s="185" t="s">
        <v>132</v>
      </c>
      <c r="U48" s="161">
        <v>0</v>
      </c>
      <c r="V48" s="161">
        <f>ROUND(E48*U48,2)</f>
        <v>0</v>
      </c>
      <c r="W48" s="161"/>
      <c r="X48" s="161" t="s">
        <v>195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196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5">
      <c r="A49" s="166" t="s">
        <v>126</v>
      </c>
      <c r="B49" s="167" t="s">
        <v>66</v>
      </c>
      <c r="C49" s="188" t="s">
        <v>67</v>
      </c>
      <c r="D49" s="168"/>
      <c r="E49" s="169"/>
      <c r="F49" s="170"/>
      <c r="G49" s="170">
        <f>SUMIF(AG50:AG62,"&lt;&gt;NOR",G50:G62)</f>
        <v>0</v>
      </c>
      <c r="H49" s="170"/>
      <c r="I49" s="170">
        <f>SUM(I50:I62)</f>
        <v>0</v>
      </c>
      <c r="J49" s="170"/>
      <c r="K49" s="170">
        <f>SUM(K50:K62)</f>
        <v>0</v>
      </c>
      <c r="L49" s="170"/>
      <c r="M49" s="170">
        <f>SUM(M50:M62)</f>
        <v>0</v>
      </c>
      <c r="N49" s="170"/>
      <c r="O49" s="170">
        <f>SUM(O50:O62)</f>
        <v>31.36</v>
      </c>
      <c r="P49" s="170"/>
      <c r="Q49" s="170">
        <f>SUM(Q50:Q62)</f>
        <v>0</v>
      </c>
      <c r="R49" s="170"/>
      <c r="S49" s="170"/>
      <c r="T49" s="171"/>
      <c r="U49" s="165"/>
      <c r="V49" s="165">
        <f>SUM(V50:V62)</f>
        <v>89.24</v>
      </c>
      <c r="W49" s="165"/>
      <c r="X49" s="165"/>
      <c r="AG49" t="s">
        <v>127</v>
      </c>
    </row>
    <row r="50" spans="1:60" outlineLevel="1" x14ac:dyDescent="0.25">
      <c r="A50" s="172">
        <v>22</v>
      </c>
      <c r="B50" s="173" t="s">
        <v>197</v>
      </c>
      <c r="C50" s="189" t="s">
        <v>198</v>
      </c>
      <c r="D50" s="174" t="s">
        <v>158</v>
      </c>
      <c r="E50" s="175">
        <v>11.286799999999999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1.9205000000000001</v>
      </c>
      <c r="O50" s="177">
        <f>ROUND(E50*N50,2)</f>
        <v>21.68</v>
      </c>
      <c r="P50" s="177">
        <v>0</v>
      </c>
      <c r="Q50" s="177">
        <f>ROUND(E50*P50,2)</f>
        <v>0</v>
      </c>
      <c r="R50" s="177"/>
      <c r="S50" s="177" t="s">
        <v>131</v>
      </c>
      <c r="T50" s="178" t="s">
        <v>132</v>
      </c>
      <c r="U50" s="161">
        <v>1.5840000000000001</v>
      </c>
      <c r="V50" s="161">
        <f>ROUND(E50*U50,2)</f>
        <v>17.88</v>
      </c>
      <c r="W50" s="161"/>
      <c r="X50" s="161" t="s">
        <v>133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134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190" t="s">
        <v>199</v>
      </c>
      <c r="D51" s="163"/>
      <c r="E51" s="164">
        <v>11.29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51"/>
      <c r="Z51" s="151"/>
      <c r="AA51" s="151"/>
      <c r="AB51" s="151"/>
      <c r="AC51" s="151"/>
      <c r="AD51" s="151"/>
      <c r="AE51" s="151"/>
      <c r="AF51" s="151"/>
      <c r="AG51" s="151" t="s">
        <v>136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72">
        <v>23</v>
      </c>
      <c r="B52" s="173" t="s">
        <v>200</v>
      </c>
      <c r="C52" s="189" t="s">
        <v>201</v>
      </c>
      <c r="D52" s="174" t="s">
        <v>149</v>
      </c>
      <c r="E52" s="175">
        <v>42.31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4.8999999999999998E-4</v>
      </c>
      <c r="O52" s="177">
        <f>ROUND(E52*N52,2)</f>
        <v>0.02</v>
      </c>
      <c r="P52" s="177">
        <v>0</v>
      </c>
      <c r="Q52" s="177">
        <f>ROUND(E52*P52,2)</f>
        <v>0</v>
      </c>
      <c r="R52" s="177"/>
      <c r="S52" s="177" t="s">
        <v>202</v>
      </c>
      <c r="T52" s="178" t="s">
        <v>132</v>
      </c>
      <c r="U52" s="161">
        <v>0.05</v>
      </c>
      <c r="V52" s="161">
        <f>ROUND(E52*U52,2)</f>
        <v>2.12</v>
      </c>
      <c r="W52" s="161"/>
      <c r="X52" s="161" t="s">
        <v>133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134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190" t="s">
        <v>203</v>
      </c>
      <c r="D53" s="163"/>
      <c r="E53" s="164">
        <v>42.31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1"/>
      <c r="Z53" s="151"/>
      <c r="AA53" s="151"/>
      <c r="AB53" s="151"/>
      <c r="AC53" s="151"/>
      <c r="AD53" s="151"/>
      <c r="AE53" s="151"/>
      <c r="AF53" s="151"/>
      <c r="AG53" s="151" t="s">
        <v>136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72">
        <v>24</v>
      </c>
      <c r="B54" s="173" t="s">
        <v>204</v>
      </c>
      <c r="C54" s="189" t="s">
        <v>205</v>
      </c>
      <c r="D54" s="174" t="s">
        <v>130</v>
      </c>
      <c r="E54" s="175">
        <v>71.927000000000007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7">
        <v>2.0000000000000002E-5</v>
      </c>
      <c r="O54" s="177">
        <f>ROUND(E54*N54,2)</f>
        <v>0</v>
      </c>
      <c r="P54" s="177">
        <v>0</v>
      </c>
      <c r="Q54" s="177">
        <f>ROUND(E54*P54,2)</f>
        <v>0</v>
      </c>
      <c r="R54" s="177"/>
      <c r="S54" s="177" t="s">
        <v>131</v>
      </c>
      <c r="T54" s="178" t="s">
        <v>132</v>
      </c>
      <c r="U54" s="161">
        <v>0.32</v>
      </c>
      <c r="V54" s="161">
        <f>ROUND(E54*U54,2)</f>
        <v>23.02</v>
      </c>
      <c r="W54" s="161"/>
      <c r="X54" s="161" t="s">
        <v>133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134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90" t="s">
        <v>206</v>
      </c>
      <c r="D55" s="163"/>
      <c r="E55" s="164">
        <v>71.930000000000007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51"/>
      <c r="Z55" s="151"/>
      <c r="AA55" s="151"/>
      <c r="AB55" s="151"/>
      <c r="AC55" s="151"/>
      <c r="AD55" s="151"/>
      <c r="AE55" s="151"/>
      <c r="AF55" s="151"/>
      <c r="AG55" s="151" t="s">
        <v>136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79">
        <v>25</v>
      </c>
      <c r="B56" s="180" t="s">
        <v>207</v>
      </c>
      <c r="C56" s="191" t="s">
        <v>208</v>
      </c>
      <c r="D56" s="181" t="s">
        <v>130</v>
      </c>
      <c r="E56" s="182">
        <v>71.927000000000007</v>
      </c>
      <c r="F56" s="183"/>
      <c r="G56" s="184">
        <f>ROUND(E56*F56,2)</f>
        <v>0</v>
      </c>
      <c r="H56" s="183"/>
      <c r="I56" s="184">
        <f>ROUND(E56*H56,2)</f>
        <v>0</v>
      </c>
      <c r="J56" s="183"/>
      <c r="K56" s="184">
        <f>ROUND(E56*J56,2)</f>
        <v>0</v>
      </c>
      <c r="L56" s="184">
        <v>21</v>
      </c>
      <c r="M56" s="184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4"/>
      <c r="S56" s="184" t="s">
        <v>131</v>
      </c>
      <c r="T56" s="185" t="s">
        <v>132</v>
      </c>
      <c r="U56" s="161">
        <v>0.52600000000000002</v>
      </c>
      <c r="V56" s="161">
        <f>ROUND(E56*U56,2)</f>
        <v>37.83</v>
      </c>
      <c r="W56" s="161"/>
      <c r="X56" s="161" t="s">
        <v>133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134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72">
        <v>26</v>
      </c>
      <c r="B57" s="173" t="s">
        <v>209</v>
      </c>
      <c r="C57" s="189" t="s">
        <v>210</v>
      </c>
      <c r="D57" s="174" t="s">
        <v>130</v>
      </c>
      <c r="E57" s="175">
        <v>133.2765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3.0000000000000001E-5</v>
      </c>
      <c r="O57" s="177">
        <f>ROUND(E57*N57,2)</f>
        <v>0</v>
      </c>
      <c r="P57" s="177">
        <v>0</v>
      </c>
      <c r="Q57" s="177">
        <f>ROUND(E57*P57,2)</f>
        <v>0</v>
      </c>
      <c r="R57" s="177"/>
      <c r="S57" s="177" t="s">
        <v>131</v>
      </c>
      <c r="T57" s="178" t="s">
        <v>132</v>
      </c>
      <c r="U57" s="161">
        <v>4.3999999999999997E-2</v>
      </c>
      <c r="V57" s="161">
        <f>ROUND(E57*U57,2)</f>
        <v>5.86</v>
      </c>
      <c r="W57" s="161"/>
      <c r="X57" s="161" t="s">
        <v>133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134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8"/>
      <c r="B58" s="159"/>
      <c r="C58" s="190" t="s">
        <v>211</v>
      </c>
      <c r="D58" s="163"/>
      <c r="E58" s="164">
        <v>133.28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51"/>
      <c r="Z58" s="151"/>
      <c r="AA58" s="151"/>
      <c r="AB58" s="151"/>
      <c r="AC58" s="151"/>
      <c r="AD58" s="151"/>
      <c r="AE58" s="151"/>
      <c r="AF58" s="151"/>
      <c r="AG58" s="151" t="s">
        <v>136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72">
        <v>27</v>
      </c>
      <c r="B59" s="173" t="s">
        <v>212</v>
      </c>
      <c r="C59" s="189" t="s">
        <v>213</v>
      </c>
      <c r="D59" s="174" t="s">
        <v>158</v>
      </c>
      <c r="E59" s="175">
        <v>3.8079000000000001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2.5249999999999999</v>
      </c>
      <c r="O59" s="177">
        <f>ROUND(E59*N59,2)</f>
        <v>9.61</v>
      </c>
      <c r="P59" s="177">
        <v>0</v>
      </c>
      <c r="Q59" s="177">
        <f>ROUND(E59*P59,2)</f>
        <v>0</v>
      </c>
      <c r="R59" s="177"/>
      <c r="S59" s="177" t="s">
        <v>131</v>
      </c>
      <c r="T59" s="178" t="s">
        <v>132</v>
      </c>
      <c r="U59" s="161">
        <v>0.66500000000000004</v>
      </c>
      <c r="V59" s="161">
        <f>ROUND(E59*U59,2)</f>
        <v>2.5299999999999998</v>
      </c>
      <c r="W59" s="161"/>
      <c r="X59" s="161" t="s">
        <v>133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134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58"/>
      <c r="B60" s="159"/>
      <c r="C60" s="190" t="s">
        <v>214</v>
      </c>
      <c r="D60" s="163"/>
      <c r="E60" s="164">
        <v>3.81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1"/>
      <c r="Z60" s="151"/>
      <c r="AA60" s="151"/>
      <c r="AB60" s="151"/>
      <c r="AC60" s="151"/>
      <c r="AD60" s="151"/>
      <c r="AE60" s="151"/>
      <c r="AF60" s="151"/>
      <c r="AG60" s="151" t="s">
        <v>136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2">
        <v>28</v>
      </c>
      <c r="B61" s="173" t="s">
        <v>215</v>
      </c>
      <c r="C61" s="189" t="s">
        <v>216</v>
      </c>
      <c r="D61" s="174" t="s">
        <v>130</v>
      </c>
      <c r="E61" s="175">
        <v>159.93180000000001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2.9999999999999997E-4</v>
      </c>
      <c r="O61" s="177">
        <f>ROUND(E61*N61,2)</f>
        <v>0.05</v>
      </c>
      <c r="P61" s="177">
        <v>0</v>
      </c>
      <c r="Q61" s="177">
        <f>ROUND(E61*P61,2)</f>
        <v>0</v>
      </c>
      <c r="R61" s="177" t="s">
        <v>194</v>
      </c>
      <c r="S61" s="177" t="s">
        <v>131</v>
      </c>
      <c r="T61" s="178" t="s">
        <v>132</v>
      </c>
      <c r="U61" s="161">
        <v>0</v>
      </c>
      <c r="V61" s="161">
        <f>ROUND(E61*U61,2)</f>
        <v>0</v>
      </c>
      <c r="W61" s="161"/>
      <c r="X61" s="161" t="s">
        <v>195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217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8"/>
      <c r="B62" s="159"/>
      <c r="C62" s="190" t="s">
        <v>218</v>
      </c>
      <c r="D62" s="163"/>
      <c r="E62" s="164">
        <v>159.93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51"/>
      <c r="Z62" s="151"/>
      <c r="AA62" s="151"/>
      <c r="AB62" s="151"/>
      <c r="AC62" s="151"/>
      <c r="AD62" s="151"/>
      <c r="AE62" s="151"/>
      <c r="AF62" s="151"/>
      <c r="AG62" s="151" t="s">
        <v>136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5">
      <c r="A63" s="166" t="s">
        <v>126</v>
      </c>
      <c r="B63" s="167" t="s">
        <v>68</v>
      </c>
      <c r="C63" s="188" t="s">
        <v>69</v>
      </c>
      <c r="D63" s="168"/>
      <c r="E63" s="169"/>
      <c r="F63" s="170"/>
      <c r="G63" s="170">
        <f>SUMIF(AG64:AG64,"&lt;&gt;NOR",G64:G64)</f>
        <v>0</v>
      </c>
      <c r="H63" s="170"/>
      <c r="I63" s="170">
        <f>SUM(I64:I64)</f>
        <v>0</v>
      </c>
      <c r="J63" s="170"/>
      <c r="K63" s="170">
        <f>SUM(K64:K64)</f>
        <v>0</v>
      </c>
      <c r="L63" s="170"/>
      <c r="M63" s="170">
        <f>SUM(M64:M64)</f>
        <v>0</v>
      </c>
      <c r="N63" s="170"/>
      <c r="O63" s="170">
        <f>SUM(O64:O64)</f>
        <v>2.71</v>
      </c>
      <c r="P63" s="170"/>
      <c r="Q63" s="170">
        <f>SUM(Q64:Q64)</f>
        <v>0</v>
      </c>
      <c r="R63" s="170"/>
      <c r="S63" s="170"/>
      <c r="T63" s="171"/>
      <c r="U63" s="165"/>
      <c r="V63" s="165">
        <f>SUM(V64:V64)</f>
        <v>29.49</v>
      </c>
      <c r="W63" s="165"/>
      <c r="X63" s="165"/>
      <c r="AG63" t="s">
        <v>127</v>
      </c>
    </row>
    <row r="64" spans="1:60" outlineLevel="1" x14ac:dyDescent="0.25">
      <c r="A64" s="179">
        <v>29</v>
      </c>
      <c r="B64" s="180" t="s">
        <v>219</v>
      </c>
      <c r="C64" s="191" t="s">
        <v>220</v>
      </c>
      <c r="D64" s="181" t="s">
        <v>130</v>
      </c>
      <c r="E64" s="182">
        <v>71.927000000000007</v>
      </c>
      <c r="F64" s="183"/>
      <c r="G64" s="184">
        <f>ROUND(E64*F64,2)</f>
        <v>0</v>
      </c>
      <c r="H64" s="183"/>
      <c r="I64" s="184">
        <f>ROUND(E64*H64,2)</f>
        <v>0</v>
      </c>
      <c r="J64" s="183"/>
      <c r="K64" s="184">
        <f>ROUND(E64*J64,2)</f>
        <v>0</v>
      </c>
      <c r="L64" s="184">
        <v>21</v>
      </c>
      <c r="M64" s="184">
        <f>G64*(1+L64/100)</f>
        <v>0</v>
      </c>
      <c r="N64" s="184">
        <v>3.7670000000000002E-2</v>
      </c>
      <c r="O64" s="184">
        <f>ROUND(E64*N64,2)</f>
        <v>2.71</v>
      </c>
      <c r="P64" s="184">
        <v>0</v>
      </c>
      <c r="Q64" s="184">
        <f>ROUND(E64*P64,2)</f>
        <v>0</v>
      </c>
      <c r="R64" s="184"/>
      <c r="S64" s="184" t="s">
        <v>131</v>
      </c>
      <c r="T64" s="185" t="s">
        <v>132</v>
      </c>
      <c r="U64" s="161">
        <v>0.41</v>
      </c>
      <c r="V64" s="161">
        <f>ROUND(E64*U64,2)</f>
        <v>29.49</v>
      </c>
      <c r="W64" s="161"/>
      <c r="X64" s="161" t="s">
        <v>133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134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5">
      <c r="A65" s="166" t="s">
        <v>126</v>
      </c>
      <c r="B65" s="167" t="s">
        <v>72</v>
      </c>
      <c r="C65" s="188" t="s">
        <v>73</v>
      </c>
      <c r="D65" s="168"/>
      <c r="E65" s="169"/>
      <c r="F65" s="170"/>
      <c r="G65" s="170">
        <f>SUMIF(AG66:AG95,"&lt;&gt;NOR",G66:G95)</f>
        <v>0</v>
      </c>
      <c r="H65" s="170"/>
      <c r="I65" s="170">
        <f>SUM(I66:I95)</f>
        <v>0</v>
      </c>
      <c r="J65" s="170"/>
      <c r="K65" s="170">
        <f>SUM(K66:K95)</f>
        <v>0</v>
      </c>
      <c r="L65" s="170"/>
      <c r="M65" s="170">
        <f>SUM(M66:M95)</f>
        <v>0</v>
      </c>
      <c r="N65" s="170"/>
      <c r="O65" s="170">
        <f>SUM(O66:O95)</f>
        <v>54.05</v>
      </c>
      <c r="P65" s="170"/>
      <c r="Q65" s="170">
        <f>SUM(Q66:Q95)</f>
        <v>0</v>
      </c>
      <c r="R65" s="170"/>
      <c r="S65" s="170"/>
      <c r="T65" s="171"/>
      <c r="U65" s="165"/>
      <c r="V65" s="165">
        <f>SUM(V66:V95)</f>
        <v>32.230000000000004</v>
      </c>
      <c r="W65" s="165"/>
      <c r="X65" s="165"/>
      <c r="AG65" t="s">
        <v>127</v>
      </c>
    </row>
    <row r="66" spans="1:60" outlineLevel="1" x14ac:dyDescent="0.25">
      <c r="A66" s="172">
        <v>30</v>
      </c>
      <c r="B66" s="173" t="s">
        <v>221</v>
      </c>
      <c r="C66" s="189" t="s">
        <v>222</v>
      </c>
      <c r="D66" s="174" t="s">
        <v>130</v>
      </c>
      <c r="E66" s="175">
        <v>21.55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0.28799999999999998</v>
      </c>
      <c r="O66" s="177">
        <f>ROUND(E66*N66,2)</f>
        <v>6.21</v>
      </c>
      <c r="P66" s="177">
        <v>0</v>
      </c>
      <c r="Q66" s="177">
        <f>ROUND(E66*P66,2)</f>
        <v>0</v>
      </c>
      <c r="R66" s="177"/>
      <c r="S66" s="177" t="s">
        <v>131</v>
      </c>
      <c r="T66" s="178" t="s">
        <v>132</v>
      </c>
      <c r="U66" s="161">
        <v>2.3E-2</v>
      </c>
      <c r="V66" s="161">
        <f>ROUND(E66*U66,2)</f>
        <v>0.5</v>
      </c>
      <c r="W66" s="161"/>
      <c r="X66" s="161" t="s">
        <v>133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144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58"/>
      <c r="B67" s="159"/>
      <c r="C67" s="190" t="s">
        <v>135</v>
      </c>
      <c r="D67" s="163"/>
      <c r="E67" s="164">
        <v>4.55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51"/>
      <c r="Z67" s="151"/>
      <c r="AA67" s="151"/>
      <c r="AB67" s="151"/>
      <c r="AC67" s="151"/>
      <c r="AD67" s="151"/>
      <c r="AE67" s="151"/>
      <c r="AF67" s="151"/>
      <c r="AG67" s="151" t="s">
        <v>136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190" t="s">
        <v>223</v>
      </c>
      <c r="D68" s="163"/>
      <c r="E68" s="164">
        <v>17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51"/>
      <c r="Z68" s="151"/>
      <c r="AA68" s="151"/>
      <c r="AB68" s="151"/>
      <c r="AC68" s="151"/>
      <c r="AD68" s="151"/>
      <c r="AE68" s="151"/>
      <c r="AF68" s="151"/>
      <c r="AG68" s="151" t="s">
        <v>136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72">
        <v>31</v>
      </c>
      <c r="B69" s="173" t="s">
        <v>221</v>
      </c>
      <c r="C69" s="189" t="s">
        <v>222</v>
      </c>
      <c r="D69" s="174" t="s">
        <v>130</v>
      </c>
      <c r="E69" s="175">
        <v>27.54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7">
        <v>0.28799999999999998</v>
      </c>
      <c r="O69" s="177">
        <f>ROUND(E69*N69,2)</f>
        <v>7.93</v>
      </c>
      <c r="P69" s="177">
        <v>0</v>
      </c>
      <c r="Q69" s="177">
        <f>ROUND(E69*P69,2)</f>
        <v>0</v>
      </c>
      <c r="R69" s="177"/>
      <c r="S69" s="177" t="s">
        <v>131</v>
      </c>
      <c r="T69" s="178" t="s">
        <v>132</v>
      </c>
      <c r="U69" s="161">
        <v>2.3E-2</v>
      </c>
      <c r="V69" s="161">
        <f>ROUND(E69*U69,2)</f>
        <v>0.63</v>
      </c>
      <c r="W69" s="161"/>
      <c r="X69" s="161" t="s">
        <v>133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144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8"/>
      <c r="B70" s="159"/>
      <c r="C70" s="190" t="s">
        <v>139</v>
      </c>
      <c r="D70" s="163"/>
      <c r="E70" s="164">
        <v>11.5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51"/>
      <c r="Z70" s="151"/>
      <c r="AA70" s="151"/>
      <c r="AB70" s="151"/>
      <c r="AC70" s="151"/>
      <c r="AD70" s="151"/>
      <c r="AE70" s="151"/>
      <c r="AF70" s="151"/>
      <c r="AG70" s="151" t="s">
        <v>136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8"/>
      <c r="B71" s="159"/>
      <c r="C71" s="190" t="s">
        <v>141</v>
      </c>
      <c r="D71" s="163"/>
      <c r="E71" s="164">
        <v>16.04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1"/>
      <c r="Z71" s="151"/>
      <c r="AA71" s="151"/>
      <c r="AB71" s="151"/>
      <c r="AC71" s="151"/>
      <c r="AD71" s="151"/>
      <c r="AE71" s="151"/>
      <c r="AF71" s="151"/>
      <c r="AG71" s="151" t="s">
        <v>136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72">
        <v>32</v>
      </c>
      <c r="B72" s="173" t="s">
        <v>224</v>
      </c>
      <c r="C72" s="189" t="s">
        <v>225</v>
      </c>
      <c r="D72" s="174" t="s">
        <v>130</v>
      </c>
      <c r="E72" s="175">
        <v>50.49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7">
        <v>0.378</v>
      </c>
      <c r="O72" s="177">
        <f>ROUND(E72*N72,2)</f>
        <v>19.09</v>
      </c>
      <c r="P72" s="177">
        <v>0</v>
      </c>
      <c r="Q72" s="177">
        <f>ROUND(E72*P72,2)</f>
        <v>0</v>
      </c>
      <c r="R72" s="177"/>
      <c r="S72" s="177" t="s">
        <v>131</v>
      </c>
      <c r="T72" s="178" t="s">
        <v>132</v>
      </c>
      <c r="U72" s="161">
        <v>2.5999999999999999E-2</v>
      </c>
      <c r="V72" s="161">
        <f>ROUND(E72*U72,2)</f>
        <v>1.31</v>
      </c>
      <c r="W72" s="161"/>
      <c r="X72" s="161" t="s">
        <v>133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134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8"/>
      <c r="B73" s="159"/>
      <c r="C73" s="190" t="s">
        <v>139</v>
      </c>
      <c r="D73" s="163"/>
      <c r="E73" s="164">
        <v>11.5</v>
      </c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51"/>
      <c r="Z73" s="151"/>
      <c r="AA73" s="151"/>
      <c r="AB73" s="151"/>
      <c r="AC73" s="151"/>
      <c r="AD73" s="151"/>
      <c r="AE73" s="151"/>
      <c r="AF73" s="151"/>
      <c r="AG73" s="151" t="s">
        <v>136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8"/>
      <c r="B74" s="159"/>
      <c r="C74" s="190" t="s">
        <v>140</v>
      </c>
      <c r="D74" s="163"/>
      <c r="E74" s="164">
        <v>18.399999999999999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1"/>
      <c r="Z74" s="151"/>
      <c r="AA74" s="151"/>
      <c r="AB74" s="151"/>
      <c r="AC74" s="151"/>
      <c r="AD74" s="151"/>
      <c r="AE74" s="151"/>
      <c r="AF74" s="151"/>
      <c r="AG74" s="151" t="s">
        <v>136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90" t="s">
        <v>135</v>
      </c>
      <c r="D75" s="163"/>
      <c r="E75" s="164">
        <v>4.55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51"/>
      <c r="Z75" s="151"/>
      <c r="AA75" s="151"/>
      <c r="AB75" s="151"/>
      <c r="AC75" s="151"/>
      <c r="AD75" s="151"/>
      <c r="AE75" s="151"/>
      <c r="AF75" s="151"/>
      <c r="AG75" s="151" t="s">
        <v>136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8"/>
      <c r="B76" s="159"/>
      <c r="C76" s="190" t="s">
        <v>141</v>
      </c>
      <c r="D76" s="163"/>
      <c r="E76" s="164">
        <v>16.04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1"/>
      <c r="Z76" s="151"/>
      <c r="AA76" s="151"/>
      <c r="AB76" s="151"/>
      <c r="AC76" s="151"/>
      <c r="AD76" s="151"/>
      <c r="AE76" s="151"/>
      <c r="AF76" s="151"/>
      <c r="AG76" s="151" t="s">
        <v>136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72">
        <v>33</v>
      </c>
      <c r="B77" s="173" t="s">
        <v>226</v>
      </c>
      <c r="C77" s="189" t="s">
        <v>227</v>
      </c>
      <c r="D77" s="174" t="s">
        <v>130</v>
      </c>
      <c r="E77" s="175">
        <v>18.399999999999999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7">
        <v>0.441</v>
      </c>
      <c r="O77" s="177">
        <f>ROUND(E77*N77,2)</f>
        <v>8.11</v>
      </c>
      <c r="P77" s="177">
        <v>0</v>
      </c>
      <c r="Q77" s="177">
        <f>ROUND(E77*P77,2)</f>
        <v>0</v>
      </c>
      <c r="R77" s="177"/>
      <c r="S77" s="177" t="s">
        <v>131</v>
      </c>
      <c r="T77" s="178" t="s">
        <v>132</v>
      </c>
      <c r="U77" s="161">
        <v>2.9000000000000001E-2</v>
      </c>
      <c r="V77" s="161">
        <f>ROUND(E77*U77,2)</f>
        <v>0.53</v>
      </c>
      <c r="W77" s="161"/>
      <c r="X77" s="161" t="s">
        <v>133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144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190" t="s">
        <v>140</v>
      </c>
      <c r="D78" s="163"/>
      <c r="E78" s="164">
        <v>18.399999999999999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1"/>
      <c r="Z78" s="151"/>
      <c r="AA78" s="151"/>
      <c r="AB78" s="151"/>
      <c r="AC78" s="151"/>
      <c r="AD78" s="151"/>
      <c r="AE78" s="151"/>
      <c r="AF78" s="151"/>
      <c r="AG78" s="151" t="s">
        <v>136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72">
        <v>34</v>
      </c>
      <c r="B79" s="173" t="s">
        <v>228</v>
      </c>
      <c r="C79" s="189" t="s">
        <v>229</v>
      </c>
      <c r="D79" s="174" t="s">
        <v>130</v>
      </c>
      <c r="E79" s="175">
        <v>11.5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0.21099999999999999</v>
      </c>
      <c r="O79" s="177">
        <f>ROUND(E79*N79,2)</f>
        <v>2.4300000000000002</v>
      </c>
      <c r="P79" s="177">
        <v>0</v>
      </c>
      <c r="Q79" s="177">
        <f>ROUND(E79*P79,2)</f>
        <v>0</v>
      </c>
      <c r="R79" s="177"/>
      <c r="S79" s="177" t="s">
        <v>131</v>
      </c>
      <c r="T79" s="178" t="s">
        <v>132</v>
      </c>
      <c r="U79" s="161">
        <v>7.1999999999999995E-2</v>
      </c>
      <c r="V79" s="161">
        <f>ROUND(E79*U79,2)</f>
        <v>0.83</v>
      </c>
      <c r="W79" s="161"/>
      <c r="X79" s="161" t="s">
        <v>133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144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8"/>
      <c r="B80" s="159"/>
      <c r="C80" s="190" t="s">
        <v>139</v>
      </c>
      <c r="D80" s="163"/>
      <c r="E80" s="164">
        <v>11.5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51"/>
      <c r="Z80" s="151"/>
      <c r="AA80" s="151"/>
      <c r="AB80" s="151"/>
      <c r="AC80" s="151"/>
      <c r="AD80" s="151"/>
      <c r="AE80" s="151"/>
      <c r="AF80" s="151"/>
      <c r="AG80" s="151" t="s">
        <v>136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72">
        <v>35</v>
      </c>
      <c r="B81" s="173" t="s">
        <v>230</v>
      </c>
      <c r="C81" s="189" t="s">
        <v>231</v>
      </c>
      <c r="D81" s="174" t="s">
        <v>130</v>
      </c>
      <c r="E81" s="175">
        <v>11.5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7">
        <v>0.10373</v>
      </c>
      <c r="O81" s="177">
        <f>ROUND(E81*N81,2)</f>
        <v>1.19</v>
      </c>
      <c r="P81" s="177">
        <v>0</v>
      </c>
      <c r="Q81" s="177">
        <f>ROUND(E81*P81,2)</f>
        <v>0</v>
      </c>
      <c r="R81" s="177"/>
      <c r="S81" s="177" t="s">
        <v>131</v>
      </c>
      <c r="T81" s="178" t="s">
        <v>132</v>
      </c>
      <c r="U81" s="161">
        <v>6.4000000000000001E-2</v>
      </c>
      <c r="V81" s="161">
        <f>ROUND(E81*U81,2)</f>
        <v>0.74</v>
      </c>
      <c r="W81" s="161"/>
      <c r="X81" s="161" t="s">
        <v>133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144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190" t="s">
        <v>139</v>
      </c>
      <c r="D82" s="163"/>
      <c r="E82" s="164">
        <v>11.5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1"/>
      <c r="Z82" s="151"/>
      <c r="AA82" s="151"/>
      <c r="AB82" s="151"/>
      <c r="AC82" s="151"/>
      <c r="AD82" s="151"/>
      <c r="AE82" s="151"/>
      <c r="AF82" s="151"/>
      <c r="AG82" s="151" t="s">
        <v>136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72">
        <v>36</v>
      </c>
      <c r="B83" s="173" t="s">
        <v>232</v>
      </c>
      <c r="C83" s="189" t="s">
        <v>233</v>
      </c>
      <c r="D83" s="174" t="s">
        <v>130</v>
      </c>
      <c r="E83" s="175">
        <v>22.95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7.3899999999999993E-2</v>
      </c>
      <c r="O83" s="177">
        <f>ROUND(E83*N83,2)</f>
        <v>1.7</v>
      </c>
      <c r="P83" s="177">
        <v>0</v>
      </c>
      <c r="Q83" s="177">
        <f>ROUND(E83*P83,2)</f>
        <v>0</v>
      </c>
      <c r="R83" s="177"/>
      <c r="S83" s="177" t="s">
        <v>131</v>
      </c>
      <c r="T83" s="178" t="s">
        <v>132</v>
      </c>
      <c r="U83" s="161">
        <v>0.45200000000000001</v>
      </c>
      <c r="V83" s="161">
        <f>ROUND(E83*U83,2)</f>
        <v>10.37</v>
      </c>
      <c r="W83" s="161"/>
      <c r="X83" s="161" t="s">
        <v>133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134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8"/>
      <c r="B84" s="159"/>
      <c r="C84" s="190" t="s">
        <v>140</v>
      </c>
      <c r="D84" s="163"/>
      <c r="E84" s="164">
        <v>18.399999999999999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1"/>
      <c r="Z84" s="151"/>
      <c r="AA84" s="151"/>
      <c r="AB84" s="151"/>
      <c r="AC84" s="151"/>
      <c r="AD84" s="151"/>
      <c r="AE84" s="151"/>
      <c r="AF84" s="151"/>
      <c r="AG84" s="151" t="s">
        <v>136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58"/>
      <c r="B85" s="159"/>
      <c r="C85" s="190" t="s">
        <v>135</v>
      </c>
      <c r="D85" s="163"/>
      <c r="E85" s="164">
        <v>4.55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51"/>
      <c r="Z85" s="151"/>
      <c r="AA85" s="151"/>
      <c r="AB85" s="151"/>
      <c r="AC85" s="151"/>
      <c r="AD85" s="151"/>
      <c r="AE85" s="151"/>
      <c r="AF85" s="151"/>
      <c r="AG85" s="151" t="s">
        <v>136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72">
        <v>37</v>
      </c>
      <c r="B86" s="173" t="s">
        <v>234</v>
      </c>
      <c r="C86" s="189" t="s">
        <v>235</v>
      </c>
      <c r="D86" s="174" t="s">
        <v>130</v>
      </c>
      <c r="E86" s="175">
        <v>16.04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7.3899999999999993E-2</v>
      </c>
      <c r="O86" s="177">
        <f>ROUND(E86*N86,2)</f>
        <v>1.19</v>
      </c>
      <c r="P86" s="177">
        <v>0</v>
      </c>
      <c r="Q86" s="177">
        <f>ROUND(E86*P86,2)</f>
        <v>0</v>
      </c>
      <c r="R86" s="177"/>
      <c r="S86" s="177" t="s">
        <v>131</v>
      </c>
      <c r="T86" s="178" t="s">
        <v>132</v>
      </c>
      <c r="U86" s="161">
        <v>0.47799999999999998</v>
      </c>
      <c r="V86" s="161">
        <f>ROUND(E86*U86,2)</f>
        <v>7.67</v>
      </c>
      <c r="W86" s="161"/>
      <c r="X86" s="161" t="s">
        <v>133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144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58"/>
      <c r="B87" s="159"/>
      <c r="C87" s="190" t="s">
        <v>141</v>
      </c>
      <c r="D87" s="163"/>
      <c r="E87" s="164">
        <v>16.04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1"/>
      <c r="Z87" s="151"/>
      <c r="AA87" s="151"/>
      <c r="AB87" s="151"/>
      <c r="AC87" s="151"/>
      <c r="AD87" s="151"/>
      <c r="AE87" s="151"/>
      <c r="AF87" s="151"/>
      <c r="AG87" s="151" t="s">
        <v>136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79">
        <v>38</v>
      </c>
      <c r="B88" s="180" t="s">
        <v>236</v>
      </c>
      <c r="C88" s="191" t="s">
        <v>237</v>
      </c>
      <c r="D88" s="181" t="s">
        <v>149</v>
      </c>
      <c r="E88" s="182">
        <v>12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4">
        <v>3.3E-4</v>
      </c>
      <c r="O88" s="184">
        <f>ROUND(E88*N88,2)</f>
        <v>0</v>
      </c>
      <c r="P88" s="184">
        <v>0</v>
      </c>
      <c r="Q88" s="184">
        <f>ROUND(E88*P88,2)</f>
        <v>0</v>
      </c>
      <c r="R88" s="184"/>
      <c r="S88" s="184" t="s">
        <v>131</v>
      </c>
      <c r="T88" s="185" t="s">
        <v>132</v>
      </c>
      <c r="U88" s="161">
        <v>0.41</v>
      </c>
      <c r="V88" s="161">
        <f>ROUND(E88*U88,2)</f>
        <v>4.92</v>
      </c>
      <c r="W88" s="161"/>
      <c r="X88" s="161" t="s">
        <v>133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134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79">
        <v>39</v>
      </c>
      <c r="B89" s="180" t="s">
        <v>238</v>
      </c>
      <c r="C89" s="191" t="s">
        <v>239</v>
      </c>
      <c r="D89" s="181" t="s">
        <v>149</v>
      </c>
      <c r="E89" s="182">
        <v>11</v>
      </c>
      <c r="F89" s="183"/>
      <c r="G89" s="184">
        <f>ROUND(E89*F89,2)</f>
        <v>0</v>
      </c>
      <c r="H89" s="183"/>
      <c r="I89" s="184">
        <f>ROUND(E89*H89,2)</f>
        <v>0</v>
      </c>
      <c r="J89" s="183"/>
      <c r="K89" s="184">
        <f>ROUND(E89*J89,2)</f>
        <v>0</v>
      </c>
      <c r="L89" s="184">
        <v>21</v>
      </c>
      <c r="M89" s="184">
        <f>G89*(1+L89/100)</f>
        <v>0</v>
      </c>
      <c r="N89" s="184">
        <v>3.6000000000000002E-4</v>
      </c>
      <c r="O89" s="184">
        <f>ROUND(E89*N89,2)</f>
        <v>0</v>
      </c>
      <c r="P89" s="184">
        <v>0</v>
      </c>
      <c r="Q89" s="184">
        <f>ROUND(E89*P89,2)</f>
        <v>0</v>
      </c>
      <c r="R89" s="184"/>
      <c r="S89" s="184" t="s">
        <v>131</v>
      </c>
      <c r="T89" s="185" t="s">
        <v>132</v>
      </c>
      <c r="U89" s="161">
        <v>0.43</v>
      </c>
      <c r="V89" s="161">
        <f>ROUND(E89*U89,2)</f>
        <v>4.7300000000000004</v>
      </c>
      <c r="W89" s="161"/>
      <c r="X89" s="161" t="s">
        <v>133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144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72">
        <v>40</v>
      </c>
      <c r="B90" s="173" t="s">
        <v>240</v>
      </c>
      <c r="C90" s="189" t="s">
        <v>241</v>
      </c>
      <c r="D90" s="174" t="s">
        <v>130</v>
      </c>
      <c r="E90" s="175">
        <v>20.239999999999998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0.129</v>
      </c>
      <c r="O90" s="177">
        <f>ROUND(E90*N90,2)</f>
        <v>2.61</v>
      </c>
      <c r="P90" s="177">
        <v>0</v>
      </c>
      <c r="Q90" s="177">
        <f>ROUND(E90*P90,2)</f>
        <v>0</v>
      </c>
      <c r="R90" s="177" t="s">
        <v>194</v>
      </c>
      <c r="S90" s="177" t="s">
        <v>131</v>
      </c>
      <c r="T90" s="178" t="s">
        <v>132</v>
      </c>
      <c r="U90" s="161">
        <v>0</v>
      </c>
      <c r="V90" s="161">
        <f>ROUND(E90*U90,2)</f>
        <v>0</v>
      </c>
      <c r="W90" s="161"/>
      <c r="X90" s="161" t="s">
        <v>195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217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58"/>
      <c r="B91" s="159"/>
      <c r="C91" s="190" t="s">
        <v>242</v>
      </c>
      <c r="D91" s="163"/>
      <c r="E91" s="164">
        <v>20.239999999999998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51"/>
      <c r="Z91" s="151"/>
      <c r="AA91" s="151"/>
      <c r="AB91" s="151"/>
      <c r="AC91" s="151"/>
      <c r="AD91" s="151"/>
      <c r="AE91" s="151"/>
      <c r="AF91" s="151"/>
      <c r="AG91" s="151" t="s">
        <v>136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72">
        <v>41</v>
      </c>
      <c r="B92" s="173" t="s">
        <v>243</v>
      </c>
      <c r="C92" s="189" t="s">
        <v>244</v>
      </c>
      <c r="D92" s="174" t="s">
        <v>130</v>
      </c>
      <c r="E92" s="175">
        <v>17.643999999999998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7">
        <v>0.17244999999999999</v>
      </c>
      <c r="O92" s="177">
        <f>ROUND(E92*N92,2)</f>
        <v>3.04</v>
      </c>
      <c r="P92" s="177">
        <v>0</v>
      </c>
      <c r="Q92" s="177">
        <f>ROUND(E92*P92,2)</f>
        <v>0</v>
      </c>
      <c r="R92" s="177" t="s">
        <v>194</v>
      </c>
      <c r="S92" s="177" t="s">
        <v>131</v>
      </c>
      <c r="T92" s="178" t="s">
        <v>132</v>
      </c>
      <c r="U92" s="161">
        <v>0</v>
      </c>
      <c r="V92" s="161">
        <f>ROUND(E92*U92,2)</f>
        <v>0</v>
      </c>
      <c r="W92" s="161"/>
      <c r="X92" s="161" t="s">
        <v>195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196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58"/>
      <c r="B93" s="159"/>
      <c r="C93" s="190" t="s">
        <v>245</v>
      </c>
      <c r="D93" s="163"/>
      <c r="E93" s="164">
        <v>17.64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1"/>
      <c r="Z93" s="151"/>
      <c r="AA93" s="151"/>
      <c r="AB93" s="151"/>
      <c r="AC93" s="151"/>
      <c r="AD93" s="151"/>
      <c r="AE93" s="151"/>
      <c r="AF93" s="151"/>
      <c r="AG93" s="151" t="s">
        <v>136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72">
        <v>42</v>
      </c>
      <c r="B94" s="173" t="s">
        <v>246</v>
      </c>
      <c r="C94" s="189" t="s">
        <v>247</v>
      </c>
      <c r="D94" s="174" t="s">
        <v>130</v>
      </c>
      <c r="E94" s="175">
        <v>5.0049999999999999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7">
        <v>0.11</v>
      </c>
      <c r="O94" s="177">
        <f>ROUND(E94*N94,2)</f>
        <v>0.55000000000000004</v>
      </c>
      <c r="P94" s="177">
        <v>0</v>
      </c>
      <c r="Q94" s="177">
        <f>ROUND(E94*P94,2)</f>
        <v>0</v>
      </c>
      <c r="R94" s="177" t="s">
        <v>194</v>
      </c>
      <c r="S94" s="177" t="s">
        <v>131</v>
      </c>
      <c r="T94" s="178" t="s">
        <v>132</v>
      </c>
      <c r="U94" s="161">
        <v>0</v>
      </c>
      <c r="V94" s="161">
        <f>ROUND(E94*U94,2)</f>
        <v>0</v>
      </c>
      <c r="W94" s="161"/>
      <c r="X94" s="161" t="s">
        <v>195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196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58"/>
      <c r="B95" s="159"/>
      <c r="C95" s="190" t="s">
        <v>248</v>
      </c>
      <c r="D95" s="163"/>
      <c r="E95" s="164">
        <v>5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1"/>
      <c r="Z95" s="151"/>
      <c r="AA95" s="151"/>
      <c r="AB95" s="151"/>
      <c r="AC95" s="151"/>
      <c r="AD95" s="151"/>
      <c r="AE95" s="151"/>
      <c r="AF95" s="151"/>
      <c r="AG95" s="151" t="s">
        <v>136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5">
      <c r="A96" s="166" t="s">
        <v>126</v>
      </c>
      <c r="B96" s="167" t="s">
        <v>74</v>
      </c>
      <c r="C96" s="188" t="s">
        <v>75</v>
      </c>
      <c r="D96" s="168"/>
      <c r="E96" s="169"/>
      <c r="F96" s="170"/>
      <c r="G96" s="170">
        <f>SUMIF(AG97:AG100,"&lt;&gt;NOR",G97:G100)</f>
        <v>0</v>
      </c>
      <c r="H96" s="170"/>
      <c r="I96" s="170">
        <f>SUM(I97:I100)</f>
        <v>0</v>
      </c>
      <c r="J96" s="170"/>
      <c r="K96" s="170">
        <f>SUM(K97:K100)</f>
        <v>0</v>
      </c>
      <c r="L96" s="170"/>
      <c r="M96" s="170">
        <f>SUM(M97:M100)</f>
        <v>0</v>
      </c>
      <c r="N96" s="170"/>
      <c r="O96" s="170">
        <f>SUM(O97:O100)</f>
        <v>2.72</v>
      </c>
      <c r="P96" s="170"/>
      <c r="Q96" s="170">
        <f>SUM(Q97:Q100)</f>
        <v>0</v>
      </c>
      <c r="R96" s="170"/>
      <c r="S96" s="170"/>
      <c r="T96" s="171"/>
      <c r="U96" s="165"/>
      <c r="V96" s="165">
        <f>SUM(V97:V100)</f>
        <v>5.27</v>
      </c>
      <c r="W96" s="165"/>
      <c r="X96" s="165"/>
      <c r="AG96" t="s">
        <v>127</v>
      </c>
    </row>
    <row r="97" spans="1:60" outlineLevel="1" x14ac:dyDescent="0.25">
      <c r="A97" s="172">
        <v>43</v>
      </c>
      <c r="B97" s="173" t="s">
        <v>249</v>
      </c>
      <c r="C97" s="189" t="s">
        <v>250</v>
      </c>
      <c r="D97" s="174" t="s">
        <v>130</v>
      </c>
      <c r="E97" s="175">
        <v>17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0.16</v>
      </c>
      <c r="O97" s="177">
        <f>ROUND(E97*N97,2)</f>
        <v>2.72</v>
      </c>
      <c r="P97" s="177">
        <v>0</v>
      </c>
      <c r="Q97" s="177">
        <f>ROUND(E97*P97,2)</f>
        <v>0</v>
      </c>
      <c r="R97" s="177"/>
      <c r="S97" s="177" t="s">
        <v>131</v>
      </c>
      <c r="T97" s="178" t="s">
        <v>132</v>
      </c>
      <c r="U97" s="161">
        <v>0.18</v>
      </c>
      <c r="V97" s="161">
        <f>ROUND(E97*U97,2)</f>
        <v>3.06</v>
      </c>
      <c r="W97" s="161"/>
      <c r="X97" s="161" t="s">
        <v>133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134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58"/>
      <c r="B98" s="159"/>
      <c r="C98" s="190" t="s">
        <v>223</v>
      </c>
      <c r="D98" s="163"/>
      <c r="E98" s="164">
        <v>17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51"/>
      <c r="Z98" s="151"/>
      <c r="AA98" s="151"/>
      <c r="AB98" s="151"/>
      <c r="AC98" s="151"/>
      <c r="AD98" s="151"/>
      <c r="AE98" s="151"/>
      <c r="AF98" s="151"/>
      <c r="AG98" s="151" t="s">
        <v>136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72">
        <v>44</v>
      </c>
      <c r="B99" s="173" t="s">
        <v>251</v>
      </c>
      <c r="C99" s="189" t="s">
        <v>252</v>
      </c>
      <c r="D99" s="174" t="s">
        <v>130</v>
      </c>
      <c r="E99" s="175">
        <v>17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7"/>
      <c r="S99" s="177" t="s">
        <v>131</v>
      </c>
      <c r="T99" s="178" t="s">
        <v>132</v>
      </c>
      <c r="U99" s="161">
        <v>0.13</v>
      </c>
      <c r="V99" s="161">
        <f>ROUND(E99*U99,2)</f>
        <v>2.21</v>
      </c>
      <c r="W99" s="161"/>
      <c r="X99" s="161" t="s">
        <v>133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144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58"/>
      <c r="B100" s="159"/>
      <c r="C100" s="190" t="s">
        <v>223</v>
      </c>
      <c r="D100" s="163"/>
      <c r="E100" s="164">
        <v>17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5">
      <c r="A101" s="166" t="s">
        <v>126</v>
      </c>
      <c r="B101" s="167" t="s">
        <v>76</v>
      </c>
      <c r="C101" s="188" t="s">
        <v>77</v>
      </c>
      <c r="D101" s="168"/>
      <c r="E101" s="169"/>
      <c r="F101" s="170"/>
      <c r="G101" s="170">
        <f>SUMIF(AG102:AG106,"&lt;&gt;NOR",G102:G106)</f>
        <v>0</v>
      </c>
      <c r="H101" s="170"/>
      <c r="I101" s="170">
        <f>SUM(I102:I106)</f>
        <v>0</v>
      </c>
      <c r="J101" s="170"/>
      <c r="K101" s="170">
        <f>SUM(K102:K106)</f>
        <v>0</v>
      </c>
      <c r="L101" s="170"/>
      <c r="M101" s="170">
        <f>SUM(M102:M106)</f>
        <v>0</v>
      </c>
      <c r="N101" s="170"/>
      <c r="O101" s="170">
        <f>SUM(O102:O106)</f>
        <v>0</v>
      </c>
      <c r="P101" s="170"/>
      <c r="Q101" s="170">
        <f>SUM(Q102:Q106)</f>
        <v>0.04</v>
      </c>
      <c r="R101" s="170"/>
      <c r="S101" s="170"/>
      <c r="T101" s="171"/>
      <c r="U101" s="165"/>
      <c r="V101" s="165">
        <f>SUM(V102:V106)</f>
        <v>2.6</v>
      </c>
      <c r="W101" s="165"/>
      <c r="X101" s="165"/>
      <c r="AG101" t="s">
        <v>127</v>
      </c>
    </row>
    <row r="102" spans="1:60" outlineLevel="1" x14ac:dyDescent="0.25">
      <c r="A102" s="179">
        <v>45</v>
      </c>
      <c r="B102" s="180" t="s">
        <v>253</v>
      </c>
      <c r="C102" s="191" t="s">
        <v>254</v>
      </c>
      <c r="D102" s="181" t="s">
        <v>255</v>
      </c>
      <c r="E102" s="182">
        <v>4</v>
      </c>
      <c r="F102" s="183"/>
      <c r="G102" s="184">
        <f>ROUND(E102*F102,2)</f>
        <v>0</v>
      </c>
      <c r="H102" s="183"/>
      <c r="I102" s="184">
        <f>ROUND(E102*H102,2)</f>
        <v>0</v>
      </c>
      <c r="J102" s="183"/>
      <c r="K102" s="184">
        <f>ROUND(E102*J102,2)</f>
        <v>0</v>
      </c>
      <c r="L102" s="184">
        <v>21</v>
      </c>
      <c r="M102" s="184">
        <f>G102*(1+L102/100)</f>
        <v>0</v>
      </c>
      <c r="N102" s="184">
        <v>0</v>
      </c>
      <c r="O102" s="184">
        <f>ROUND(E102*N102,2)</f>
        <v>0</v>
      </c>
      <c r="P102" s="184">
        <v>0</v>
      </c>
      <c r="Q102" s="184">
        <f>ROUND(E102*P102,2)</f>
        <v>0</v>
      </c>
      <c r="R102" s="184"/>
      <c r="S102" s="184" t="s">
        <v>153</v>
      </c>
      <c r="T102" s="185" t="s">
        <v>132</v>
      </c>
      <c r="U102" s="161">
        <v>0.65</v>
      </c>
      <c r="V102" s="161">
        <f>ROUND(E102*U102,2)</f>
        <v>2.6</v>
      </c>
      <c r="W102" s="161"/>
      <c r="X102" s="161" t="s">
        <v>133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134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0.399999999999999" outlineLevel="1" x14ac:dyDescent="0.25">
      <c r="A103" s="179">
        <v>46</v>
      </c>
      <c r="B103" s="180" t="s">
        <v>256</v>
      </c>
      <c r="C103" s="191" t="s">
        <v>257</v>
      </c>
      <c r="D103" s="181" t="s">
        <v>152</v>
      </c>
      <c r="E103" s="182">
        <v>1</v>
      </c>
      <c r="F103" s="183"/>
      <c r="G103" s="184">
        <f>ROUND(E103*F103,2)</f>
        <v>0</v>
      </c>
      <c r="H103" s="183"/>
      <c r="I103" s="184">
        <f>ROUND(E103*H103,2)</f>
        <v>0</v>
      </c>
      <c r="J103" s="183"/>
      <c r="K103" s="184">
        <f>ROUND(E103*J103,2)</f>
        <v>0</v>
      </c>
      <c r="L103" s="184">
        <v>21</v>
      </c>
      <c r="M103" s="184">
        <f>G103*(1+L103/100)</f>
        <v>0</v>
      </c>
      <c r="N103" s="184">
        <v>0</v>
      </c>
      <c r="O103" s="184">
        <f>ROUND(E103*N103,2)</f>
        <v>0</v>
      </c>
      <c r="P103" s="184">
        <v>0</v>
      </c>
      <c r="Q103" s="184">
        <f>ROUND(E103*P103,2)</f>
        <v>0</v>
      </c>
      <c r="R103" s="184"/>
      <c r="S103" s="184" t="s">
        <v>153</v>
      </c>
      <c r="T103" s="185" t="s">
        <v>132</v>
      </c>
      <c r="U103" s="161">
        <v>0</v>
      </c>
      <c r="V103" s="161">
        <f>ROUND(E103*U103,2)</f>
        <v>0</v>
      </c>
      <c r="W103" s="161"/>
      <c r="X103" s="161" t="s">
        <v>133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144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72">
        <v>47</v>
      </c>
      <c r="B104" s="173" t="s">
        <v>258</v>
      </c>
      <c r="C104" s="189" t="s">
        <v>259</v>
      </c>
      <c r="D104" s="174" t="s">
        <v>255</v>
      </c>
      <c r="E104" s="175">
        <v>2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7">
        <v>0</v>
      </c>
      <c r="O104" s="177">
        <f>ROUND(E104*N104,2)</f>
        <v>0</v>
      </c>
      <c r="P104" s="177">
        <v>0.02</v>
      </c>
      <c r="Q104" s="177">
        <f>ROUND(E104*P104,2)</f>
        <v>0.04</v>
      </c>
      <c r="R104" s="177"/>
      <c r="S104" s="177" t="s">
        <v>153</v>
      </c>
      <c r="T104" s="178" t="s">
        <v>132</v>
      </c>
      <c r="U104" s="161">
        <v>0</v>
      </c>
      <c r="V104" s="161">
        <f>ROUND(E104*U104,2)</f>
        <v>0</v>
      </c>
      <c r="W104" s="161"/>
      <c r="X104" s="161" t="s">
        <v>133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144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8"/>
      <c r="B105" s="159"/>
      <c r="C105" s="190" t="s">
        <v>260</v>
      </c>
      <c r="D105" s="163"/>
      <c r="E105" s="164">
        <v>1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5">
      <c r="A106" s="158"/>
      <c r="B106" s="159"/>
      <c r="C106" s="190" t="s">
        <v>261</v>
      </c>
      <c r="D106" s="163"/>
      <c r="E106" s="164">
        <v>1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5">
      <c r="A107" s="166" t="s">
        <v>126</v>
      </c>
      <c r="B107" s="167" t="s">
        <v>78</v>
      </c>
      <c r="C107" s="188" t="s">
        <v>79</v>
      </c>
      <c r="D107" s="168"/>
      <c r="E107" s="169"/>
      <c r="F107" s="170"/>
      <c r="G107" s="170">
        <f>SUMIF(AG108:AG110,"&lt;&gt;NOR",G108:G110)</f>
        <v>0</v>
      </c>
      <c r="H107" s="170"/>
      <c r="I107" s="170">
        <f>SUM(I108:I110)</f>
        <v>0</v>
      </c>
      <c r="J107" s="170"/>
      <c r="K107" s="170">
        <f>SUM(K108:K110)</f>
        <v>0</v>
      </c>
      <c r="L107" s="170"/>
      <c r="M107" s="170">
        <f>SUM(M108:M110)</f>
        <v>0</v>
      </c>
      <c r="N107" s="170"/>
      <c r="O107" s="170">
        <f>SUM(O108:O110)</f>
        <v>0</v>
      </c>
      <c r="P107" s="170"/>
      <c r="Q107" s="170">
        <f>SUM(Q108:Q110)</f>
        <v>0</v>
      </c>
      <c r="R107" s="170"/>
      <c r="S107" s="170"/>
      <c r="T107" s="171"/>
      <c r="U107" s="165"/>
      <c r="V107" s="165">
        <f>SUM(V108:V110)</f>
        <v>2.3199999999999998</v>
      </c>
      <c r="W107" s="165"/>
      <c r="X107" s="165"/>
      <c r="AG107" t="s">
        <v>127</v>
      </c>
    </row>
    <row r="108" spans="1:60" outlineLevel="1" x14ac:dyDescent="0.25">
      <c r="A108" s="172">
        <v>48</v>
      </c>
      <c r="B108" s="173" t="s">
        <v>262</v>
      </c>
      <c r="C108" s="189" t="s">
        <v>263</v>
      </c>
      <c r="D108" s="174" t="s">
        <v>149</v>
      </c>
      <c r="E108" s="175">
        <v>16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7">
        <v>0</v>
      </c>
      <c r="O108" s="177">
        <f>ROUND(E108*N108,2)</f>
        <v>0</v>
      </c>
      <c r="P108" s="177">
        <v>0</v>
      </c>
      <c r="Q108" s="177">
        <f>ROUND(E108*P108,2)</f>
        <v>0</v>
      </c>
      <c r="R108" s="177"/>
      <c r="S108" s="177" t="s">
        <v>131</v>
      </c>
      <c r="T108" s="178" t="s">
        <v>132</v>
      </c>
      <c r="U108" s="161">
        <v>0.14499999999999999</v>
      </c>
      <c r="V108" s="161">
        <f>ROUND(E108*U108,2)</f>
        <v>2.3199999999999998</v>
      </c>
      <c r="W108" s="161"/>
      <c r="X108" s="161" t="s">
        <v>133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144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58"/>
      <c r="B109" s="159"/>
      <c r="C109" s="190" t="s">
        <v>264</v>
      </c>
      <c r="D109" s="163"/>
      <c r="E109" s="164">
        <v>8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136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58"/>
      <c r="B110" s="159"/>
      <c r="C110" s="190" t="s">
        <v>265</v>
      </c>
      <c r="D110" s="163"/>
      <c r="E110" s="164">
        <v>8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5">
      <c r="A111" s="166" t="s">
        <v>126</v>
      </c>
      <c r="B111" s="167" t="s">
        <v>80</v>
      </c>
      <c r="C111" s="188" t="s">
        <v>81</v>
      </c>
      <c r="D111" s="168"/>
      <c r="E111" s="169"/>
      <c r="F111" s="170"/>
      <c r="G111" s="170">
        <f>SUMIF(AG112:AG120,"&lt;&gt;NOR",G112:G120)</f>
        <v>0</v>
      </c>
      <c r="H111" s="170"/>
      <c r="I111" s="170">
        <f>SUM(I112:I120)</f>
        <v>0</v>
      </c>
      <c r="J111" s="170"/>
      <c r="K111" s="170">
        <f>SUM(K112:K120)</f>
        <v>0</v>
      </c>
      <c r="L111" s="170"/>
      <c r="M111" s="170">
        <f>SUM(M112:M120)</f>
        <v>0</v>
      </c>
      <c r="N111" s="170"/>
      <c r="O111" s="170">
        <f>SUM(O112:O120)</f>
        <v>4.9799999999999995</v>
      </c>
      <c r="P111" s="170"/>
      <c r="Q111" s="170">
        <f>SUM(Q112:Q120)</f>
        <v>0</v>
      </c>
      <c r="R111" s="170"/>
      <c r="S111" s="170"/>
      <c r="T111" s="171"/>
      <c r="U111" s="165"/>
      <c r="V111" s="165">
        <f>SUM(V112:V120)</f>
        <v>7.1</v>
      </c>
      <c r="W111" s="165"/>
      <c r="X111" s="165"/>
      <c r="AG111" t="s">
        <v>127</v>
      </c>
    </row>
    <row r="112" spans="1:60" outlineLevel="1" x14ac:dyDescent="0.25">
      <c r="A112" s="172">
        <v>49</v>
      </c>
      <c r="B112" s="173" t="s">
        <v>266</v>
      </c>
      <c r="C112" s="189" t="s">
        <v>267</v>
      </c>
      <c r="D112" s="174" t="s">
        <v>149</v>
      </c>
      <c r="E112" s="175">
        <v>15.17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7">
        <v>0</v>
      </c>
      <c r="O112" s="177">
        <f>ROUND(E112*N112,2)</f>
        <v>0</v>
      </c>
      <c r="P112" s="177">
        <v>0</v>
      </c>
      <c r="Q112" s="177">
        <f>ROUND(E112*P112,2)</f>
        <v>0</v>
      </c>
      <c r="R112" s="177"/>
      <c r="S112" s="177" t="s">
        <v>131</v>
      </c>
      <c r="T112" s="178" t="s">
        <v>132</v>
      </c>
      <c r="U112" s="161">
        <v>0.06</v>
      </c>
      <c r="V112" s="161">
        <f>ROUND(E112*U112,2)</f>
        <v>0.91</v>
      </c>
      <c r="W112" s="161"/>
      <c r="X112" s="161" t="s">
        <v>133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144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58"/>
      <c r="B113" s="159"/>
      <c r="C113" s="190" t="s">
        <v>268</v>
      </c>
      <c r="D113" s="163"/>
      <c r="E113" s="164">
        <v>15.17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5">
      <c r="A114" s="172">
        <v>50</v>
      </c>
      <c r="B114" s="173" t="s">
        <v>269</v>
      </c>
      <c r="C114" s="189" t="s">
        <v>270</v>
      </c>
      <c r="D114" s="174" t="s">
        <v>149</v>
      </c>
      <c r="E114" s="175">
        <v>15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7">
        <v>0.26980999999999999</v>
      </c>
      <c r="O114" s="177">
        <f>ROUND(E114*N114,2)</f>
        <v>4.05</v>
      </c>
      <c r="P114" s="177">
        <v>0</v>
      </c>
      <c r="Q114" s="177">
        <f>ROUND(E114*P114,2)</f>
        <v>0</v>
      </c>
      <c r="R114" s="177"/>
      <c r="S114" s="177" t="s">
        <v>131</v>
      </c>
      <c r="T114" s="178" t="s">
        <v>132</v>
      </c>
      <c r="U114" s="161">
        <v>0.27200000000000002</v>
      </c>
      <c r="V114" s="161">
        <f>ROUND(E114*U114,2)</f>
        <v>4.08</v>
      </c>
      <c r="W114" s="161"/>
      <c r="X114" s="161" t="s">
        <v>133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144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58"/>
      <c r="B115" s="159"/>
      <c r="C115" s="190" t="s">
        <v>271</v>
      </c>
      <c r="D115" s="163"/>
      <c r="E115" s="164">
        <v>15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5">
      <c r="A116" s="179">
        <v>51</v>
      </c>
      <c r="B116" s="180" t="s">
        <v>272</v>
      </c>
      <c r="C116" s="191" t="s">
        <v>273</v>
      </c>
      <c r="D116" s="181" t="s">
        <v>152</v>
      </c>
      <c r="E116" s="182">
        <v>1</v>
      </c>
      <c r="F116" s="183"/>
      <c r="G116" s="184">
        <f>ROUND(E116*F116,2)</f>
        <v>0</v>
      </c>
      <c r="H116" s="183"/>
      <c r="I116" s="184">
        <f>ROUND(E116*H116,2)</f>
        <v>0</v>
      </c>
      <c r="J116" s="183"/>
      <c r="K116" s="184">
        <f>ROUND(E116*J116,2)</f>
        <v>0</v>
      </c>
      <c r="L116" s="184">
        <v>21</v>
      </c>
      <c r="M116" s="184">
        <f>G116*(1+L116/100)</f>
        <v>0</v>
      </c>
      <c r="N116" s="184">
        <v>0</v>
      </c>
      <c r="O116" s="184">
        <f>ROUND(E116*N116,2)</f>
        <v>0</v>
      </c>
      <c r="P116" s="184">
        <v>0</v>
      </c>
      <c r="Q116" s="184">
        <f>ROUND(E116*P116,2)</f>
        <v>0</v>
      </c>
      <c r="R116" s="184"/>
      <c r="S116" s="184" t="s">
        <v>153</v>
      </c>
      <c r="T116" s="185" t="s">
        <v>132</v>
      </c>
      <c r="U116" s="161">
        <v>0</v>
      </c>
      <c r="V116" s="161">
        <f>ROUND(E116*U116,2)</f>
        <v>0</v>
      </c>
      <c r="W116" s="161"/>
      <c r="X116" s="161" t="s">
        <v>133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144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72">
        <v>52</v>
      </c>
      <c r="B117" s="173" t="s">
        <v>274</v>
      </c>
      <c r="C117" s="189" t="s">
        <v>275</v>
      </c>
      <c r="D117" s="174" t="s">
        <v>149</v>
      </c>
      <c r="E117" s="175">
        <v>8.1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7">
        <v>0.11359</v>
      </c>
      <c r="O117" s="177">
        <f>ROUND(E117*N117,2)</f>
        <v>0.92</v>
      </c>
      <c r="P117" s="177">
        <v>0</v>
      </c>
      <c r="Q117" s="177">
        <f>ROUND(E117*P117,2)</f>
        <v>0</v>
      </c>
      <c r="R117" s="177"/>
      <c r="S117" s="177" t="s">
        <v>131</v>
      </c>
      <c r="T117" s="178" t="s">
        <v>132</v>
      </c>
      <c r="U117" s="161">
        <v>0.26</v>
      </c>
      <c r="V117" s="161">
        <f>ROUND(E117*U117,2)</f>
        <v>2.11</v>
      </c>
      <c r="W117" s="161"/>
      <c r="X117" s="161" t="s">
        <v>133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144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5">
      <c r="A118" s="158"/>
      <c r="B118" s="159"/>
      <c r="C118" s="190" t="s">
        <v>276</v>
      </c>
      <c r="D118" s="163"/>
      <c r="E118" s="164">
        <v>8.1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72">
        <v>53</v>
      </c>
      <c r="B119" s="173" t="s">
        <v>277</v>
      </c>
      <c r="C119" s="189" t="s">
        <v>278</v>
      </c>
      <c r="D119" s="174" t="s">
        <v>255</v>
      </c>
      <c r="E119" s="175">
        <v>16.687000000000001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7">
        <v>5.9999999999999995E-4</v>
      </c>
      <c r="O119" s="177">
        <f>ROUND(E119*N119,2)</f>
        <v>0.01</v>
      </c>
      <c r="P119" s="177">
        <v>0</v>
      </c>
      <c r="Q119" s="177">
        <f>ROUND(E119*P119,2)</f>
        <v>0</v>
      </c>
      <c r="R119" s="177" t="s">
        <v>194</v>
      </c>
      <c r="S119" s="177" t="s">
        <v>131</v>
      </c>
      <c r="T119" s="178" t="s">
        <v>132</v>
      </c>
      <c r="U119" s="161">
        <v>0</v>
      </c>
      <c r="V119" s="161">
        <f>ROUND(E119*U119,2)</f>
        <v>0</v>
      </c>
      <c r="W119" s="161"/>
      <c r="X119" s="161" t="s">
        <v>195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196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5">
      <c r="A120" s="158"/>
      <c r="B120" s="159"/>
      <c r="C120" s="190" t="s">
        <v>279</v>
      </c>
      <c r="D120" s="163"/>
      <c r="E120" s="164">
        <v>16.690000000000001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5">
      <c r="A121" s="166" t="s">
        <v>126</v>
      </c>
      <c r="B121" s="167" t="s">
        <v>84</v>
      </c>
      <c r="C121" s="188" t="s">
        <v>85</v>
      </c>
      <c r="D121" s="168"/>
      <c r="E121" s="169"/>
      <c r="F121" s="170"/>
      <c r="G121" s="170">
        <f>SUMIF(AG122:AG125,"&lt;&gt;NOR",G122:G125)</f>
        <v>0</v>
      </c>
      <c r="H121" s="170"/>
      <c r="I121" s="170">
        <f>SUM(I122:I125)</f>
        <v>0</v>
      </c>
      <c r="J121" s="170"/>
      <c r="K121" s="170">
        <f>SUM(K122:K125)</f>
        <v>0</v>
      </c>
      <c r="L121" s="170"/>
      <c r="M121" s="170">
        <f>SUM(M122:M125)</f>
        <v>0</v>
      </c>
      <c r="N121" s="170"/>
      <c r="O121" s="170">
        <f>SUM(O122:O125)</f>
        <v>0</v>
      </c>
      <c r="P121" s="170"/>
      <c r="Q121" s="170">
        <f>SUM(Q122:Q125)</f>
        <v>6.77</v>
      </c>
      <c r="R121" s="170"/>
      <c r="S121" s="170"/>
      <c r="T121" s="171"/>
      <c r="U121" s="165"/>
      <c r="V121" s="165">
        <f>SUM(V122:V125)</f>
        <v>32</v>
      </c>
      <c r="W121" s="165"/>
      <c r="X121" s="165"/>
      <c r="AG121" t="s">
        <v>127</v>
      </c>
    </row>
    <row r="122" spans="1:60" outlineLevel="1" x14ac:dyDescent="0.25">
      <c r="A122" s="172">
        <v>54</v>
      </c>
      <c r="B122" s="173" t="s">
        <v>280</v>
      </c>
      <c r="C122" s="189" t="s">
        <v>281</v>
      </c>
      <c r="D122" s="174" t="s">
        <v>158</v>
      </c>
      <c r="E122" s="175">
        <v>2.4060000000000001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7">
        <v>0</v>
      </c>
      <c r="O122" s="177">
        <f>ROUND(E122*N122,2)</f>
        <v>0</v>
      </c>
      <c r="P122" s="177">
        <v>2.4</v>
      </c>
      <c r="Q122" s="177">
        <f>ROUND(E122*P122,2)</f>
        <v>5.77</v>
      </c>
      <c r="R122" s="177"/>
      <c r="S122" s="177" t="s">
        <v>131</v>
      </c>
      <c r="T122" s="178" t="s">
        <v>132</v>
      </c>
      <c r="U122" s="161">
        <v>13.301</v>
      </c>
      <c r="V122" s="161">
        <f>ROUND(E122*U122,2)</f>
        <v>32</v>
      </c>
      <c r="W122" s="161"/>
      <c r="X122" s="161" t="s">
        <v>133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144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58"/>
      <c r="B123" s="159"/>
      <c r="C123" s="190" t="s">
        <v>282</v>
      </c>
      <c r="D123" s="163"/>
      <c r="E123" s="164">
        <v>2.41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5">
      <c r="A124" s="179">
        <v>55</v>
      </c>
      <c r="B124" s="180" t="s">
        <v>283</v>
      </c>
      <c r="C124" s="191" t="s">
        <v>284</v>
      </c>
      <c r="D124" s="181" t="s">
        <v>152</v>
      </c>
      <c r="E124" s="182">
        <v>1</v>
      </c>
      <c r="F124" s="183"/>
      <c r="G124" s="184">
        <f>ROUND(E124*F124,2)</f>
        <v>0</v>
      </c>
      <c r="H124" s="183"/>
      <c r="I124" s="184">
        <f>ROUND(E124*H124,2)</f>
        <v>0</v>
      </c>
      <c r="J124" s="183"/>
      <c r="K124" s="184">
        <f>ROUND(E124*J124,2)</f>
        <v>0</v>
      </c>
      <c r="L124" s="184">
        <v>21</v>
      </c>
      <c r="M124" s="184">
        <f>G124*(1+L124/100)</f>
        <v>0</v>
      </c>
      <c r="N124" s="184">
        <v>0</v>
      </c>
      <c r="O124" s="184">
        <f>ROUND(E124*N124,2)</f>
        <v>0</v>
      </c>
      <c r="P124" s="184">
        <v>1</v>
      </c>
      <c r="Q124" s="184">
        <f>ROUND(E124*P124,2)</f>
        <v>1</v>
      </c>
      <c r="R124" s="184"/>
      <c r="S124" s="184" t="s">
        <v>153</v>
      </c>
      <c r="T124" s="185" t="s">
        <v>132</v>
      </c>
      <c r="U124" s="161">
        <v>0</v>
      </c>
      <c r="V124" s="161">
        <f>ROUND(E124*U124,2)</f>
        <v>0</v>
      </c>
      <c r="W124" s="161"/>
      <c r="X124" s="161" t="s">
        <v>133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144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5">
      <c r="A125" s="179">
        <v>56</v>
      </c>
      <c r="B125" s="180" t="s">
        <v>285</v>
      </c>
      <c r="C125" s="191" t="s">
        <v>286</v>
      </c>
      <c r="D125" s="181" t="s">
        <v>152</v>
      </c>
      <c r="E125" s="182">
        <v>1</v>
      </c>
      <c r="F125" s="183"/>
      <c r="G125" s="184">
        <f>ROUND(E125*F125,2)</f>
        <v>0</v>
      </c>
      <c r="H125" s="183"/>
      <c r="I125" s="184">
        <f>ROUND(E125*H125,2)</f>
        <v>0</v>
      </c>
      <c r="J125" s="183"/>
      <c r="K125" s="184">
        <f>ROUND(E125*J125,2)</f>
        <v>0</v>
      </c>
      <c r="L125" s="184">
        <v>21</v>
      </c>
      <c r="M125" s="184">
        <f>G125*(1+L125/100)</f>
        <v>0</v>
      </c>
      <c r="N125" s="184">
        <v>0</v>
      </c>
      <c r="O125" s="184">
        <f>ROUND(E125*N125,2)</f>
        <v>0</v>
      </c>
      <c r="P125" s="184">
        <v>0</v>
      </c>
      <c r="Q125" s="184">
        <f>ROUND(E125*P125,2)</f>
        <v>0</v>
      </c>
      <c r="R125" s="184"/>
      <c r="S125" s="184" t="s">
        <v>153</v>
      </c>
      <c r="T125" s="185" t="s">
        <v>132</v>
      </c>
      <c r="U125" s="161">
        <v>0</v>
      </c>
      <c r="V125" s="161">
        <f>ROUND(E125*U125,2)</f>
        <v>0</v>
      </c>
      <c r="W125" s="161"/>
      <c r="X125" s="161" t="s">
        <v>133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144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x14ac:dyDescent="0.25">
      <c r="A126" s="166" t="s">
        <v>126</v>
      </c>
      <c r="B126" s="167" t="s">
        <v>86</v>
      </c>
      <c r="C126" s="188" t="s">
        <v>87</v>
      </c>
      <c r="D126" s="168"/>
      <c r="E126" s="169"/>
      <c r="F126" s="170"/>
      <c r="G126" s="170">
        <f>SUMIF(AG127:AG127,"&lt;&gt;NOR",G127:G127)</f>
        <v>0</v>
      </c>
      <c r="H126" s="170"/>
      <c r="I126" s="170">
        <f>SUM(I127:I127)</f>
        <v>0</v>
      </c>
      <c r="J126" s="170"/>
      <c r="K126" s="170">
        <f>SUM(K127:K127)</f>
        <v>0</v>
      </c>
      <c r="L126" s="170"/>
      <c r="M126" s="170">
        <f>SUM(M127:M127)</f>
        <v>0</v>
      </c>
      <c r="N126" s="170"/>
      <c r="O126" s="170">
        <f>SUM(O127:O127)</f>
        <v>0</v>
      </c>
      <c r="P126" s="170"/>
      <c r="Q126" s="170">
        <f>SUM(Q127:Q127)</f>
        <v>0</v>
      </c>
      <c r="R126" s="170"/>
      <c r="S126" s="170"/>
      <c r="T126" s="171"/>
      <c r="U126" s="165"/>
      <c r="V126" s="165">
        <f>SUM(V127:V127)</f>
        <v>90.17</v>
      </c>
      <c r="W126" s="165"/>
      <c r="X126" s="165"/>
      <c r="AG126" t="s">
        <v>127</v>
      </c>
    </row>
    <row r="127" spans="1:60" outlineLevel="1" x14ac:dyDescent="0.25">
      <c r="A127" s="179">
        <v>57</v>
      </c>
      <c r="B127" s="180" t="s">
        <v>287</v>
      </c>
      <c r="C127" s="191" t="s">
        <v>288</v>
      </c>
      <c r="D127" s="181" t="s">
        <v>289</v>
      </c>
      <c r="E127" s="182">
        <v>96.075360000000003</v>
      </c>
      <c r="F127" s="183"/>
      <c r="G127" s="184">
        <f>ROUND(E127*F127,2)</f>
        <v>0</v>
      </c>
      <c r="H127" s="183"/>
      <c r="I127" s="184">
        <f>ROUND(E127*H127,2)</f>
        <v>0</v>
      </c>
      <c r="J127" s="183"/>
      <c r="K127" s="184">
        <f>ROUND(E127*J127,2)</f>
        <v>0</v>
      </c>
      <c r="L127" s="184">
        <v>21</v>
      </c>
      <c r="M127" s="184">
        <f>G127*(1+L127/100)</f>
        <v>0</v>
      </c>
      <c r="N127" s="184">
        <v>0</v>
      </c>
      <c r="O127" s="184">
        <f>ROUND(E127*N127,2)</f>
        <v>0</v>
      </c>
      <c r="P127" s="184">
        <v>0</v>
      </c>
      <c r="Q127" s="184">
        <f>ROUND(E127*P127,2)</f>
        <v>0</v>
      </c>
      <c r="R127" s="184"/>
      <c r="S127" s="184" t="s">
        <v>131</v>
      </c>
      <c r="T127" s="185" t="s">
        <v>290</v>
      </c>
      <c r="U127" s="161">
        <v>0.9385</v>
      </c>
      <c r="V127" s="161">
        <f>ROUND(E127*U127,2)</f>
        <v>90.17</v>
      </c>
      <c r="W127" s="161"/>
      <c r="X127" s="161" t="s">
        <v>291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292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x14ac:dyDescent="0.25">
      <c r="A128" s="166" t="s">
        <v>126</v>
      </c>
      <c r="B128" s="167" t="s">
        <v>89</v>
      </c>
      <c r="C128" s="188" t="s">
        <v>90</v>
      </c>
      <c r="D128" s="168"/>
      <c r="E128" s="169"/>
      <c r="F128" s="170"/>
      <c r="G128" s="170">
        <f>SUMIF(AG129:AG134,"&lt;&gt;NOR",G129:G134)</f>
        <v>0</v>
      </c>
      <c r="H128" s="170"/>
      <c r="I128" s="170">
        <f>SUM(I129:I134)</f>
        <v>0</v>
      </c>
      <c r="J128" s="170"/>
      <c r="K128" s="170">
        <f>SUM(K129:K134)</f>
        <v>0</v>
      </c>
      <c r="L128" s="170"/>
      <c r="M128" s="170">
        <f>SUM(M129:M134)</f>
        <v>0</v>
      </c>
      <c r="N128" s="170"/>
      <c r="O128" s="170">
        <f>SUM(O129:O134)</f>
        <v>7.0000000000000007E-2</v>
      </c>
      <c r="P128" s="170"/>
      <c r="Q128" s="170">
        <f>SUM(Q129:Q134)</f>
        <v>0</v>
      </c>
      <c r="R128" s="170"/>
      <c r="S128" s="170"/>
      <c r="T128" s="171"/>
      <c r="U128" s="165"/>
      <c r="V128" s="165">
        <f>SUM(V129:V134)</f>
        <v>7.3900000000000006</v>
      </c>
      <c r="W128" s="165"/>
      <c r="X128" s="165"/>
      <c r="AG128" t="s">
        <v>127</v>
      </c>
    </row>
    <row r="129" spans="1:60" outlineLevel="1" x14ac:dyDescent="0.25">
      <c r="A129" s="179">
        <v>58</v>
      </c>
      <c r="B129" s="180" t="s">
        <v>293</v>
      </c>
      <c r="C129" s="191" t="s">
        <v>294</v>
      </c>
      <c r="D129" s="181" t="s">
        <v>130</v>
      </c>
      <c r="E129" s="182">
        <v>71.927000000000007</v>
      </c>
      <c r="F129" s="183"/>
      <c r="G129" s="184">
        <f>ROUND(E129*F129,2)</f>
        <v>0</v>
      </c>
      <c r="H129" s="183"/>
      <c r="I129" s="184">
        <f>ROUND(E129*H129,2)</f>
        <v>0</v>
      </c>
      <c r="J129" s="183"/>
      <c r="K129" s="184">
        <f>ROUND(E129*J129,2)</f>
        <v>0</v>
      </c>
      <c r="L129" s="184">
        <v>21</v>
      </c>
      <c r="M129" s="184">
        <f>G129*(1+L129/100)</f>
        <v>0</v>
      </c>
      <c r="N129" s="184">
        <v>1.7000000000000001E-4</v>
      </c>
      <c r="O129" s="184">
        <f>ROUND(E129*N129,2)</f>
        <v>0.01</v>
      </c>
      <c r="P129" s="184">
        <v>0</v>
      </c>
      <c r="Q129" s="184">
        <f>ROUND(E129*P129,2)</f>
        <v>0</v>
      </c>
      <c r="R129" s="184"/>
      <c r="S129" s="184" t="s">
        <v>131</v>
      </c>
      <c r="T129" s="185" t="s">
        <v>132</v>
      </c>
      <c r="U129" s="161">
        <v>4.3999999999999997E-2</v>
      </c>
      <c r="V129" s="161">
        <f>ROUND(E129*U129,2)</f>
        <v>3.16</v>
      </c>
      <c r="W129" s="161"/>
      <c r="X129" s="161" t="s">
        <v>133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295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5">
      <c r="A130" s="172">
        <v>59</v>
      </c>
      <c r="B130" s="173" t="s">
        <v>296</v>
      </c>
      <c r="C130" s="189" t="s">
        <v>297</v>
      </c>
      <c r="D130" s="174" t="s">
        <v>149</v>
      </c>
      <c r="E130" s="175">
        <v>42.31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7">
        <v>5.2999999999999998E-4</v>
      </c>
      <c r="O130" s="177">
        <f>ROUND(E130*N130,2)</f>
        <v>0.02</v>
      </c>
      <c r="P130" s="177">
        <v>0</v>
      </c>
      <c r="Q130" s="177">
        <f>ROUND(E130*P130,2)</f>
        <v>0</v>
      </c>
      <c r="R130" s="177"/>
      <c r="S130" s="177" t="s">
        <v>131</v>
      </c>
      <c r="T130" s="178" t="s">
        <v>132</v>
      </c>
      <c r="U130" s="161">
        <v>0.1</v>
      </c>
      <c r="V130" s="161">
        <f>ROUND(E130*U130,2)</f>
        <v>4.2300000000000004</v>
      </c>
      <c r="W130" s="161"/>
      <c r="X130" s="161" t="s">
        <v>133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295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58"/>
      <c r="B131" s="159"/>
      <c r="C131" s="190" t="s">
        <v>203</v>
      </c>
      <c r="D131" s="163"/>
      <c r="E131" s="164">
        <v>42.31</v>
      </c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72">
        <v>60</v>
      </c>
      <c r="B132" s="173" t="s">
        <v>298</v>
      </c>
      <c r="C132" s="189" t="s">
        <v>299</v>
      </c>
      <c r="D132" s="174" t="s">
        <v>130</v>
      </c>
      <c r="E132" s="175">
        <v>86.312399999999997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7">
        <v>4.4999999999999999E-4</v>
      </c>
      <c r="O132" s="177">
        <f>ROUND(E132*N132,2)</f>
        <v>0.04</v>
      </c>
      <c r="P132" s="177">
        <v>0</v>
      </c>
      <c r="Q132" s="177">
        <f>ROUND(E132*P132,2)</f>
        <v>0</v>
      </c>
      <c r="R132" s="177" t="s">
        <v>194</v>
      </c>
      <c r="S132" s="177" t="s">
        <v>131</v>
      </c>
      <c r="T132" s="178" t="s">
        <v>132</v>
      </c>
      <c r="U132" s="161">
        <v>0</v>
      </c>
      <c r="V132" s="161">
        <f>ROUND(E132*U132,2)</f>
        <v>0</v>
      </c>
      <c r="W132" s="161"/>
      <c r="X132" s="161" t="s">
        <v>195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217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58"/>
      <c r="B133" s="159"/>
      <c r="C133" s="190" t="s">
        <v>300</v>
      </c>
      <c r="D133" s="163"/>
      <c r="E133" s="164">
        <v>86.31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5">
      <c r="A134" s="158">
        <v>61</v>
      </c>
      <c r="B134" s="159" t="s">
        <v>301</v>
      </c>
      <c r="C134" s="192" t="s">
        <v>302</v>
      </c>
      <c r="D134" s="160" t="s">
        <v>0</v>
      </c>
      <c r="E134" s="186"/>
      <c r="F134" s="162"/>
      <c r="G134" s="161">
        <f>ROUND(E134*F134,2)</f>
        <v>0</v>
      </c>
      <c r="H134" s="162"/>
      <c r="I134" s="161">
        <f>ROUND(E134*H134,2)</f>
        <v>0</v>
      </c>
      <c r="J134" s="162"/>
      <c r="K134" s="161">
        <f>ROUND(E134*J134,2)</f>
        <v>0</v>
      </c>
      <c r="L134" s="161">
        <v>21</v>
      </c>
      <c r="M134" s="161">
        <f>G134*(1+L134/100)</f>
        <v>0</v>
      </c>
      <c r="N134" s="161">
        <v>0</v>
      </c>
      <c r="O134" s="161">
        <f>ROUND(E134*N134,2)</f>
        <v>0</v>
      </c>
      <c r="P134" s="161">
        <v>0</v>
      </c>
      <c r="Q134" s="161">
        <f>ROUND(E134*P134,2)</f>
        <v>0</v>
      </c>
      <c r="R134" s="161"/>
      <c r="S134" s="161" t="s">
        <v>131</v>
      </c>
      <c r="T134" s="161" t="s">
        <v>290</v>
      </c>
      <c r="U134" s="161">
        <v>0</v>
      </c>
      <c r="V134" s="161">
        <f>ROUND(E134*U134,2)</f>
        <v>0</v>
      </c>
      <c r="W134" s="161"/>
      <c r="X134" s="161" t="s">
        <v>291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292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x14ac:dyDescent="0.25">
      <c r="A135" s="166" t="s">
        <v>126</v>
      </c>
      <c r="B135" s="167" t="s">
        <v>91</v>
      </c>
      <c r="C135" s="188" t="s">
        <v>92</v>
      </c>
      <c r="D135" s="168"/>
      <c r="E135" s="169"/>
      <c r="F135" s="170"/>
      <c r="G135" s="170">
        <f>SUMIF(AG136:AG137,"&lt;&gt;NOR",G136:G137)</f>
        <v>0</v>
      </c>
      <c r="H135" s="170"/>
      <c r="I135" s="170">
        <f>SUM(I136:I137)</f>
        <v>0</v>
      </c>
      <c r="J135" s="170"/>
      <c r="K135" s="170">
        <f>SUM(K136:K137)</f>
        <v>0</v>
      </c>
      <c r="L135" s="170"/>
      <c r="M135" s="170">
        <f>SUM(M136:M137)</f>
        <v>0</v>
      </c>
      <c r="N135" s="170"/>
      <c r="O135" s="170">
        <f>SUM(O136:O137)</f>
        <v>0.16</v>
      </c>
      <c r="P135" s="170"/>
      <c r="Q135" s="170">
        <f>SUM(Q136:Q137)</f>
        <v>0</v>
      </c>
      <c r="R135" s="170"/>
      <c r="S135" s="170"/>
      <c r="T135" s="171"/>
      <c r="U135" s="165"/>
      <c r="V135" s="165">
        <f>SUM(V136:V137)</f>
        <v>0.6</v>
      </c>
      <c r="W135" s="165"/>
      <c r="X135" s="165"/>
      <c r="AG135" t="s">
        <v>127</v>
      </c>
    </row>
    <row r="136" spans="1:60" outlineLevel="1" x14ac:dyDescent="0.25">
      <c r="A136" s="172">
        <v>62</v>
      </c>
      <c r="B136" s="173" t="s">
        <v>303</v>
      </c>
      <c r="C136" s="189" t="s">
        <v>304</v>
      </c>
      <c r="D136" s="174" t="s">
        <v>255</v>
      </c>
      <c r="E136" s="175">
        <v>2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7">
        <v>8.1979999999999997E-2</v>
      </c>
      <c r="O136" s="177">
        <f>ROUND(E136*N136,2)</f>
        <v>0.16</v>
      </c>
      <c r="P136" s="177">
        <v>0</v>
      </c>
      <c r="Q136" s="177">
        <f>ROUND(E136*P136,2)</f>
        <v>0</v>
      </c>
      <c r="R136" s="177"/>
      <c r="S136" s="177" t="s">
        <v>131</v>
      </c>
      <c r="T136" s="178" t="s">
        <v>132</v>
      </c>
      <c r="U136" s="161">
        <v>0.3</v>
      </c>
      <c r="V136" s="161">
        <f>ROUND(E136*U136,2)</f>
        <v>0.6</v>
      </c>
      <c r="W136" s="161"/>
      <c r="X136" s="161" t="s">
        <v>133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144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58">
        <v>63</v>
      </c>
      <c r="B137" s="159" t="s">
        <v>305</v>
      </c>
      <c r="C137" s="192" t="s">
        <v>306</v>
      </c>
      <c r="D137" s="160" t="s">
        <v>0</v>
      </c>
      <c r="E137" s="186"/>
      <c r="F137" s="162"/>
      <c r="G137" s="161">
        <f>ROUND(E137*F137,2)</f>
        <v>0</v>
      </c>
      <c r="H137" s="162"/>
      <c r="I137" s="161">
        <f>ROUND(E137*H137,2)</f>
        <v>0</v>
      </c>
      <c r="J137" s="162"/>
      <c r="K137" s="161">
        <f>ROUND(E137*J137,2)</f>
        <v>0</v>
      </c>
      <c r="L137" s="161">
        <v>21</v>
      </c>
      <c r="M137" s="161">
        <f>G137*(1+L137/100)</f>
        <v>0</v>
      </c>
      <c r="N137" s="161">
        <v>0</v>
      </c>
      <c r="O137" s="161">
        <f>ROUND(E137*N137,2)</f>
        <v>0</v>
      </c>
      <c r="P137" s="161">
        <v>0</v>
      </c>
      <c r="Q137" s="161">
        <f>ROUND(E137*P137,2)</f>
        <v>0</v>
      </c>
      <c r="R137" s="161"/>
      <c r="S137" s="161" t="s">
        <v>131</v>
      </c>
      <c r="T137" s="161" t="s">
        <v>290</v>
      </c>
      <c r="U137" s="161">
        <v>0</v>
      </c>
      <c r="V137" s="161">
        <f>ROUND(E137*U137,2)</f>
        <v>0</v>
      </c>
      <c r="W137" s="161"/>
      <c r="X137" s="161" t="s">
        <v>291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292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x14ac:dyDescent="0.25">
      <c r="A138" s="166" t="s">
        <v>126</v>
      </c>
      <c r="B138" s="167" t="s">
        <v>93</v>
      </c>
      <c r="C138" s="188" t="s">
        <v>94</v>
      </c>
      <c r="D138" s="168"/>
      <c r="E138" s="169"/>
      <c r="F138" s="170"/>
      <c r="G138" s="170">
        <f>SUMIF(AG139:AG140,"&lt;&gt;NOR",G139:G140)</f>
        <v>0</v>
      </c>
      <c r="H138" s="170"/>
      <c r="I138" s="170">
        <f>SUM(I139:I140)</f>
        <v>0</v>
      </c>
      <c r="J138" s="170"/>
      <c r="K138" s="170">
        <f>SUM(K139:K140)</f>
        <v>0</v>
      </c>
      <c r="L138" s="170"/>
      <c r="M138" s="170">
        <f>SUM(M139:M140)</f>
        <v>0</v>
      </c>
      <c r="N138" s="170"/>
      <c r="O138" s="170">
        <f>SUM(O139:O140)</f>
        <v>0</v>
      </c>
      <c r="P138" s="170"/>
      <c r="Q138" s="170">
        <f>SUM(Q139:Q140)</f>
        <v>0</v>
      </c>
      <c r="R138" s="170"/>
      <c r="S138" s="170"/>
      <c r="T138" s="171"/>
      <c r="U138" s="165"/>
      <c r="V138" s="165">
        <f>SUM(V139:V140)</f>
        <v>23.28</v>
      </c>
      <c r="W138" s="165"/>
      <c r="X138" s="165"/>
      <c r="AG138" t="s">
        <v>127</v>
      </c>
    </row>
    <row r="139" spans="1:60" outlineLevel="1" x14ac:dyDescent="0.25">
      <c r="A139" s="172">
        <v>64</v>
      </c>
      <c r="B139" s="173" t="s">
        <v>307</v>
      </c>
      <c r="C139" s="189" t="s">
        <v>308</v>
      </c>
      <c r="D139" s="174" t="s">
        <v>158</v>
      </c>
      <c r="E139" s="175">
        <v>30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7">
        <v>0</v>
      </c>
      <c r="O139" s="177">
        <f>ROUND(E139*N139,2)</f>
        <v>0</v>
      </c>
      <c r="P139" s="177">
        <v>0</v>
      </c>
      <c r="Q139" s="177">
        <f>ROUND(E139*P139,2)</f>
        <v>0</v>
      </c>
      <c r="R139" s="177"/>
      <c r="S139" s="177" t="s">
        <v>131</v>
      </c>
      <c r="T139" s="178" t="s">
        <v>132</v>
      </c>
      <c r="U139" s="161">
        <v>0.77600000000000002</v>
      </c>
      <c r="V139" s="161">
        <f>ROUND(E139*U139,2)</f>
        <v>23.28</v>
      </c>
      <c r="W139" s="161"/>
      <c r="X139" s="161" t="s">
        <v>133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144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5">
      <c r="A140" s="158"/>
      <c r="B140" s="159"/>
      <c r="C140" s="190" t="s">
        <v>309</v>
      </c>
      <c r="D140" s="163"/>
      <c r="E140" s="164">
        <v>30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x14ac:dyDescent="0.25">
      <c r="A141" s="166" t="s">
        <v>126</v>
      </c>
      <c r="B141" s="167" t="s">
        <v>95</v>
      </c>
      <c r="C141" s="188" t="s">
        <v>96</v>
      </c>
      <c r="D141" s="168"/>
      <c r="E141" s="169"/>
      <c r="F141" s="170"/>
      <c r="G141" s="170">
        <f>SUMIF(AG142:AG148,"&lt;&gt;NOR",G142:G148)</f>
        <v>0</v>
      </c>
      <c r="H141" s="170"/>
      <c r="I141" s="170">
        <f>SUM(I142:I148)</f>
        <v>0</v>
      </c>
      <c r="J141" s="170"/>
      <c r="K141" s="170">
        <f>SUM(K142:K148)</f>
        <v>0</v>
      </c>
      <c r="L141" s="170"/>
      <c r="M141" s="170">
        <f>SUM(M142:M148)</f>
        <v>0</v>
      </c>
      <c r="N141" s="170"/>
      <c r="O141" s="170">
        <f>SUM(O142:O148)</f>
        <v>0</v>
      </c>
      <c r="P141" s="170"/>
      <c r="Q141" s="170">
        <f>SUM(Q142:Q148)</f>
        <v>0</v>
      </c>
      <c r="R141" s="170"/>
      <c r="S141" s="170"/>
      <c r="T141" s="171"/>
      <c r="U141" s="165"/>
      <c r="V141" s="165">
        <f>SUM(V142:V148)</f>
        <v>49.53</v>
      </c>
      <c r="W141" s="165"/>
      <c r="X141" s="165"/>
      <c r="AG141" t="s">
        <v>127</v>
      </c>
    </row>
    <row r="142" spans="1:60" outlineLevel="1" x14ac:dyDescent="0.25">
      <c r="A142" s="179">
        <v>65</v>
      </c>
      <c r="B142" s="180" t="s">
        <v>310</v>
      </c>
      <c r="C142" s="191" t="s">
        <v>311</v>
      </c>
      <c r="D142" s="181" t="s">
        <v>289</v>
      </c>
      <c r="E142" s="182">
        <v>3.1</v>
      </c>
      <c r="F142" s="183"/>
      <c r="G142" s="184">
        <f t="shared" ref="G142:G148" si="0">ROUND(E142*F142,2)</f>
        <v>0</v>
      </c>
      <c r="H142" s="183"/>
      <c r="I142" s="184">
        <f t="shared" ref="I142:I148" si="1">ROUND(E142*H142,2)</f>
        <v>0</v>
      </c>
      <c r="J142" s="183"/>
      <c r="K142" s="184">
        <f t="shared" ref="K142:K148" si="2">ROUND(E142*J142,2)</f>
        <v>0</v>
      </c>
      <c r="L142" s="184">
        <v>21</v>
      </c>
      <c r="M142" s="184">
        <f t="shared" ref="M142:M148" si="3">G142*(1+L142/100)</f>
        <v>0</v>
      </c>
      <c r="N142" s="184">
        <v>0</v>
      </c>
      <c r="O142" s="184">
        <f t="shared" ref="O142:O148" si="4">ROUND(E142*N142,2)</f>
        <v>0</v>
      </c>
      <c r="P142" s="184">
        <v>0</v>
      </c>
      <c r="Q142" s="184">
        <f t="shared" ref="Q142:Q148" si="5">ROUND(E142*P142,2)</f>
        <v>0</v>
      </c>
      <c r="R142" s="184"/>
      <c r="S142" s="184" t="s">
        <v>131</v>
      </c>
      <c r="T142" s="185" t="s">
        <v>132</v>
      </c>
      <c r="U142" s="161">
        <v>0</v>
      </c>
      <c r="V142" s="161">
        <f t="shared" ref="V142:V148" si="6">ROUND(E142*U142,2)</f>
        <v>0</v>
      </c>
      <c r="W142" s="161"/>
      <c r="X142" s="161" t="s">
        <v>133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144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5">
      <c r="A143" s="179">
        <v>66</v>
      </c>
      <c r="B143" s="180" t="s">
        <v>312</v>
      </c>
      <c r="C143" s="191" t="s">
        <v>313</v>
      </c>
      <c r="D143" s="181" t="s">
        <v>289</v>
      </c>
      <c r="E143" s="182">
        <v>39.273499999999999</v>
      </c>
      <c r="F143" s="183"/>
      <c r="G143" s="184">
        <f t="shared" si="0"/>
        <v>0</v>
      </c>
      <c r="H143" s="183"/>
      <c r="I143" s="184">
        <f t="shared" si="1"/>
        <v>0</v>
      </c>
      <c r="J143" s="183"/>
      <c r="K143" s="184">
        <f t="shared" si="2"/>
        <v>0</v>
      </c>
      <c r="L143" s="184">
        <v>21</v>
      </c>
      <c r="M143" s="184">
        <f t="shared" si="3"/>
        <v>0</v>
      </c>
      <c r="N143" s="184">
        <v>0</v>
      </c>
      <c r="O143" s="184">
        <f t="shared" si="4"/>
        <v>0</v>
      </c>
      <c r="P143" s="184">
        <v>0</v>
      </c>
      <c r="Q143" s="184">
        <f t="shared" si="5"/>
        <v>0</v>
      </c>
      <c r="R143" s="184"/>
      <c r="S143" s="184" t="s">
        <v>131</v>
      </c>
      <c r="T143" s="185" t="s">
        <v>290</v>
      </c>
      <c r="U143" s="161">
        <v>0.94199999999999995</v>
      </c>
      <c r="V143" s="161">
        <f t="shared" si="6"/>
        <v>37</v>
      </c>
      <c r="W143" s="161"/>
      <c r="X143" s="161" t="s">
        <v>314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315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5">
      <c r="A144" s="179">
        <v>67</v>
      </c>
      <c r="B144" s="180" t="s">
        <v>316</v>
      </c>
      <c r="C144" s="191" t="s">
        <v>317</v>
      </c>
      <c r="D144" s="181" t="s">
        <v>289</v>
      </c>
      <c r="E144" s="182">
        <v>78.546999999999997</v>
      </c>
      <c r="F144" s="183"/>
      <c r="G144" s="184">
        <f t="shared" si="0"/>
        <v>0</v>
      </c>
      <c r="H144" s="183"/>
      <c r="I144" s="184">
        <f t="shared" si="1"/>
        <v>0</v>
      </c>
      <c r="J144" s="183"/>
      <c r="K144" s="184">
        <f t="shared" si="2"/>
        <v>0</v>
      </c>
      <c r="L144" s="184">
        <v>21</v>
      </c>
      <c r="M144" s="184">
        <f t="shared" si="3"/>
        <v>0</v>
      </c>
      <c r="N144" s="184">
        <v>0</v>
      </c>
      <c r="O144" s="184">
        <f t="shared" si="4"/>
        <v>0</v>
      </c>
      <c r="P144" s="184">
        <v>0</v>
      </c>
      <c r="Q144" s="184">
        <f t="shared" si="5"/>
        <v>0</v>
      </c>
      <c r="R144" s="184"/>
      <c r="S144" s="184" t="s">
        <v>131</v>
      </c>
      <c r="T144" s="185" t="s">
        <v>290</v>
      </c>
      <c r="U144" s="161">
        <v>0.105</v>
      </c>
      <c r="V144" s="161">
        <f t="shared" si="6"/>
        <v>8.25</v>
      </c>
      <c r="W144" s="161"/>
      <c r="X144" s="161" t="s">
        <v>314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315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5">
      <c r="A145" s="179">
        <v>68</v>
      </c>
      <c r="B145" s="180" t="s">
        <v>318</v>
      </c>
      <c r="C145" s="191" t="s">
        <v>319</v>
      </c>
      <c r="D145" s="181" t="s">
        <v>289</v>
      </c>
      <c r="E145" s="182">
        <v>39.273499999999999</v>
      </c>
      <c r="F145" s="183"/>
      <c r="G145" s="184">
        <f t="shared" si="0"/>
        <v>0</v>
      </c>
      <c r="H145" s="183"/>
      <c r="I145" s="184">
        <f t="shared" si="1"/>
        <v>0</v>
      </c>
      <c r="J145" s="183"/>
      <c r="K145" s="184">
        <f t="shared" si="2"/>
        <v>0</v>
      </c>
      <c r="L145" s="184">
        <v>21</v>
      </c>
      <c r="M145" s="184">
        <f t="shared" si="3"/>
        <v>0</v>
      </c>
      <c r="N145" s="184">
        <v>0</v>
      </c>
      <c r="O145" s="184">
        <f t="shared" si="4"/>
        <v>0</v>
      </c>
      <c r="P145" s="184">
        <v>0</v>
      </c>
      <c r="Q145" s="184">
        <f t="shared" si="5"/>
        <v>0</v>
      </c>
      <c r="R145" s="184"/>
      <c r="S145" s="184" t="s">
        <v>131</v>
      </c>
      <c r="T145" s="185" t="s">
        <v>290</v>
      </c>
      <c r="U145" s="161">
        <v>0.01</v>
      </c>
      <c r="V145" s="161">
        <f t="shared" si="6"/>
        <v>0.39</v>
      </c>
      <c r="W145" s="161"/>
      <c r="X145" s="161" t="s">
        <v>314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315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5">
      <c r="A146" s="179">
        <v>69</v>
      </c>
      <c r="B146" s="180" t="s">
        <v>320</v>
      </c>
      <c r="C146" s="191" t="s">
        <v>321</v>
      </c>
      <c r="D146" s="181" t="s">
        <v>289</v>
      </c>
      <c r="E146" s="182">
        <v>785.47</v>
      </c>
      <c r="F146" s="183"/>
      <c r="G146" s="184">
        <f t="shared" si="0"/>
        <v>0</v>
      </c>
      <c r="H146" s="183"/>
      <c r="I146" s="184">
        <f t="shared" si="1"/>
        <v>0</v>
      </c>
      <c r="J146" s="183"/>
      <c r="K146" s="184">
        <f t="shared" si="2"/>
        <v>0</v>
      </c>
      <c r="L146" s="184">
        <v>21</v>
      </c>
      <c r="M146" s="184">
        <f t="shared" si="3"/>
        <v>0</v>
      </c>
      <c r="N146" s="184">
        <v>0</v>
      </c>
      <c r="O146" s="184">
        <f t="shared" si="4"/>
        <v>0</v>
      </c>
      <c r="P146" s="184">
        <v>0</v>
      </c>
      <c r="Q146" s="184">
        <f t="shared" si="5"/>
        <v>0</v>
      </c>
      <c r="R146" s="184"/>
      <c r="S146" s="184" t="s">
        <v>131</v>
      </c>
      <c r="T146" s="185" t="s">
        <v>290</v>
      </c>
      <c r="U146" s="161">
        <v>0</v>
      </c>
      <c r="V146" s="161">
        <f t="shared" si="6"/>
        <v>0</v>
      </c>
      <c r="W146" s="161"/>
      <c r="X146" s="161" t="s">
        <v>314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315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5">
      <c r="A147" s="179">
        <v>70</v>
      </c>
      <c r="B147" s="180" t="s">
        <v>322</v>
      </c>
      <c r="C147" s="191" t="s">
        <v>323</v>
      </c>
      <c r="D147" s="181" t="s">
        <v>289</v>
      </c>
      <c r="E147" s="182">
        <v>39.273499999999999</v>
      </c>
      <c r="F147" s="183"/>
      <c r="G147" s="184">
        <f t="shared" si="0"/>
        <v>0</v>
      </c>
      <c r="H147" s="183"/>
      <c r="I147" s="184">
        <f t="shared" si="1"/>
        <v>0</v>
      </c>
      <c r="J147" s="183"/>
      <c r="K147" s="184">
        <f t="shared" si="2"/>
        <v>0</v>
      </c>
      <c r="L147" s="184">
        <v>21</v>
      </c>
      <c r="M147" s="184">
        <f t="shared" si="3"/>
        <v>0</v>
      </c>
      <c r="N147" s="184">
        <v>0</v>
      </c>
      <c r="O147" s="184">
        <f t="shared" si="4"/>
        <v>0</v>
      </c>
      <c r="P147" s="184">
        <v>0</v>
      </c>
      <c r="Q147" s="184">
        <f t="shared" si="5"/>
        <v>0</v>
      </c>
      <c r="R147" s="184"/>
      <c r="S147" s="184" t="s">
        <v>131</v>
      </c>
      <c r="T147" s="185" t="s">
        <v>290</v>
      </c>
      <c r="U147" s="161">
        <v>9.9000000000000005E-2</v>
      </c>
      <c r="V147" s="161">
        <f t="shared" si="6"/>
        <v>3.89</v>
      </c>
      <c r="W147" s="161"/>
      <c r="X147" s="161" t="s">
        <v>314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315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5">
      <c r="A148" s="172">
        <v>71</v>
      </c>
      <c r="B148" s="173" t="s">
        <v>324</v>
      </c>
      <c r="C148" s="189" t="s">
        <v>325</v>
      </c>
      <c r="D148" s="174" t="s">
        <v>289</v>
      </c>
      <c r="E148" s="175">
        <v>39.273499999999999</v>
      </c>
      <c r="F148" s="176"/>
      <c r="G148" s="177">
        <f t="shared" si="0"/>
        <v>0</v>
      </c>
      <c r="H148" s="176"/>
      <c r="I148" s="177">
        <f t="shared" si="1"/>
        <v>0</v>
      </c>
      <c r="J148" s="176"/>
      <c r="K148" s="177">
        <f t="shared" si="2"/>
        <v>0</v>
      </c>
      <c r="L148" s="177">
        <v>21</v>
      </c>
      <c r="M148" s="177">
        <f t="shared" si="3"/>
        <v>0</v>
      </c>
      <c r="N148" s="177">
        <v>0</v>
      </c>
      <c r="O148" s="177">
        <f t="shared" si="4"/>
        <v>0</v>
      </c>
      <c r="P148" s="177">
        <v>0</v>
      </c>
      <c r="Q148" s="177">
        <f t="shared" si="5"/>
        <v>0</v>
      </c>
      <c r="R148" s="177"/>
      <c r="S148" s="177" t="s">
        <v>131</v>
      </c>
      <c r="T148" s="178" t="s">
        <v>290</v>
      </c>
      <c r="U148" s="161">
        <v>0</v>
      </c>
      <c r="V148" s="161">
        <f t="shared" si="6"/>
        <v>0</v>
      </c>
      <c r="W148" s="161"/>
      <c r="X148" s="161" t="s">
        <v>314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315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x14ac:dyDescent="0.25">
      <c r="A149" s="3"/>
      <c r="B149" s="4"/>
      <c r="C149" s="19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v>15</v>
      </c>
      <c r="AF149">
        <v>21</v>
      </c>
      <c r="AG149" t="s">
        <v>113</v>
      </c>
    </row>
    <row r="150" spans="1:60" x14ac:dyDescent="0.25">
      <c r="A150" s="154"/>
      <c r="B150" s="155" t="s">
        <v>29</v>
      </c>
      <c r="C150" s="194"/>
      <c r="D150" s="156"/>
      <c r="E150" s="157"/>
      <c r="F150" s="157"/>
      <c r="G150" s="187">
        <f>G8+G49+G63+G65+G96+G101+G107+G111+G121+G126+G128+G135+G138+G141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AE150">
        <f>SUMIF(L7:L148,AE149,G7:G148)</f>
        <v>0</v>
      </c>
      <c r="AF150">
        <f>SUMIF(L7:L148,AF149,G7:G148)</f>
        <v>0</v>
      </c>
      <c r="AG150" t="s">
        <v>326</v>
      </c>
    </row>
    <row r="151" spans="1:60" x14ac:dyDescent="0.25">
      <c r="C151" s="195"/>
      <c r="D151" s="10"/>
      <c r="AG151" t="s">
        <v>327</v>
      </c>
    </row>
    <row r="152" spans="1:60" x14ac:dyDescent="0.25">
      <c r="D152" s="10"/>
    </row>
    <row r="153" spans="1:60" x14ac:dyDescent="0.25">
      <c r="D153" s="10"/>
    </row>
    <row r="154" spans="1:60" x14ac:dyDescent="0.25">
      <c r="D154" s="10"/>
    </row>
    <row r="155" spans="1:60" x14ac:dyDescent="0.25">
      <c r="D155" s="10"/>
    </row>
    <row r="156" spans="1:60" x14ac:dyDescent="0.25">
      <c r="D156" s="10"/>
    </row>
    <row r="157" spans="1:60" x14ac:dyDescent="0.25">
      <c r="D157" s="10"/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3" t="s">
        <v>100</v>
      </c>
      <c r="B1" s="253"/>
      <c r="C1" s="253"/>
      <c r="D1" s="253"/>
      <c r="E1" s="253"/>
      <c r="F1" s="253"/>
      <c r="G1" s="253"/>
      <c r="AG1" t="s">
        <v>101</v>
      </c>
    </row>
    <row r="2" spans="1:60" ht="24.9" customHeight="1" x14ac:dyDescent="0.25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102</v>
      </c>
    </row>
    <row r="3" spans="1:60" ht="24.9" customHeight="1" x14ac:dyDescent="0.25">
      <c r="A3" s="143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5" t="s">
        <v>102</v>
      </c>
      <c r="AG3" t="s">
        <v>103</v>
      </c>
    </row>
    <row r="4" spans="1:60" ht="24.9" customHeight="1" x14ac:dyDescent="0.25">
      <c r="A4" s="144" t="s">
        <v>9</v>
      </c>
      <c r="B4" s="145" t="s">
        <v>51</v>
      </c>
      <c r="C4" s="257" t="s">
        <v>52</v>
      </c>
      <c r="D4" s="258"/>
      <c r="E4" s="258"/>
      <c r="F4" s="258"/>
      <c r="G4" s="259"/>
      <c r="AG4" t="s">
        <v>104</v>
      </c>
    </row>
    <row r="5" spans="1:60" x14ac:dyDescent="0.25">
      <c r="D5" s="10"/>
    </row>
    <row r="6" spans="1:60" ht="39.6" x14ac:dyDescent="0.25">
      <c r="A6" s="147" t="s">
        <v>105</v>
      </c>
      <c r="B6" s="149" t="s">
        <v>106</v>
      </c>
      <c r="C6" s="149" t="s">
        <v>107</v>
      </c>
      <c r="D6" s="148" t="s">
        <v>108</v>
      </c>
      <c r="E6" s="147" t="s">
        <v>109</v>
      </c>
      <c r="F6" s="146" t="s">
        <v>110</v>
      </c>
      <c r="G6" s="147" t="s">
        <v>29</v>
      </c>
      <c r="H6" s="150" t="s">
        <v>30</v>
      </c>
      <c r="I6" s="150" t="s">
        <v>111</v>
      </c>
      <c r="J6" s="150" t="s">
        <v>31</v>
      </c>
      <c r="K6" s="150" t="s">
        <v>112</v>
      </c>
      <c r="L6" s="150" t="s">
        <v>113</v>
      </c>
      <c r="M6" s="150" t="s">
        <v>114</v>
      </c>
      <c r="N6" s="150" t="s">
        <v>115</v>
      </c>
      <c r="O6" s="150" t="s">
        <v>116</v>
      </c>
      <c r="P6" s="150" t="s">
        <v>117</v>
      </c>
      <c r="Q6" s="150" t="s">
        <v>118</v>
      </c>
      <c r="R6" s="150" t="s">
        <v>119</v>
      </c>
      <c r="S6" s="150" t="s">
        <v>120</v>
      </c>
      <c r="T6" s="150" t="s">
        <v>121</v>
      </c>
      <c r="U6" s="150" t="s">
        <v>122</v>
      </c>
      <c r="V6" s="150" t="s">
        <v>123</v>
      </c>
      <c r="W6" s="150" t="s">
        <v>124</v>
      </c>
      <c r="X6" s="150" t="s">
        <v>125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6" t="s">
        <v>126</v>
      </c>
      <c r="B8" s="167" t="s">
        <v>64</v>
      </c>
      <c r="C8" s="188" t="s">
        <v>65</v>
      </c>
      <c r="D8" s="168"/>
      <c r="E8" s="169"/>
      <c r="F8" s="170"/>
      <c r="G8" s="170">
        <f>SUMIF(AG9:AG37,"&lt;&gt;NOR",G9:G37)</f>
        <v>0</v>
      </c>
      <c r="H8" s="170"/>
      <c r="I8" s="170">
        <f>SUM(I9:I37)</f>
        <v>0</v>
      </c>
      <c r="J8" s="170"/>
      <c r="K8" s="170">
        <f>SUM(K9:K37)</f>
        <v>0</v>
      </c>
      <c r="L8" s="170"/>
      <c r="M8" s="170">
        <f>SUM(M9:M37)</f>
        <v>0</v>
      </c>
      <c r="N8" s="170"/>
      <c r="O8" s="170">
        <f>SUM(O9:O37)</f>
        <v>70.56</v>
      </c>
      <c r="P8" s="170"/>
      <c r="Q8" s="170">
        <f>SUM(Q9:Q37)</f>
        <v>0</v>
      </c>
      <c r="R8" s="170"/>
      <c r="S8" s="170"/>
      <c r="T8" s="171"/>
      <c r="U8" s="165"/>
      <c r="V8" s="165">
        <f>SUM(V9:V37)</f>
        <v>224.79</v>
      </c>
      <c r="W8" s="165"/>
      <c r="X8" s="165"/>
      <c r="AG8" t="s">
        <v>127</v>
      </c>
    </row>
    <row r="9" spans="1:60" outlineLevel="1" x14ac:dyDescent="0.25">
      <c r="A9" s="179">
        <v>1</v>
      </c>
      <c r="B9" s="180" t="s">
        <v>150</v>
      </c>
      <c r="C9" s="191" t="s">
        <v>151</v>
      </c>
      <c r="D9" s="181" t="s">
        <v>152</v>
      </c>
      <c r="E9" s="182">
        <v>1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4"/>
      <c r="S9" s="184" t="s">
        <v>153</v>
      </c>
      <c r="T9" s="185" t="s">
        <v>132</v>
      </c>
      <c r="U9" s="161">
        <v>0</v>
      </c>
      <c r="V9" s="161">
        <f>ROUND(E9*U9,2)</f>
        <v>0</v>
      </c>
      <c r="W9" s="161"/>
      <c r="X9" s="161" t="s">
        <v>133</v>
      </c>
      <c r="Y9" s="151"/>
      <c r="Z9" s="151"/>
      <c r="AA9" s="151"/>
      <c r="AB9" s="151"/>
      <c r="AC9" s="151"/>
      <c r="AD9" s="151"/>
      <c r="AE9" s="151"/>
      <c r="AF9" s="151"/>
      <c r="AG9" s="151" t="s">
        <v>144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79">
        <v>2</v>
      </c>
      <c r="B10" s="180" t="s">
        <v>154</v>
      </c>
      <c r="C10" s="191" t="s">
        <v>155</v>
      </c>
      <c r="D10" s="181" t="s">
        <v>149</v>
      </c>
      <c r="E10" s="182">
        <v>8</v>
      </c>
      <c r="F10" s="183"/>
      <c r="G10" s="184">
        <f>ROUND(E10*F10,2)</f>
        <v>0</v>
      </c>
      <c r="H10" s="183"/>
      <c r="I10" s="184">
        <f>ROUND(E10*H10,2)</f>
        <v>0</v>
      </c>
      <c r="J10" s="183"/>
      <c r="K10" s="184">
        <f>ROUND(E10*J10,2)</f>
        <v>0</v>
      </c>
      <c r="L10" s="184">
        <v>21</v>
      </c>
      <c r="M10" s="184">
        <f>G10*(1+L10/100)</f>
        <v>0</v>
      </c>
      <c r="N10" s="184">
        <v>2.478E-2</v>
      </c>
      <c r="O10" s="184">
        <f>ROUND(E10*N10,2)</f>
        <v>0.2</v>
      </c>
      <c r="P10" s="184">
        <v>0</v>
      </c>
      <c r="Q10" s="184">
        <f>ROUND(E10*P10,2)</f>
        <v>0</v>
      </c>
      <c r="R10" s="184"/>
      <c r="S10" s="184" t="s">
        <v>131</v>
      </c>
      <c r="T10" s="185" t="s">
        <v>132</v>
      </c>
      <c r="U10" s="161">
        <v>0.54700000000000004</v>
      </c>
      <c r="V10" s="161">
        <f>ROUND(E10*U10,2)</f>
        <v>4.38</v>
      </c>
      <c r="W10" s="161"/>
      <c r="X10" s="161" t="s">
        <v>133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144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9">
        <v>3</v>
      </c>
      <c r="B11" s="180" t="s">
        <v>156</v>
      </c>
      <c r="C11" s="191" t="s">
        <v>157</v>
      </c>
      <c r="D11" s="181" t="s">
        <v>158</v>
      </c>
      <c r="E11" s="182">
        <v>8</v>
      </c>
      <c r="F11" s="183"/>
      <c r="G11" s="184">
        <f>ROUND(E11*F11,2)</f>
        <v>0</v>
      </c>
      <c r="H11" s="183"/>
      <c r="I11" s="184">
        <f>ROUND(E11*H11,2)</f>
        <v>0</v>
      </c>
      <c r="J11" s="183"/>
      <c r="K11" s="184">
        <f>ROUND(E11*J11,2)</f>
        <v>0</v>
      </c>
      <c r="L11" s="184">
        <v>21</v>
      </c>
      <c r="M11" s="184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4"/>
      <c r="S11" s="184" t="s">
        <v>131</v>
      </c>
      <c r="T11" s="185" t="s">
        <v>132</v>
      </c>
      <c r="U11" s="161">
        <v>1.548</v>
      </c>
      <c r="V11" s="161">
        <f>ROUND(E11*U11,2)</f>
        <v>12.38</v>
      </c>
      <c r="W11" s="161"/>
      <c r="X11" s="161" t="s">
        <v>133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134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2">
        <v>4</v>
      </c>
      <c r="B12" s="173" t="s">
        <v>328</v>
      </c>
      <c r="C12" s="189" t="s">
        <v>329</v>
      </c>
      <c r="D12" s="174" t="s">
        <v>158</v>
      </c>
      <c r="E12" s="175">
        <v>9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7"/>
      <c r="S12" s="177" t="s">
        <v>131</v>
      </c>
      <c r="T12" s="178" t="s">
        <v>132</v>
      </c>
      <c r="U12" s="161">
        <v>0.26666000000000001</v>
      </c>
      <c r="V12" s="161">
        <f>ROUND(E12*U12,2)</f>
        <v>2.4</v>
      </c>
      <c r="W12" s="161"/>
      <c r="X12" s="161" t="s">
        <v>133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144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90" t="s">
        <v>330</v>
      </c>
      <c r="D13" s="163"/>
      <c r="E13" s="164">
        <v>9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136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9">
        <v>5</v>
      </c>
      <c r="B14" s="180" t="s">
        <v>331</v>
      </c>
      <c r="C14" s="191" t="s">
        <v>332</v>
      </c>
      <c r="D14" s="181" t="s">
        <v>158</v>
      </c>
      <c r="E14" s="182">
        <v>16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4"/>
      <c r="S14" s="184" t="s">
        <v>131</v>
      </c>
      <c r="T14" s="185" t="s">
        <v>132</v>
      </c>
      <c r="U14" s="161">
        <v>4.3099999999999999E-2</v>
      </c>
      <c r="V14" s="161">
        <f>ROUND(E14*U14,2)</f>
        <v>0.69</v>
      </c>
      <c r="W14" s="161"/>
      <c r="X14" s="161" t="s">
        <v>133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144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6</v>
      </c>
      <c r="B15" s="173" t="s">
        <v>333</v>
      </c>
      <c r="C15" s="189" t="s">
        <v>334</v>
      </c>
      <c r="D15" s="174" t="s">
        <v>158</v>
      </c>
      <c r="E15" s="175">
        <v>71.55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7"/>
      <c r="S15" s="177" t="s">
        <v>131</v>
      </c>
      <c r="T15" s="178" t="s">
        <v>132</v>
      </c>
      <c r="U15" s="161">
        <v>0.36499999999999999</v>
      </c>
      <c r="V15" s="161">
        <f>ROUND(E15*U15,2)</f>
        <v>26.12</v>
      </c>
      <c r="W15" s="161"/>
      <c r="X15" s="161" t="s">
        <v>133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144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90" t="s">
        <v>335</v>
      </c>
      <c r="D16" s="163"/>
      <c r="E16" s="164">
        <v>71.55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1"/>
      <c r="Z16" s="151"/>
      <c r="AA16" s="151"/>
      <c r="AB16" s="151"/>
      <c r="AC16" s="151"/>
      <c r="AD16" s="151"/>
      <c r="AE16" s="151"/>
      <c r="AF16" s="151"/>
      <c r="AG16" s="151" t="s">
        <v>136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9">
        <v>7</v>
      </c>
      <c r="B17" s="180" t="s">
        <v>336</v>
      </c>
      <c r="C17" s="191" t="s">
        <v>337</v>
      </c>
      <c r="D17" s="181" t="s">
        <v>158</v>
      </c>
      <c r="E17" s="182">
        <v>71.55</v>
      </c>
      <c r="F17" s="183"/>
      <c r="G17" s="184">
        <f>ROUND(E17*F17,2)</f>
        <v>0</v>
      </c>
      <c r="H17" s="183"/>
      <c r="I17" s="184">
        <f>ROUND(E17*H17,2)</f>
        <v>0</v>
      </c>
      <c r="J17" s="183"/>
      <c r="K17" s="184">
        <f>ROUND(E17*J17,2)</f>
        <v>0</v>
      </c>
      <c r="L17" s="184">
        <v>21</v>
      </c>
      <c r="M17" s="184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4"/>
      <c r="S17" s="184" t="s">
        <v>131</v>
      </c>
      <c r="T17" s="185" t="s">
        <v>132</v>
      </c>
      <c r="U17" s="161">
        <v>0.38979999999999998</v>
      </c>
      <c r="V17" s="161">
        <f>ROUND(E17*U17,2)</f>
        <v>27.89</v>
      </c>
      <c r="W17" s="161"/>
      <c r="X17" s="161" t="s">
        <v>133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144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2">
        <v>8</v>
      </c>
      <c r="B18" s="173" t="s">
        <v>338</v>
      </c>
      <c r="C18" s="189" t="s">
        <v>339</v>
      </c>
      <c r="D18" s="174" t="s">
        <v>130</v>
      </c>
      <c r="E18" s="175">
        <v>119.25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9.8999999999999999E-4</v>
      </c>
      <c r="O18" s="177">
        <f>ROUND(E18*N18,2)</f>
        <v>0.12</v>
      </c>
      <c r="P18" s="177">
        <v>0</v>
      </c>
      <c r="Q18" s="177">
        <f>ROUND(E18*P18,2)</f>
        <v>0</v>
      </c>
      <c r="R18" s="177"/>
      <c r="S18" s="177" t="s">
        <v>131</v>
      </c>
      <c r="T18" s="178" t="s">
        <v>132</v>
      </c>
      <c r="U18" s="161">
        <v>0.23599999999999999</v>
      </c>
      <c r="V18" s="161">
        <f>ROUND(E18*U18,2)</f>
        <v>28.14</v>
      </c>
      <c r="W18" s="161"/>
      <c r="X18" s="161" t="s">
        <v>133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144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190" t="s">
        <v>340</v>
      </c>
      <c r="D19" s="163"/>
      <c r="E19" s="164">
        <v>119.25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136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9">
        <v>9</v>
      </c>
      <c r="B20" s="180" t="s">
        <v>341</v>
      </c>
      <c r="C20" s="191" t="s">
        <v>342</v>
      </c>
      <c r="D20" s="181" t="s">
        <v>130</v>
      </c>
      <c r="E20" s="182">
        <v>119.25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4"/>
      <c r="S20" s="184" t="s">
        <v>131</v>
      </c>
      <c r="T20" s="185" t="s">
        <v>132</v>
      </c>
      <c r="U20" s="161">
        <v>7.0000000000000007E-2</v>
      </c>
      <c r="V20" s="161">
        <f>ROUND(E20*U20,2)</f>
        <v>8.35</v>
      </c>
      <c r="W20" s="161"/>
      <c r="X20" s="161" t="s">
        <v>133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144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9">
        <v>10</v>
      </c>
      <c r="B21" s="180" t="s">
        <v>164</v>
      </c>
      <c r="C21" s="191" t="s">
        <v>165</v>
      </c>
      <c r="D21" s="181" t="s">
        <v>158</v>
      </c>
      <c r="E21" s="182">
        <v>71.55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4"/>
      <c r="S21" s="184" t="s">
        <v>131</v>
      </c>
      <c r="T21" s="185" t="s">
        <v>132</v>
      </c>
      <c r="U21" s="161">
        <v>0.34499999999999997</v>
      </c>
      <c r="V21" s="161">
        <f>ROUND(E21*U21,2)</f>
        <v>24.68</v>
      </c>
      <c r="W21" s="161"/>
      <c r="X21" s="161" t="s">
        <v>133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134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72">
        <v>11</v>
      </c>
      <c r="B22" s="173" t="s">
        <v>166</v>
      </c>
      <c r="C22" s="189" t="s">
        <v>167</v>
      </c>
      <c r="D22" s="174" t="s">
        <v>158</v>
      </c>
      <c r="E22" s="175">
        <v>41.57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/>
      <c r="S22" s="177" t="s">
        <v>131</v>
      </c>
      <c r="T22" s="178" t="s">
        <v>132</v>
      </c>
      <c r="U22" s="161">
        <v>1.0999999999999999E-2</v>
      </c>
      <c r="V22" s="161">
        <f>ROUND(E22*U22,2)</f>
        <v>0.46</v>
      </c>
      <c r="W22" s="161"/>
      <c r="X22" s="161" t="s">
        <v>133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134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190" t="s">
        <v>343</v>
      </c>
      <c r="D23" s="163"/>
      <c r="E23" s="164">
        <v>41.57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1"/>
      <c r="Z23" s="151"/>
      <c r="AA23" s="151"/>
      <c r="AB23" s="151"/>
      <c r="AC23" s="151"/>
      <c r="AD23" s="151"/>
      <c r="AE23" s="151"/>
      <c r="AF23" s="151"/>
      <c r="AG23" s="151" t="s">
        <v>136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2">
        <v>12</v>
      </c>
      <c r="B24" s="173" t="s">
        <v>171</v>
      </c>
      <c r="C24" s="189" t="s">
        <v>172</v>
      </c>
      <c r="D24" s="174" t="s">
        <v>158</v>
      </c>
      <c r="E24" s="175">
        <v>415.7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7"/>
      <c r="S24" s="177" t="s">
        <v>131</v>
      </c>
      <c r="T24" s="178" t="s">
        <v>132</v>
      </c>
      <c r="U24" s="161">
        <v>0</v>
      </c>
      <c r="V24" s="161">
        <f>ROUND(E24*U24,2)</f>
        <v>0</v>
      </c>
      <c r="W24" s="161"/>
      <c r="X24" s="161" t="s">
        <v>133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144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90" t="s">
        <v>344</v>
      </c>
      <c r="D25" s="163"/>
      <c r="E25" s="164">
        <v>415.7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51"/>
      <c r="Z25" s="151"/>
      <c r="AA25" s="151"/>
      <c r="AB25" s="151"/>
      <c r="AC25" s="151"/>
      <c r="AD25" s="151"/>
      <c r="AE25" s="151"/>
      <c r="AF25" s="151"/>
      <c r="AG25" s="151" t="s">
        <v>136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9">
        <v>13</v>
      </c>
      <c r="B26" s="180" t="s">
        <v>174</v>
      </c>
      <c r="C26" s="191" t="s">
        <v>175</v>
      </c>
      <c r="D26" s="181" t="s">
        <v>158</v>
      </c>
      <c r="E26" s="182">
        <v>41.57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4"/>
      <c r="S26" s="184" t="s">
        <v>131</v>
      </c>
      <c r="T26" s="185" t="s">
        <v>132</v>
      </c>
      <c r="U26" s="161">
        <v>0</v>
      </c>
      <c r="V26" s="161">
        <f>ROUND(E26*U26,2)</f>
        <v>0</v>
      </c>
      <c r="W26" s="161"/>
      <c r="X26" s="161" t="s">
        <v>133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134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2">
        <v>14</v>
      </c>
      <c r="B27" s="173" t="s">
        <v>176</v>
      </c>
      <c r="C27" s="189" t="s">
        <v>177</v>
      </c>
      <c r="D27" s="174" t="s">
        <v>158</v>
      </c>
      <c r="E27" s="175">
        <v>67.12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/>
      <c r="S27" s="177" t="s">
        <v>131</v>
      </c>
      <c r="T27" s="178" t="s">
        <v>132</v>
      </c>
      <c r="U27" s="161">
        <v>0.65200000000000002</v>
      </c>
      <c r="V27" s="161">
        <f>ROUND(E27*U27,2)</f>
        <v>43.76</v>
      </c>
      <c r="W27" s="161"/>
      <c r="X27" s="161" t="s">
        <v>133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134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190" t="s">
        <v>345</v>
      </c>
      <c r="D28" s="163"/>
      <c r="E28" s="164">
        <v>59.25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1"/>
      <c r="Z28" s="151"/>
      <c r="AA28" s="151"/>
      <c r="AB28" s="151"/>
      <c r="AC28" s="151"/>
      <c r="AD28" s="151"/>
      <c r="AE28" s="151"/>
      <c r="AF28" s="151"/>
      <c r="AG28" s="151" t="s">
        <v>136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190" t="s">
        <v>346</v>
      </c>
      <c r="D29" s="163"/>
      <c r="E29" s="164">
        <v>7.87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1"/>
      <c r="Z29" s="151"/>
      <c r="AA29" s="151"/>
      <c r="AB29" s="151"/>
      <c r="AC29" s="151"/>
      <c r="AD29" s="151"/>
      <c r="AE29" s="151"/>
      <c r="AF29" s="151"/>
      <c r="AG29" s="151" t="s">
        <v>136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9">
        <v>15</v>
      </c>
      <c r="B30" s="180" t="s">
        <v>179</v>
      </c>
      <c r="C30" s="191" t="s">
        <v>180</v>
      </c>
      <c r="D30" s="181" t="s">
        <v>158</v>
      </c>
      <c r="E30" s="182">
        <v>41.57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21</v>
      </c>
      <c r="M30" s="184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4"/>
      <c r="S30" s="184" t="s">
        <v>131</v>
      </c>
      <c r="T30" s="185" t="s">
        <v>132</v>
      </c>
      <c r="U30" s="161">
        <v>8.9999999999999993E-3</v>
      </c>
      <c r="V30" s="161">
        <f>ROUND(E30*U30,2)</f>
        <v>0.37</v>
      </c>
      <c r="W30" s="161"/>
      <c r="X30" s="161" t="s">
        <v>133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134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79">
        <v>16</v>
      </c>
      <c r="B31" s="180" t="s">
        <v>181</v>
      </c>
      <c r="C31" s="191" t="s">
        <v>182</v>
      </c>
      <c r="D31" s="181" t="s">
        <v>158</v>
      </c>
      <c r="E31" s="182">
        <v>71.55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4"/>
      <c r="S31" s="184" t="s">
        <v>131</v>
      </c>
      <c r="T31" s="185" t="s">
        <v>132</v>
      </c>
      <c r="U31" s="161">
        <v>0.20200000000000001</v>
      </c>
      <c r="V31" s="161">
        <f>ROUND(E31*U31,2)</f>
        <v>14.45</v>
      </c>
      <c r="W31" s="161"/>
      <c r="X31" s="161" t="s">
        <v>133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134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72">
        <v>17</v>
      </c>
      <c r="B32" s="173" t="s">
        <v>347</v>
      </c>
      <c r="C32" s="189" t="s">
        <v>348</v>
      </c>
      <c r="D32" s="174" t="s">
        <v>158</v>
      </c>
      <c r="E32" s="175">
        <v>19.079999999999998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1.7</v>
      </c>
      <c r="O32" s="177">
        <f>ROUND(E32*N32,2)</f>
        <v>32.44</v>
      </c>
      <c r="P32" s="177">
        <v>0</v>
      </c>
      <c r="Q32" s="177">
        <f>ROUND(E32*P32,2)</f>
        <v>0</v>
      </c>
      <c r="R32" s="177"/>
      <c r="S32" s="177" t="s">
        <v>131</v>
      </c>
      <c r="T32" s="178" t="s">
        <v>132</v>
      </c>
      <c r="U32" s="161">
        <v>1.587</v>
      </c>
      <c r="V32" s="161">
        <f>ROUND(E32*U32,2)</f>
        <v>30.28</v>
      </c>
      <c r="W32" s="161"/>
      <c r="X32" s="161" t="s">
        <v>133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144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90" t="s">
        <v>349</v>
      </c>
      <c r="D33" s="163"/>
      <c r="E33" s="164">
        <v>19.079999999999998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136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2">
        <v>18</v>
      </c>
      <c r="B34" s="173" t="s">
        <v>185</v>
      </c>
      <c r="C34" s="189" t="s">
        <v>186</v>
      </c>
      <c r="D34" s="174" t="s">
        <v>130</v>
      </c>
      <c r="E34" s="175">
        <v>24.6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7"/>
      <c r="S34" s="177" t="s">
        <v>131</v>
      </c>
      <c r="T34" s="178" t="s">
        <v>132</v>
      </c>
      <c r="U34" s="161">
        <v>1.7999999999999999E-2</v>
      </c>
      <c r="V34" s="161">
        <f>ROUND(E34*U34,2)</f>
        <v>0.44</v>
      </c>
      <c r="W34" s="161"/>
      <c r="X34" s="161" t="s">
        <v>133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134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190" t="s">
        <v>350</v>
      </c>
      <c r="D35" s="163"/>
      <c r="E35" s="164">
        <v>24.6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136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72">
        <v>19</v>
      </c>
      <c r="B36" s="173" t="s">
        <v>351</v>
      </c>
      <c r="C36" s="189" t="s">
        <v>352</v>
      </c>
      <c r="D36" s="174" t="s">
        <v>289</v>
      </c>
      <c r="E36" s="175">
        <v>37.799999999999997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1</v>
      </c>
      <c r="O36" s="177">
        <f>ROUND(E36*N36,2)</f>
        <v>37.799999999999997</v>
      </c>
      <c r="P36" s="177">
        <v>0</v>
      </c>
      <c r="Q36" s="177">
        <f>ROUND(E36*P36,2)</f>
        <v>0</v>
      </c>
      <c r="R36" s="177" t="s">
        <v>194</v>
      </c>
      <c r="S36" s="177" t="s">
        <v>131</v>
      </c>
      <c r="T36" s="178" t="s">
        <v>132</v>
      </c>
      <c r="U36" s="161">
        <v>0</v>
      </c>
      <c r="V36" s="161">
        <f>ROUND(E36*U36,2)</f>
        <v>0</v>
      </c>
      <c r="W36" s="161"/>
      <c r="X36" s="161" t="s">
        <v>195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196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90" t="s">
        <v>353</v>
      </c>
      <c r="D37" s="163"/>
      <c r="E37" s="164">
        <v>37.799999999999997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1"/>
      <c r="Z37" s="151"/>
      <c r="AA37" s="151"/>
      <c r="AB37" s="151"/>
      <c r="AC37" s="151"/>
      <c r="AD37" s="151"/>
      <c r="AE37" s="151"/>
      <c r="AF37" s="151"/>
      <c r="AG37" s="151" t="s">
        <v>136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5">
      <c r="A38" s="166" t="s">
        <v>126</v>
      </c>
      <c r="B38" s="167" t="s">
        <v>70</v>
      </c>
      <c r="C38" s="188" t="s">
        <v>71</v>
      </c>
      <c r="D38" s="168"/>
      <c r="E38" s="169"/>
      <c r="F38" s="170"/>
      <c r="G38" s="170">
        <f>SUMIF(AG39:AG40,"&lt;&gt;NOR",G39:G40)</f>
        <v>0</v>
      </c>
      <c r="H38" s="170"/>
      <c r="I38" s="170">
        <f>SUM(I39:I40)</f>
        <v>0</v>
      </c>
      <c r="J38" s="170"/>
      <c r="K38" s="170">
        <f>SUM(K39:K40)</f>
        <v>0</v>
      </c>
      <c r="L38" s="170"/>
      <c r="M38" s="170">
        <f>SUM(M39:M40)</f>
        <v>0</v>
      </c>
      <c r="N38" s="170"/>
      <c r="O38" s="170">
        <f>SUM(O39:O40)</f>
        <v>9.02</v>
      </c>
      <c r="P38" s="170"/>
      <c r="Q38" s="170">
        <f>SUM(Q39:Q40)</f>
        <v>0</v>
      </c>
      <c r="R38" s="170"/>
      <c r="S38" s="170"/>
      <c r="T38" s="171"/>
      <c r="U38" s="165"/>
      <c r="V38" s="165">
        <f>SUM(V39:V40)</f>
        <v>8.09</v>
      </c>
      <c r="W38" s="165"/>
      <c r="X38" s="165"/>
      <c r="AG38" t="s">
        <v>127</v>
      </c>
    </row>
    <row r="39" spans="1:60" outlineLevel="1" x14ac:dyDescent="0.25">
      <c r="A39" s="172">
        <v>20</v>
      </c>
      <c r="B39" s="173" t="s">
        <v>354</v>
      </c>
      <c r="C39" s="189" t="s">
        <v>355</v>
      </c>
      <c r="D39" s="174" t="s">
        <v>158</v>
      </c>
      <c r="E39" s="175">
        <v>4.7699999999999996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1.8907700000000001</v>
      </c>
      <c r="O39" s="177">
        <f>ROUND(E39*N39,2)</f>
        <v>9.02</v>
      </c>
      <c r="P39" s="177">
        <v>0</v>
      </c>
      <c r="Q39" s="177">
        <f>ROUND(E39*P39,2)</f>
        <v>0</v>
      </c>
      <c r="R39" s="177"/>
      <c r="S39" s="177" t="s">
        <v>131</v>
      </c>
      <c r="T39" s="178" t="s">
        <v>132</v>
      </c>
      <c r="U39" s="161">
        <v>1.6950000000000001</v>
      </c>
      <c r="V39" s="161">
        <f>ROUND(E39*U39,2)</f>
        <v>8.09</v>
      </c>
      <c r="W39" s="161"/>
      <c r="X39" s="161" t="s">
        <v>133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144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8"/>
      <c r="B40" s="159"/>
      <c r="C40" s="190" t="s">
        <v>356</v>
      </c>
      <c r="D40" s="163"/>
      <c r="E40" s="164">
        <v>4.7699999999999996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1"/>
      <c r="Z40" s="151"/>
      <c r="AA40" s="151"/>
      <c r="AB40" s="151"/>
      <c r="AC40" s="151"/>
      <c r="AD40" s="151"/>
      <c r="AE40" s="151"/>
      <c r="AF40" s="151"/>
      <c r="AG40" s="151" t="s">
        <v>136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5">
      <c r="A41" s="166" t="s">
        <v>126</v>
      </c>
      <c r="B41" s="167" t="s">
        <v>76</v>
      </c>
      <c r="C41" s="188" t="s">
        <v>77</v>
      </c>
      <c r="D41" s="168"/>
      <c r="E41" s="169"/>
      <c r="F41" s="170"/>
      <c r="G41" s="170">
        <f>SUMIF(AG42:AG47,"&lt;&gt;NOR",G42:G47)</f>
        <v>0</v>
      </c>
      <c r="H41" s="170"/>
      <c r="I41" s="170">
        <f>SUM(I42:I47)</f>
        <v>0</v>
      </c>
      <c r="J41" s="170"/>
      <c r="K41" s="170">
        <f>SUM(K42:K47)</f>
        <v>0</v>
      </c>
      <c r="L41" s="170"/>
      <c r="M41" s="170">
        <f>SUM(M42:M47)</f>
        <v>0</v>
      </c>
      <c r="N41" s="170"/>
      <c r="O41" s="170">
        <f>SUM(O42:O47)</f>
        <v>0.31</v>
      </c>
      <c r="P41" s="170"/>
      <c r="Q41" s="170">
        <f>SUM(Q42:Q47)</f>
        <v>0.2</v>
      </c>
      <c r="R41" s="170"/>
      <c r="S41" s="170"/>
      <c r="T41" s="171"/>
      <c r="U41" s="165"/>
      <c r="V41" s="165">
        <f>SUM(V42:V47)</f>
        <v>0</v>
      </c>
      <c r="W41" s="165"/>
      <c r="X41" s="165"/>
      <c r="AG41" t="s">
        <v>127</v>
      </c>
    </row>
    <row r="42" spans="1:60" outlineLevel="1" x14ac:dyDescent="0.25">
      <c r="A42" s="179">
        <v>21</v>
      </c>
      <c r="B42" s="180" t="s">
        <v>357</v>
      </c>
      <c r="C42" s="191" t="s">
        <v>358</v>
      </c>
      <c r="D42" s="181" t="s">
        <v>152</v>
      </c>
      <c r="E42" s="182">
        <v>1</v>
      </c>
      <c r="F42" s="183"/>
      <c r="G42" s="184">
        <f>ROUND(E42*F42,2)</f>
        <v>0</v>
      </c>
      <c r="H42" s="183"/>
      <c r="I42" s="184">
        <f>ROUND(E42*H42,2)</f>
        <v>0</v>
      </c>
      <c r="J42" s="183"/>
      <c r="K42" s="184">
        <f>ROUND(E42*J42,2)</f>
        <v>0</v>
      </c>
      <c r="L42" s="184">
        <v>21</v>
      </c>
      <c r="M42" s="184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4"/>
      <c r="S42" s="184" t="s">
        <v>153</v>
      </c>
      <c r="T42" s="185" t="s">
        <v>132</v>
      </c>
      <c r="U42" s="161">
        <v>0</v>
      </c>
      <c r="V42" s="161">
        <f>ROUND(E42*U42,2)</f>
        <v>0</v>
      </c>
      <c r="W42" s="161"/>
      <c r="X42" s="161" t="s">
        <v>133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144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79">
        <v>22</v>
      </c>
      <c r="B43" s="180" t="s">
        <v>359</v>
      </c>
      <c r="C43" s="191" t="s">
        <v>360</v>
      </c>
      <c r="D43" s="181" t="s">
        <v>152</v>
      </c>
      <c r="E43" s="182">
        <v>7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4"/>
      <c r="S43" s="184" t="s">
        <v>153</v>
      </c>
      <c r="T43" s="185" t="s">
        <v>132</v>
      </c>
      <c r="U43" s="161">
        <v>0</v>
      </c>
      <c r="V43" s="161">
        <f>ROUND(E43*U43,2)</f>
        <v>0</v>
      </c>
      <c r="W43" s="161"/>
      <c r="X43" s="161" t="s">
        <v>133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144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9">
        <v>23</v>
      </c>
      <c r="B44" s="180" t="s">
        <v>361</v>
      </c>
      <c r="C44" s="191" t="s">
        <v>362</v>
      </c>
      <c r="D44" s="181" t="s">
        <v>152</v>
      </c>
      <c r="E44" s="182">
        <v>1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4">
        <v>0</v>
      </c>
      <c r="O44" s="184">
        <f>ROUND(E44*N44,2)</f>
        <v>0</v>
      </c>
      <c r="P44" s="184">
        <v>0.1</v>
      </c>
      <c r="Q44" s="184">
        <f>ROUND(E44*P44,2)</f>
        <v>0.1</v>
      </c>
      <c r="R44" s="184"/>
      <c r="S44" s="184" t="s">
        <v>153</v>
      </c>
      <c r="T44" s="185" t="s">
        <v>132</v>
      </c>
      <c r="U44" s="161">
        <v>0</v>
      </c>
      <c r="V44" s="161">
        <f>ROUND(E44*U44,2)</f>
        <v>0</v>
      </c>
      <c r="W44" s="161"/>
      <c r="X44" s="161" t="s">
        <v>133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144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79">
        <v>24</v>
      </c>
      <c r="B45" s="180" t="s">
        <v>363</v>
      </c>
      <c r="C45" s="191" t="s">
        <v>364</v>
      </c>
      <c r="D45" s="181" t="s">
        <v>152</v>
      </c>
      <c r="E45" s="182">
        <v>1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4">
        <v>0</v>
      </c>
      <c r="O45" s="184">
        <f>ROUND(E45*N45,2)</f>
        <v>0</v>
      </c>
      <c r="P45" s="184">
        <v>0.1</v>
      </c>
      <c r="Q45" s="184">
        <f>ROUND(E45*P45,2)</f>
        <v>0.1</v>
      </c>
      <c r="R45" s="184"/>
      <c r="S45" s="184" t="s">
        <v>153</v>
      </c>
      <c r="T45" s="185" t="s">
        <v>132</v>
      </c>
      <c r="U45" s="161">
        <v>0</v>
      </c>
      <c r="V45" s="161">
        <f>ROUND(E45*U45,2)</f>
        <v>0</v>
      </c>
      <c r="W45" s="161"/>
      <c r="X45" s="161" t="s">
        <v>133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144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72">
        <v>25</v>
      </c>
      <c r="B46" s="173" t="s">
        <v>365</v>
      </c>
      <c r="C46" s="189" t="s">
        <v>366</v>
      </c>
      <c r="D46" s="174" t="s">
        <v>255</v>
      </c>
      <c r="E46" s="175">
        <v>2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0.15422</v>
      </c>
      <c r="O46" s="177">
        <f>ROUND(E46*N46,2)</f>
        <v>0.31</v>
      </c>
      <c r="P46" s="177">
        <v>0</v>
      </c>
      <c r="Q46" s="177">
        <f>ROUND(E46*P46,2)</f>
        <v>0</v>
      </c>
      <c r="R46" s="177"/>
      <c r="S46" s="177" t="s">
        <v>131</v>
      </c>
      <c r="T46" s="178" t="s">
        <v>132</v>
      </c>
      <c r="U46" s="161">
        <v>0</v>
      </c>
      <c r="V46" s="161">
        <f>ROUND(E46*U46,2)</f>
        <v>0</v>
      </c>
      <c r="W46" s="161"/>
      <c r="X46" s="161" t="s">
        <v>367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368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260" t="s">
        <v>369</v>
      </c>
      <c r="D47" s="261"/>
      <c r="E47" s="261"/>
      <c r="F47" s="261"/>
      <c r="G47" s="2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1"/>
      <c r="Z47" s="151"/>
      <c r="AA47" s="151"/>
      <c r="AB47" s="151"/>
      <c r="AC47" s="151"/>
      <c r="AD47" s="151"/>
      <c r="AE47" s="151"/>
      <c r="AF47" s="151"/>
      <c r="AG47" s="151" t="s">
        <v>370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96" t="str">
        <f>C47</f>
        <v>Plastové dno, šachta z korugované trouby, těsnění, teleskopický adaptér, rám do teleskopu, poklop litinový.</v>
      </c>
      <c r="BB47" s="151"/>
      <c r="BC47" s="151"/>
      <c r="BD47" s="151"/>
      <c r="BE47" s="151"/>
      <c r="BF47" s="151"/>
      <c r="BG47" s="151"/>
      <c r="BH47" s="151"/>
    </row>
    <row r="48" spans="1:60" x14ac:dyDescent="0.25">
      <c r="A48" s="166" t="s">
        <v>126</v>
      </c>
      <c r="B48" s="167" t="s">
        <v>86</v>
      </c>
      <c r="C48" s="188" t="s">
        <v>87</v>
      </c>
      <c r="D48" s="168"/>
      <c r="E48" s="169"/>
      <c r="F48" s="170"/>
      <c r="G48" s="170">
        <f>SUMIF(AG49:AG49,"&lt;&gt;NOR",G49:G49)</f>
        <v>0</v>
      </c>
      <c r="H48" s="170"/>
      <c r="I48" s="170">
        <f>SUM(I49:I49)</f>
        <v>0</v>
      </c>
      <c r="J48" s="170"/>
      <c r="K48" s="170">
        <f>SUM(K49:K49)</f>
        <v>0</v>
      </c>
      <c r="L48" s="170"/>
      <c r="M48" s="170">
        <f>SUM(M49:M49)</f>
        <v>0</v>
      </c>
      <c r="N48" s="170"/>
      <c r="O48" s="170">
        <f>SUM(O49:O49)</f>
        <v>0</v>
      </c>
      <c r="P48" s="170"/>
      <c r="Q48" s="170">
        <f>SUM(Q49:Q49)</f>
        <v>0</v>
      </c>
      <c r="R48" s="170"/>
      <c r="S48" s="170"/>
      <c r="T48" s="171"/>
      <c r="U48" s="165"/>
      <c r="V48" s="165">
        <f>SUM(V49:V49)</f>
        <v>74.680000000000007</v>
      </c>
      <c r="W48" s="165"/>
      <c r="X48" s="165"/>
      <c r="AG48" t="s">
        <v>127</v>
      </c>
    </row>
    <row r="49" spans="1:60" outlineLevel="1" x14ac:dyDescent="0.25">
      <c r="A49" s="179">
        <v>26</v>
      </c>
      <c r="B49" s="180" t="s">
        <v>287</v>
      </c>
      <c r="C49" s="191" t="s">
        <v>371</v>
      </c>
      <c r="D49" s="181" t="s">
        <v>289</v>
      </c>
      <c r="E49" s="182">
        <v>79.571269999999998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4"/>
      <c r="S49" s="184" t="s">
        <v>131</v>
      </c>
      <c r="T49" s="185" t="s">
        <v>132</v>
      </c>
      <c r="U49" s="161">
        <v>0.9385</v>
      </c>
      <c r="V49" s="161">
        <f>ROUND(E49*U49,2)</f>
        <v>74.680000000000007</v>
      </c>
      <c r="W49" s="161"/>
      <c r="X49" s="161" t="s">
        <v>133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134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5">
      <c r="A50" s="166" t="s">
        <v>126</v>
      </c>
      <c r="B50" s="167" t="s">
        <v>91</v>
      </c>
      <c r="C50" s="188" t="s">
        <v>92</v>
      </c>
      <c r="D50" s="168"/>
      <c r="E50" s="169"/>
      <c r="F50" s="170"/>
      <c r="G50" s="170">
        <f>SUMIF(AG51:AG55,"&lt;&gt;NOR",G51:G55)</f>
        <v>0</v>
      </c>
      <c r="H50" s="170"/>
      <c r="I50" s="170">
        <f>SUM(I51:I55)</f>
        <v>0</v>
      </c>
      <c r="J50" s="170"/>
      <c r="K50" s="170">
        <f>SUM(K51:K55)</f>
        <v>0</v>
      </c>
      <c r="L50" s="170"/>
      <c r="M50" s="170">
        <f>SUM(M51:M55)</f>
        <v>0</v>
      </c>
      <c r="N50" s="170"/>
      <c r="O50" s="170">
        <f>SUM(O51:O55)</f>
        <v>0.23</v>
      </c>
      <c r="P50" s="170"/>
      <c r="Q50" s="170">
        <f>SUM(Q51:Q55)</f>
        <v>0</v>
      </c>
      <c r="R50" s="170"/>
      <c r="S50" s="170"/>
      <c r="T50" s="171"/>
      <c r="U50" s="165"/>
      <c r="V50" s="165">
        <f>SUM(V51:V55)</f>
        <v>53.98</v>
      </c>
      <c r="W50" s="165"/>
      <c r="X50" s="165"/>
      <c r="AG50" t="s">
        <v>127</v>
      </c>
    </row>
    <row r="51" spans="1:60" outlineLevel="1" x14ac:dyDescent="0.25">
      <c r="A51" s="172">
        <v>27</v>
      </c>
      <c r="B51" s="173" t="s">
        <v>372</v>
      </c>
      <c r="C51" s="189" t="s">
        <v>373</v>
      </c>
      <c r="D51" s="174" t="s">
        <v>149</v>
      </c>
      <c r="E51" s="175">
        <v>41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7">
        <v>2.0999999999999999E-3</v>
      </c>
      <c r="O51" s="177">
        <f>ROUND(E51*N51,2)</f>
        <v>0.09</v>
      </c>
      <c r="P51" s="177">
        <v>0</v>
      </c>
      <c r="Q51" s="177">
        <f>ROUND(E51*P51,2)</f>
        <v>0</v>
      </c>
      <c r="R51" s="177"/>
      <c r="S51" s="177" t="s">
        <v>131</v>
      </c>
      <c r="T51" s="178" t="s">
        <v>132</v>
      </c>
      <c r="U51" s="161">
        <v>0.8</v>
      </c>
      <c r="V51" s="161">
        <f>ROUND(E51*U51,2)</f>
        <v>32.799999999999997</v>
      </c>
      <c r="W51" s="161"/>
      <c r="X51" s="161" t="s">
        <v>133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144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8"/>
      <c r="B52" s="159"/>
      <c r="C52" s="260" t="s">
        <v>374</v>
      </c>
      <c r="D52" s="261"/>
      <c r="E52" s="261"/>
      <c r="F52" s="261"/>
      <c r="G52" s="2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51"/>
      <c r="Z52" s="151"/>
      <c r="AA52" s="151"/>
      <c r="AB52" s="151"/>
      <c r="AC52" s="151"/>
      <c r="AD52" s="151"/>
      <c r="AE52" s="151"/>
      <c r="AF52" s="151"/>
      <c r="AG52" s="151" t="s">
        <v>370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72">
        <v>28</v>
      </c>
      <c r="B53" s="173" t="s">
        <v>375</v>
      </c>
      <c r="C53" s="189" t="s">
        <v>376</v>
      </c>
      <c r="D53" s="174" t="s">
        <v>149</v>
      </c>
      <c r="E53" s="175">
        <v>38.5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3.5699999999999998E-3</v>
      </c>
      <c r="O53" s="177">
        <f>ROUND(E53*N53,2)</f>
        <v>0.14000000000000001</v>
      </c>
      <c r="P53" s="177">
        <v>0</v>
      </c>
      <c r="Q53" s="177">
        <f>ROUND(E53*P53,2)</f>
        <v>0</v>
      </c>
      <c r="R53" s="177"/>
      <c r="S53" s="177" t="s">
        <v>131</v>
      </c>
      <c r="T53" s="178" t="s">
        <v>132</v>
      </c>
      <c r="U53" s="161">
        <v>0.55000000000000004</v>
      </c>
      <c r="V53" s="161">
        <f>ROUND(E53*U53,2)</f>
        <v>21.18</v>
      </c>
      <c r="W53" s="161"/>
      <c r="X53" s="161" t="s">
        <v>133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144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8"/>
      <c r="B54" s="159"/>
      <c r="C54" s="260" t="s">
        <v>374</v>
      </c>
      <c r="D54" s="261"/>
      <c r="E54" s="261"/>
      <c r="F54" s="261"/>
      <c r="G54" s="2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51"/>
      <c r="Z54" s="151"/>
      <c r="AA54" s="151"/>
      <c r="AB54" s="151"/>
      <c r="AC54" s="151"/>
      <c r="AD54" s="151"/>
      <c r="AE54" s="151"/>
      <c r="AF54" s="151"/>
      <c r="AG54" s="151" t="s">
        <v>370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>
        <v>29</v>
      </c>
      <c r="B55" s="159" t="s">
        <v>305</v>
      </c>
      <c r="C55" s="192" t="s">
        <v>306</v>
      </c>
      <c r="D55" s="160" t="s">
        <v>0</v>
      </c>
      <c r="E55" s="186"/>
      <c r="F55" s="162"/>
      <c r="G55" s="161">
        <f>ROUND(E55*F55,2)</f>
        <v>0</v>
      </c>
      <c r="H55" s="162"/>
      <c r="I55" s="161">
        <f>ROUND(E55*H55,2)</f>
        <v>0</v>
      </c>
      <c r="J55" s="162"/>
      <c r="K55" s="161">
        <f>ROUND(E55*J55,2)</f>
        <v>0</v>
      </c>
      <c r="L55" s="161">
        <v>21</v>
      </c>
      <c r="M55" s="161">
        <f>G55*(1+L55/100)</f>
        <v>0</v>
      </c>
      <c r="N55" s="161">
        <v>0</v>
      </c>
      <c r="O55" s="161">
        <f>ROUND(E55*N55,2)</f>
        <v>0</v>
      </c>
      <c r="P55" s="161">
        <v>0</v>
      </c>
      <c r="Q55" s="161">
        <f>ROUND(E55*P55,2)</f>
        <v>0</v>
      </c>
      <c r="R55" s="161"/>
      <c r="S55" s="161" t="s">
        <v>131</v>
      </c>
      <c r="T55" s="161" t="s">
        <v>290</v>
      </c>
      <c r="U55" s="161">
        <v>0</v>
      </c>
      <c r="V55" s="161">
        <f>ROUND(E55*U55,2)</f>
        <v>0</v>
      </c>
      <c r="W55" s="161"/>
      <c r="X55" s="161" t="s">
        <v>291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292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5">
      <c r="A56" s="166" t="s">
        <v>126</v>
      </c>
      <c r="B56" s="167" t="s">
        <v>95</v>
      </c>
      <c r="C56" s="188" t="s">
        <v>96</v>
      </c>
      <c r="D56" s="168"/>
      <c r="E56" s="169"/>
      <c r="F56" s="170"/>
      <c r="G56" s="170">
        <f>SUMIF(AG57:AG62,"&lt;&gt;NOR",G57:G62)</f>
        <v>0</v>
      </c>
      <c r="H56" s="170"/>
      <c r="I56" s="170">
        <f>SUM(I57:I62)</f>
        <v>0</v>
      </c>
      <c r="J56" s="170"/>
      <c r="K56" s="170">
        <f>SUM(K57:K62)</f>
        <v>0</v>
      </c>
      <c r="L56" s="170"/>
      <c r="M56" s="170">
        <f>SUM(M57:M62)</f>
        <v>0</v>
      </c>
      <c r="N56" s="170"/>
      <c r="O56" s="170">
        <f>SUM(O57:O62)</f>
        <v>0</v>
      </c>
      <c r="P56" s="170"/>
      <c r="Q56" s="170">
        <f>SUM(Q57:Q62)</f>
        <v>0</v>
      </c>
      <c r="R56" s="170"/>
      <c r="S56" s="170"/>
      <c r="T56" s="171"/>
      <c r="U56" s="165"/>
      <c r="V56" s="165">
        <f>SUM(V57:V62)</f>
        <v>0.25</v>
      </c>
      <c r="W56" s="165"/>
      <c r="X56" s="165"/>
      <c r="AG56" t="s">
        <v>127</v>
      </c>
    </row>
    <row r="57" spans="1:60" outlineLevel="1" x14ac:dyDescent="0.25">
      <c r="A57" s="179">
        <v>30</v>
      </c>
      <c r="B57" s="180" t="s">
        <v>312</v>
      </c>
      <c r="C57" s="191" t="s">
        <v>377</v>
      </c>
      <c r="D57" s="181" t="s">
        <v>289</v>
      </c>
      <c r="E57" s="182">
        <v>0.2</v>
      </c>
      <c r="F57" s="183"/>
      <c r="G57" s="184">
        <f t="shared" ref="G57:G62" si="0">ROUND(E57*F57,2)</f>
        <v>0</v>
      </c>
      <c r="H57" s="183"/>
      <c r="I57" s="184">
        <f t="shared" ref="I57:I62" si="1">ROUND(E57*H57,2)</f>
        <v>0</v>
      </c>
      <c r="J57" s="183"/>
      <c r="K57" s="184">
        <f t="shared" ref="K57:K62" si="2">ROUND(E57*J57,2)</f>
        <v>0</v>
      </c>
      <c r="L57" s="184">
        <v>21</v>
      </c>
      <c r="M57" s="184">
        <f t="shared" ref="M57:M62" si="3">G57*(1+L57/100)</f>
        <v>0</v>
      </c>
      <c r="N57" s="184">
        <v>0</v>
      </c>
      <c r="O57" s="184">
        <f t="shared" ref="O57:O62" si="4">ROUND(E57*N57,2)</f>
        <v>0</v>
      </c>
      <c r="P57" s="184">
        <v>0</v>
      </c>
      <c r="Q57" s="184">
        <f t="shared" ref="Q57:Q62" si="5">ROUND(E57*P57,2)</f>
        <v>0</v>
      </c>
      <c r="R57" s="184"/>
      <c r="S57" s="184" t="s">
        <v>131</v>
      </c>
      <c r="T57" s="185" t="s">
        <v>132</v>
      </c>
      <c r="U57" s="161">
        <v>0.94199999999999995</v>
      </c>
      <c r="V57" s="161">
        <f t="shared" ref="V57:V62" si="6">ROUND(E57*U57,2)</f>
        <v>0.19</v>
      </c>
      <c r="W57" s="161"/>
      <c r="X57" s="161" t="s">
        <v>133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378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79">
        <v>31</v>
      </c>
      <c r="B58" s="180" t="s">
        <v>316</v>
      </c>
      <c r="C58" s="191" t="s">
        <v>379</v>
      </c>
      <c r="D58" s="181" t="s">
        <v>289</v>
      </c>
      <c r="E58" s="182">
        <v>0.4</v>
      </c>
      <c r="F58" s="183"/>
      <c r="G58" s="184">
        <f t="shared" si="0"/>
        <v>0</v>
      </c>
      <c r="H58" s="183"/>
      <c r="I58" s="184">
        <f t="shared" si="1"/>
        <v>0</v>
      </c>
      <c r="J58" s="183"/>
      <c r="K58" s="184">
        <f t="shared" si="2"/>
        <v>0</v>
      </c>
      <c r="L58" s="184">
        <v>21</v>
      </c>
      <c r="M58" s="184">
        <f t="shared" si="3"/>
        <v>0</v>
      </c>
      <c r="N58" s="184">
        <v>0</v>
      </c>
      <c r="O58" s="184">
        <f t="shared" si="4"/>
        <v>0</v>
      </c>
      <c r="P58" s="184">
        <v>0</v>
      </c>
      <c r="Q58" s="184">
        <f t="shared" si="5"/>
        <v>0</v>
      </c>
      <c r="R58" s="184"/>
      <c r="S58" s="184" t="s">
        <v>131</v>
      </c>
      <c r="T58" s="185" t="s">
        <v>132</v>
      </c>
      <c r="U58" s="161">
        <v>0.105</v>
      </c>
      <c r="V58" s="161">
        <f t="shared" si="6"/>
        <v>0.04</v>
      </c>
      <c r="W58" s="161"/>
      <c r="X58" s="161" t="s">
        <v>133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378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79">
        <v>32</v>
      </c>
      <c r="B59" s="180" t="s">
        <v>318</v>
      </c>
      <c r="C59" s="191" t="s">
        <v>380</v>
      </c>
      <c r="D59" s="181" t="s">
        <v>289</v>
      </c>
      <c r="E59" s="182">
        <v>0.2</v>
      </c>
      <c r="F59" s="183"/>
      <c r="G59" s="184">
        <f t="shared" si="0"/>
        <v>0</v>
      </c>
      <c r="H59" s="183"/>
      <c r="I59" s="184">
        <f t="shared" si="1"/>
        <v>0</v>
      </c>
      <c r="J59" s="183"/>
      <c r="K59" s="184">
        <f t="shared" si="2"/>
        <v>0</v>
      </c>
      <c r="L59" s="184">
        <v>21</v>
      </c>
      <c r="M59" s="184">
        <f t="shared" si="3"/>
        <v>0</v>
      </c>
      <c r="N59" s="184">
        <v>0</v>
      </c>
      <c r="O59" s="184">
        <f t="shared" si="4"/>
        <v>0</v>
      </c>
      <c r="P59" s="184">
        <v>0</v>
      </c>
      <c r="Q59" s="184">
        <f t="shared" si="5"/>
        <v>0</v>
      </c>
      <c r="R59" s="184"/>
      <c r="S59" s="184" t="s">
        <v>131</v>
      </c>
      <c r="T59" s="185" t="s">
        <v>132</v>
      </c>
      <c r="U59" s="161">
        <v>0.01</v>
      </c>
      <c r="V59" s="161">
        <f t="shared" si="6"/>
        <v>0</v>
      </c>
      <c r="W59" s="161"/>
      <c r="X59" s="161" t="s">
        <v>133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378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79">
        <v>33</v>
      </c>
      <c r="B60" s="180" t="s">
        <v>320</v>
      </c>
      <c r="C60" s="191" t="s">
        <v>381</v>
      </c>
      <c r="D60" s="181" t="s">
        <v>289</v>
      </c>
      <c r="E60" s="182">
        <v>4</v>
      </c>
      <c r="F60" s="183"/>
      <c r="G60" s="184">
        <f t="shared" si="0"/>
        <v>0</v>
      </c>
      <c r="H60" s="183"/>
      <c r="I60" s="184">
        <f t="shared" si="1"/>
        <v>0</v>
      </c>
      <c r="J60" s="183"/>
      <c r="K60" s="184">
        <f t="shared" si="2"/>
        <v>0</v>
      </c>
      <c r="L60" s="184">
        <v>21</v>
      </c>
      <c r="M60" s="184">
        <f t="shared" si="3"/>
        <v>0</v>
      </c>
      <c r="N60" s="184">
        <v>0</v>
      </c>
      <c r="O60" s="184">
        <f t="shared" si="4"/>
        <v>0</v>
      </c>
      <c r="P60" s="184">
        <v>0</v>
      </c>
      <c r="Q60" s="184">
        <f t="shared" si="5"/>
        <v>0</v>
      </c>
      <c r="R60" s="184"/>
      <c r="S60" s="184" t="s">
        <v>131</v>
      </c>
      <c r="T60" s="185" t="s">
        <v>132</v>
      </c>
      <c r="U60" s="161">
        <v>0</v>
      </c>
      <c r="V60" s="161">
        <f t="shared" si="6"/>
        <v>0</v>
      </c>
      <c r="W60" s="161"/>
      <c r="X60" s="161" t="s">
        <v>133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378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9">
        <v>34</v>
      </c>
      <c r="B61" s="180" t="s">
        <v>322</v>
      </c>
      <c r="C61" s="191" t="s">
        <v>382</v>
      </c>
      <c r="D61" s="181" t="s">
        <v>289</v>
      </c>
      <c r="E61" s="182">
        <v>0.2</v>
      </c>
      <c r="F61" s="183"/>
      <c r="G61" s="184">
        <f t="shared" si="0"/>
        <v>0</v>
      </c>
      <c r="H61" s="183"/>
      <c r="I61" s="184">
        <f t="shared" si="1"/>
        <v>0</v>
      </c>
      <c r="J61" s="183"/>
      <c r="K61" s="184">
        <f t="shared" si="2"/>
        <v>0</v>
      </c>
      <c r="L61" s="184">
        <v>21</v>
      </c>
      <c r="M61" s="184">
        <f t="shared" si="3"/>
        <v>0</v>
      </c>
      <c r="N61" s="184">
        <v>0</v>
      </c>
      <c r="O61" s="184">
        <f t="shared" si="4"/>
        <v>0</v>
      </c>
      <c r="P61" s="184">
        <v>0</v>
      </c>
      <c r="Q61" s="184">
        <f t="shared" si="5"/>
        <v>0</v>
      </c>
      <c r="R61" s="184"/>
      <c r="S61" s="184" t="s">
        <v>131</v>
      </c>
      <c r="T61" s="185" t="s">
        <v>132</v>
      </c>
      <c r="U61" s="161">
        <v>9.9000000000000005E-2</v>
      </c>
      <c r="V61" s="161">
        <f t="shared" si="6"/>
        <v>0.02</v>
      </c>
      <c r="W61" s="161"/>
      <c r="X61" s="161" t="s">
        <v>133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378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72">
        <v>35</v>
      </c>
      <c r="B62" s="173" t="s">
        <v>324</v>
      </c>
      <c r="C62" s="189" t="s">
        <v>383</v>
      </c>
      <c r="D62" s="174" t="s">
        <v>289</v>
      </c>
      <c r="E62" s="175">
        <v>0.2</v>
      </c>
      <c r="F62" s="176"/>
      <c r="G62" s="177">
        <f t="shared" si="0"/>
        <v>0</v>
      </c>
      <c r="H62" s="176"/>
      <c r="I62" s="177">
        <f t="shared" si="1"/>
        <v>0</v>
      </c>
      <c r="J62" s="176"/>
      <c r="K62" s="177">
        <f t="shared" si="2"/>
        <v>0</v>
      </c>
      <c r="L62" s="177">
        <v>21</v>
      </c>
      <c r="M62" s="177">
        <f t="shared" si="3"/>
        <v>0</v>
      </c>
      <c r="N62" s="177">
        <v>0</v>
      </c>
      <c r="O62" s="177">
        <f t="shared" si="4"/>
        <v>0</v>
      </c>
      <c r="P62" s="177">
        <v>0</v>
      </c>
      <c r="Q62" s="177">
        <f t="shared" si="5"/>
        <v>0</v>
      </c>
      <c r="R62" s="177"/>
      <c r="S62" s="177" t="s">
        <v>131</v>
      </c>
      <c r="T62" s="178" t="s">
        <v>132</v>
      </c>
      <c r="U62" s="161">
        <v>0</v>
      </c>
      <c r="V62" s="161">
        <f t="shared" si="6"/>
        <v>0</v>
      </c>
      <c r="W62" s="161"/>
      <c r="X62" s="161" t="s">
        <v>133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378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5">
      <c r="A63" s="3"/>
      <c r="B63" s="4"/>
      <c r="C63" s="19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113</v>
      </c>
    </row>
    <row r="64" spans="1:60" x14ac:dyDescent="0.25">
      <c r="A64" s="154"/>
      <c r="B64" s="155" t="s">
        <v>29</v>
      </c>
      <c r="C64" s="194"/>
      <c r="D64" s="156"/>
      <c r="E64" s="157"/>
      <c r="F64" s="157"/>
      <c r="G64" s="187">
        <f>G8+G38+G41+G48+G50+G56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326</v>
      </c>
    </row>
    <row r="65" spans="3:33" x14ac:dyDescent="0.25">
      <c r="C65" s="195"/>
      <c r="D65" s="10"/>
      <c r="AG65" t="s">
        <v>327</v>
      </c>
    </row>
    <row r="66" spans="3:33" x14ac:dyDescent="0.25">
      <c r="D66" s="10"/>
    </row>
    <row r="67" spans="3:33" x14ac:dyDescent="0.25">
      <c r="D67" s="10"/>
    </row>
    <row r="68" spans="3:33" x14ac:dyDescent="0.25">
      <c r="D68" s="10"/>
    </row>
    <row r="69" spans="3:33" x14ac:dyDescent="0.25">
      <c r="D69" s="10"/>
    </row>
    <row r="70" spans="3:33" x14ac:dyDescent="0.25">
      <c r="D70" s="10"/>
    </row>
    <row r="71" spans="3:33" x14ac:dyDescent="0.25">
      <c r="D71" s="10"/>
    </row>
    <row r="72" spans="3:33" x14ac:dyDescent="0.25">
      <c r="D72" s="10"/>
    </row>
    <row r="73" spans="3:33" x14ac:dyDescent="0.25">
      <c r="D73" s="10"/>
    </row>
    <row r="74" spans="3:33" x14ac:dyDescent="0.25">
      <c r="D74" s="10"/>
    </row>
    <row r="75" spans="3:33" x14ac:dyDescent="0.25">
      <c r="D75" s="10"/>
    </row>
    <row r="76" spans="3:33" x14ac:dyDescent="0.25">
      <c r="D76" s="10"/>
    </row>
    <row r="77" spans="3:33" x14ac:dyDescent="0.25">
      <c r="D77" s="10"/>
    </row>
    <row r="78" spans="3:33" x14ac:dyDescent="0.25">
      <c r="D78" s="10"/>
    </row>
    <row r="79" spans="3:33" x14ac:dyDescent="0.25">
      <c r="D79" s="10"/>
    </row>
    <row r="80" spans="3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WvGWdi841sl+NuTzOR+AzQvmFN7Bu/XLWxeCU15uVujR6Rvuw50aK/c+tAayF4ZxjN416oegCXSpQjgdvdjN6Q==" saltValue="hPeMmWj7nsL3LS/Gz1hvLw==" spinCount="100000" sheet="1"/>
  <mergeCells count="7">
    <mergeCell ref="C54:G54"/>
    <mergeCell ref="A1:G1"/>
    <mergeCell ref="C2:G2"/>
    <mergeCell ref="C3:G3"/>
    <mergeCell ref="C4:G4"/>
    <mergeCell ref="C47:G47"/>
    <mergeCell ref="C52:G52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0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100</v>
      </c>
      <c r="B1" s="253"/>
      <c r="C1" s="253"/>
      <c r="D1" s="253"/>
      <c r="E1" s="253"/>
      <c r="F1" s="253"/>
      <c r="G1" s="253"/>
      <c r="AG1" t="s">
        <v>101</v>
      </c>
    </row>
    <row r="2" spans="1:60" ht="24.9" customHeight="1" x14ac:dyDescent="0.25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102</v>
      </c>
    </row>
    <row r="3" spans="1:60" ht="24.9" customHeight="1" x14ac:dyDescent="0.25">
      <c r="A3" s="143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5" t="s">
        <v>102</v>
      </c>
      <c r="AG3" t="s">
        <v>103</v>
      </c>
    </row>
    <row r="4" spans="1:60" ht="24.9" customHeight="1" x14ac:dyDescent="0.25">
      <c r="A4" s="144" t="s">
        <v>9</v>
      </c>
      <c r="B4" s="145" t="s">
        <v>53</v>
      </c>
      <c r="C4" s="257" t="s">
        <v>54</v>
      </c>
      <c r="D4" s="258"/>
      <c r="E4" s="258"/>
      <c r="F4" s="258"/>
      <c r="G4" s="259"/>
      <c r="AG4" t="s">
        <v>104</v>
      </c>
    </row>
    <row r="5" spans="1:60" x14ac:dyDescent="0.25">
      <c r="D5" s="10"/>
    </row>
    <row r="6" spans="1:60" ht="39.6" x14ac:dyDescent="0.25">
      <c r="A6" s="147" t="s">
        <v>105</v>
      </c>
      <c r="B6" s="149" t="s">
        <v>106</v>
      </c>
      <c r="C6" s="149" t="s">
        <v>107</v>
      </c>
      <c r="D6" s="148" t="s">
        <v>108</v>
      </c>
      <c r="E6" s="147" t="s">
        <v>109</v>
      </c>
      <c r="F6" s="146" t="s">
        <v>110</v>
      </c>
      <c r="G6" s="147" t="s">
        <v>29</v>
      </c>
      <c r="H6" s="150" t="s">
        <v>30</v>
      </c>
      <c r="I6" s="150" t="s">
        <v>111</v>
      </c>
      <c r="J6" s="150" t="s">
        <v>31</v>
      </c>
      <c r="K6" s="150" t="s">
        <v>112</v>
      </c>
      <c r="L6" s="150" t="s">
        <v>113</v>
      </c>
      <c r="M6" s="150" t="s">
        <v>114</v>
      </c>
      <c r="N6" s="150" t="s">
        <v>115</v>
      </c>
      <c r="O6" s="150" t="s">
        <v>116</v>
      </c>
      <c r="P6" s="150" t="s">
        <v>117</v>
      </c>
      <c r="Q6" s="150" t="s">
        <v>118</v>
      </c>
      <c r="R6" s="150" t="s">
        <v>119</v>
      </c>
      <c r="S6" s="150" t="s">
        <v>120</v>
      </c>
      <c r="T6" s="150" t="s">
        <v>121</v>
      </c>
      <c r="U6" s="150" t="s">
        <v>122</v>
      </c>
      <c r="V6" s="150" t="s">
        <v>123</v>
      </c>
      <c r="W6" s="150" t="s">
        <v>124</v>
      </c>
      <c r="X6" s="150" t="s">
        <v>125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6" t="s">
        <v>126</v>
      </c>
      <c r="B8" s="167" t="s">
        <v>64</v>
      </c>
      <c r="C8" s="188" t="s">
        <v>65</v>
      </c>
      <c r="D8" s="168"/>
      <c r="E8" s="169"/>
      <c r="F8" s="170"/>
      <c r="G8" s="170">
        <f>SUMIF(AG9:AG44,"&lt;&gt;NOR",G9:G44)</f>
        <v>0</v>
      </c>
      <c r="H8" s="170"/>
      <c r="I8" s="170">
        <f>SUM(I9:I44)</f>
        <v>0</v>
      </c>
      <c r="J8" s="170"/>
      <c r="K8" s="170">
        <f>SUM(K9:K44)</f>
        <v>0</v>
      </c>
      <c r="L8" s="170"/>
      <c r="M8" s="170">
        <f>SUM(M9:M44)</f>
        <v>0</v>
      </c>
      <c r="N8" s="170"/>
      <c r="O8" s="170">
        <f>SUM(O9:O44)</f>
        <v>39.58</v>
      </c>
      <c r="P8" s="170"/>
      <c r="Q8" s="170">
        <f>SUM(Q9:Q44)</f>
        <v>7.58</v>
      </c>
      <c r="R8" s="170"/>
      <c r="S8" s="170"/>
      <c r="T8" s="171"/>
      <c r="U8" s="165"/>
      <c r="V8" s="165">
        <f>SUM(V9:V44)</f>
        <v>58.65</v>
      </c>
      <c r="W8" s="165"/>
      <c r="X8" s="165"/>
      <c r="AG8" t="s">
        <v>127</v>
      </c>
    </row>
    <row r="9" spans="1:60" outlineLevel="1" x14ac:dyDescent="0.25">
      <c r="A9" s="172">
        <v>1</v>
      </c>
      <c r="B9" s="173" t="s">
        <v>137</v>
      </c>
      <c r="C9" s="189" t="s">
        <v>138</v>
      </c>
      <c r="D9" s="174" t="s">
        <v>130</v>
      </c>
      <c r="E9" s="175">
        <v>8.0500000000000007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0.4</v>
      </c>
      <c r="Q9" s="177">
        <f>ROUND(E9*P9,2)</f>
        <v>3.22</v>
      </c>
      <c r="R9" s="177"/>
      <c r="S9" s="177" t="s">
        <v>131</v>
      </c>
      <c r="T9" s="178" t="s">
        <v>132</v>
      </c>
      <c r="U9" s="161">
        <v>0.3135</v>
      </c>
      <c r="V9" s="161">
        <f>ROUND(E9*U9,2)</f>
        <v>2.52</v>
      </c>
      <c r="W9" s="161"/>
      <c r="X9" s="161" t="s">
        <v>133</v>
      </c>
      <c r="Y9" s="151"/>
      <c r="Z9" s="151"/>
      <c r="AA9" s="151"/>
      <c r="AB9" s="151"/>
      <c r="AC9" s="151"/>
      <c r="AD9" s="151"/>
      <c r="AE9" s="151"/>
      <c r="AF9" s="151"/>
      <c r="AG9" s="151" t="s">
        <v>134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190" t="s">
        <v>384</v>
      </c>
      <c r="D10" s="163"/>
      <c r="E10" s="164">
        <v>8.0500000000000007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136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142</v>
      </c>
      <c r="C11" s="189" t="s">
        <v>143</v>
      </c>
      <c r="D11" s="174" t="s">
        <v>130</v>
      </c>
      <c r="E11" s="175">
        <v>8.0500000000000007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0.26400000000000001</v>
      </c>
      <c r="Q11" s="177">
        <f>ROUND(E11*P11,2)</f>
        <v>2.13</v>
      </c>
      <c r="R11" s="177"/>
      <c r="S11" s="177" t="s">
        <v>131</v>
      </c>
      <c r="T11" s="178" t="s">
        <v>132</v>
      </c>
      <c r="U11" s="161">
        <v>0.44979999999999998</v>
      </c>
      <c r="V11" s="161">
        <f>ROUND(E11*U11,2)</f>
        <v>3.62</v>
      </c>
      <c r="W11" s="161"/>
      <c r="X11" s="161" t="s">
        <v>133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144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90" t="s">
        <v>385</v>
      </c>
      <c r="D12" s="163"/>
      <c r="E12" s="164">
        <v>4.25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51"/>
      <c r="Z12" s="151"/>
      <c r="AA12" s="151"/>
      <c r="AB12" s="151"/>
      <c r="AC12" s="151"/>
      <c r="AD12" s="151"/>
      <c r="AE12" s="151"/>
      <c r="AF12" s="151"/>
      <c r="AG12" s="151" t="s">
        <v>136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90" t="s">
        <v>386</v>
      </c>
      <c r="D13" s="163"/>
      <c r="E13" s="164">
        <v>3.8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136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2">
        <v>3</v>
      </c>
      <c r="B14" s="173" t="s">
        <v>145</v>
      </c>
      <c r="C14" s="189" t="s">
        <v>146</v>
      </c>
      <c r="D14" s="174" t="s">
        <v>130</v>
      </c>
      <c r="E14" s="175">
        <v>1.9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7">
        <v>0</v>
      </c>
      <c r="O14" s="177">
        <f>ROUND(E14*N14,2)</f>
        <v>0</v>
      </c>
      <c r="P14" s="177">
        <v>0.24</v>
      </c>
      <c r="Q14" s="177">
        <f>ROUND(E14*P14,2)</f>
        <v>0.46</v>
      </c>
      <c r="R14" s="177"/>
      <c r="S14" s="177" t="s">
        <v>131</v>
      </c>
      <c r="T14" s="178" t="s">
        <v>132</v>
      </c>
      <c r="U14" s="161">
        <v>0.80647999999999997</v>
      </c>
      <c r="V14" s="161">
        <f>ROUND(E14*U14,2)</f>
        <v>1.53</v>
      </c>
      <c r="W14" s="161"/>
      <c r="X14" s="161" t="s">
        <v>133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144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90" t="s">
        <v>387</v>
      </c>
      <c r="D15" s="163"/>
      <c r="E15" s="164">
        <v>1.9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1"/>
      <c r="Z15" s="151"/>
      <c r="AA15" s="151"/>
      <c r="AB15" s="151"/>
      <c r="AC15" s="151"/>
      <c r="AD15" s="151"/>
      <c r="AE15" s="151"/>
      <c r="AF15" s="151"/>
      <c r="AG15" s="151" t="s">
        <v>136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2">
        <v>4</v>
      </c>
      <c r="B16" s="173" t="s">
        <v>388</v>
      </c>
      <c r="C16" s="189" t="s">
        <v>389</v>
      </c>
      <c r="D16" s="174" t="s">
        <v>130</v>
      </c>
      <c r="E16" s="175">
        <v>9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0</v>
      </c>
      <c r="O16" s="177">
        <f>ROUND(E16*N16,2)</f>
        <v>0</v>
      </c>
      <c r="P16" s="177">
        <v>8.7999999999999995E-2</v>
      </c>
      <c r="Q16" s="177">
        <f>ROUND(E16*P16,2)</f>
        <v>0.79</v>
      </c>
      <c r="R16" s="177"/>
      <c r="S16" s="177" t="s">
        <v>131</v>
      </c>
      <c r="T16" s="178" t="s">
        <v>132</v>
      </c>
      <c r="U16" s="161">
        <v>7.1999999999999995E-2</v>
      </c>
      <c r="V16" s="161">
        <f>ROUND(E16*U16,2)</f>
        <v>0.65</v>
      </c>
      <c r="W16" s="161"/>
      <c r="X16" s="161" t="s">
        <v>133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144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90" t="s">
        <v>390</v>
      </c>
      <c r="D17" s="163"/>
      <c r="E17" s="164">
        <v>9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136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9">
        <v>5</v>
      </c>
      <c r="B18" s="180" t="s">
        <v>147</v>
      </c>
      <c r="C18" s="191" t="s">
        <v>148</v>
      </c>
      <c r="D18" s="181" t="s">
        <v>149</v>
      </c>
      <c r="E18" s="182">
        <v>2</v>
      </c>
      <c r="F18" s="183"/>
      <c r="G18" s="184">
        <f>ROUND(E18*F18,2)</f>
        <v>0</v>
      </c>
      <c r="H18" s="183"/>
      <c r="I18" s="184">
        <f>ROUND(E18*H18,2)</f>
        <v>0</v>
      </c>
      <c r="J18" s="183"/>
      <c r="K18" s="184">
        <f>ROUND(E18*J18,2)</f>
        <v>0</v>
      </c>
      <c r="L18" s="184">
        <v>21</v>
      </c>
      <c r="M18" s="184">
        <f>G18*(1+L18/100)</f>
        <v>0</v>
      </c>
      <c r="N18" s="184">
        <v>0</v>
      </c>
      <c r="O18" s="184">
        <f>ROUND(E18*N18,2)</f>
        <v>0</v>
      </c>
      <c r="P18" s="184">
        <v>0.22</v>
      </c>
      <c r="Q18" s="184">
        <f>ROUND(E18*P18,2)</f>
        <v>0.44</v>
      </c>
      <c r="R18" s="184"/>
      <c r="S18" s="184" t="s">
        <v>131</v>
      </c>
      <c r="T18" s="185" t="s">
        <v>132</v>
      </c>
      <c r="U18" s="161">
        <v>0.14299999999999999</v>
      </c>
      <c r="V18" s="161">
        <f>ROUND(E18*U18,2)</f>
        <v>0.28999999999999998</v>
      </c>
      <c r="W18" s="161"/>
      <c r="X18" s="161" t="s">
        <v>133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144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9">
        <v>6</v>
      </c>
      <c r="B19" s="180" t="s">
        <v>391</v>
      </c>
      <c r="C19" s="191" t="s">
        <v>392</v>
      </c>
      <c r="D19" s="181" t="s">
        <v>149</v>
      </c>
      <c r="E19" s="182">
        <v>2</v>
      </c>
      <c r="F19" s="183"/>
      <c r="G19" s="184">
        <f>ROUND(E19*F19,2)</f>
        <v>0</v>
      </c>
      <c r="H19" s="183"/>
      <c r="I19" s="184">
        <f>ROUND(E19*H19,2)</f>
        <v>0</v>
      </c>
      <c r="J19" s="183"/>
      <c r="K19" s="184">
        <f>ROUND(E19*J19,2)</f>
        <v>0</v>
      </c>
      <c r="L19" s="184">
        <v>21</v>
      </c>
      <c r="M19" s="184">
        <f>G19*(1+L19/100)</f>
        <v>0</v>
      </c>
      <c r="N19" s="184">
        <v>0</v>
      </c>
      <c r="O19" s="184">
        <f>ROUND(E19*N19,2)</f>
        <v>0</v>
      </c>
      <c r="P19" s="184">
        <v>0.27</v>
      </c>
      <c r="Q19" s="184">
        <f>ROUND(E19*P19,2)</f>
        <v>0.54</v>
      </c>
      <c r="R19" s="184"/>
      <c r="S19" s="184" t="s">
        <v>131</v>
      </c>
      <c r="T19" s="185" t="s">
        <v>132</v>
      </c>
      <c r="U19" s="161">
        <v>0.123</v>
      </c>
      <c r="V19" s="161">
        <f>ROUND(E19*U19,2)</f>
        <v>0.25</v>
      </c>
      <c r="W19" s="161"/>
      <c r="X19" s="161" t="s">
        <v>133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144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9">
        <v>7</v>
      </c>
      <c r="B20" s="180" t="s">
        <v>154</v>
      </c>
      <c r="C20" s="191" t="s">
        <v>155</v>
      </c>
      <c r="D20" s="181" t="s">
        <v>149</v>
      </c>
      <c r="E20" s="182">
        <v>5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2.478E-2</v>
      </c>
      <c r="O20" s="184">
        <f>ROUND(E20*N20,2)</f>
        <v>0.12</v>
      </c>
      <c r="P20" s="184">
        <v>0</v>
      </c>
      <c r="Q20" s="184">
        <f>ROUND(E20*P20,2)</f>
        <v>0</v>
      </c>
      <c r="R20" s="184"/>
      <c r="S20" s="184" t="s">
        <v>131</v>
      </c>
      <c r="T20" s="185" t="s">
        <v>132</v>
      </c>
      <c r="U20" s="161">
        <v>0.54700000000000004</v>
      </c>
      <c r="V20" s="161">
        <f>ROUND(E20*U20,2)</f>
        <v>2.74</v>
      </c>
      <c r="W20" s="161"/>
      <c r="X20" s="161" t="s">
        <v>133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144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9">
        <v>8</v>
      </c>
      <c r="B21" s="180" t="s">
        <v>156</v>
      </c>
      <c r="C21" s="191" t="s">
        <v>157</v>
      </c>
      <c r="D21" s="181" t="s">
        <v>158</v>
      </c>
      <c r="E21" s="182">
        <v>5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4"/>
      <c r="S21" s="184" t="s">
        <v>131</v>
      </c>
      <c r="T21" s="185" t="s">
        <v>132</v>
      </c>
      <c r="U21" s="161">
        <v>1.548</v>
      </c>
      <c r="V21" s="161">
        <f>ROUND(E21*U21,2)</f>
        <v>7.74</v>
      </c>
      <c r="W21" s="161"/>
      <c r="X21" s="161" t="s">
        <v>133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134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72">
        <v>9</v>
      </c>
      <c r="B22" s="173" t="s">
        <v>333</v>
      </c>
      <c r="C22" s="189" t="s">
        <v>334</v>
      </c>
      <c r="D22" s="174" t="s">
        <v>158</v>
      </c>
      <c r="E22" s="175">
        <v>21.12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/>
      <c r="S22" s="177" t="s">
        <v>131</v>
      </c>
      <c r="T22" s="178" t="s">
        <v>132</v>
      </c>
      <c r="U22" s="161">
        <v>0.36499999999999999</v>
      </c>
      <c r="V22" s="161">
        <f>ROUND(E22*U22,2)</f>
        <v>7.71</v>
      </c>
      <c r="W22" s="161"/>
      <c r="X22" s="161" t="s">
        <v>133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144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190" t="s">
        <v>393</v>
      </c>
      <c r="D23" s="163"/>
      <c r="E23" s="164">
        <v>21.12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1"/>
      <c r="Z23" s="151"/>
      <c r="AA23" s="151"/>
      <c r="AB23" s="151"/>
      <c r="AC23" s="151"/>
      <c r="AD23" s="151"/>
      <c r="AE23" s="151"/>
      <c r="AF23" s="151"/>
      <c r="AG23" s="151" t="s">
        <v>136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9">
        <v>10</v>
      </c>
      <c r="B24" s="180" t="s">
        <v>336</v>
      </c>
      <c r="C24" s="191" t="s">
        <v>337</v>
      </c>
      <c r="D24" s="181" t="s">
        <v>158</v>
      </c>
      <c r="E24" s="182">
        <v>21.12</v>
      </c>
      <c r="F24" s="183"/>
      <c r="G24" s="184">
        <f>ROUND(E24*F24,2)</f>
        <v>0</v>
      </c>
      <c r="H24" s="183"/>
      <c r="I24" s="184">
        <f>ROUND(E24*H24,2)</f>
        <v>0</v>
      </c>
      <c r="J24" s="183"/>
      <c r="K24" s="184">
        <f>ROUND(E24*J24,2)</f>
        <v>0</v>
      </c>
      <c r="L24" s="184">
        <v>21</v>
      </c>
      <c r="M24" s="184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4"/>
      <c r="S24" s="184" t="s">
        <v>131</v>
      </c>
      <c r="T24" s="185" t="s">
        <v>132</v>
      </c>
      <c r="U24" s="161">
        <v>0.38979999999999998</v>
      </c>
      <c r="V24" s="161">
        <f>ROUND(E24*U24,2)</f>
        <v>8.23</v>
      </c>
      <c r="W24" s="161"/>
      <c r="X24" s="161" t="s">
        <v>133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144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72">
        <v>11</v>
      </c>
      <c r="B25" s="173" t="s">
        <v>338</v>
      </c>
      <c r="C25" s="189" t="s">
        <v>339</v>
      </c>
      <c r="D25" s="174" t="s">
        <v>130</v>
      </c>
      <c r="E25" s="175">
        <v>19.2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9.8999999999999999E-4</v>
      </c>
      <c r="O25" s="177">
        <f>ROUND(E25*N25,2)</f>
        <v>0.02</v>
      </c>
      <c r="P25" s="177">
        <v>0</v>
      </c>
      <c r="Q25" s="177">
        <f>ROUND(E25*P25,2)</f>
        <v>0</v>
      </c>
      <c r="R25" s="177"/>
      <c r="S25" s="177" t="s">
        <v>131</v>
      </c>
      <c r="T25" s="178" t="s">
        <v>132</v>
      </c>
      <c r="U25" s="161">
        <v>0.23599999999999999</v>
      </c>
      <c r="V25" s="161">
        <f>ROUND(E25*U25,2)</f>
        <v>4.53</v>
      </c>
      <c r="W25" s="161"/>
      <c r="X25" s="161" t="s">
        <v>133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144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8"/>
      <c r="B26" s="159"/>
      <c r="C26" s="190" t="s">
        <v>394</v>
      </c>
      <c r="D26" s="163"/>
      <c r="E26" s="164">
        <v>19.2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136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9">
        <v>12</v>
      </c>
      <c r="B27" s="180" t="s">
        <v>341</v>
      </c>
      <c r="C27" s="191" t="s">
        <v>342</v>
      </c>
      <c r="D27" s="181" t="s">
        <v>130</v>
      </c>
      <c r="E27" s="182">
        <v>19.2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131</v>
      </c>
      <c r="T27" s="185" t="s">
        <v>132</v>
      </c>
      <c r="U27" s="161">
        <v>7.0000000000000007E-2</v>
      </c>
      <c r="V27" s="161">
        <f>ROUND(E27*U27,2)</f>
        <v>1.34</v>
      </c>
      <c r="W27" s="161"/>
      <c r="X27" s="161" t="s">
        <v>133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144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9">
        <v>13</v>
      </c>
      <c r="B28" s="180" t="s">
        <v>164</v>
      </c>
      <c r="C28" s="191" t="s">
        <v>165</v>
      </c>
      <c r="D28" s="181" t="s">
        <v>158</v>
      </c>
      <c r="E28" s="182">
        <v>21.12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4"/>
      <c r="S28" s="184" t="s">
        <v>131</v>
      </c>
      <c r="T28" s="185" t="s">
        <v>132</v>
      </c>
      <c r="U28" s="161">
        <v>0.34499999999999997</v>
      </c>
      <c r="V28" s="161">
        <f>ROUND(E28*U28,2)</f>
        <v>7.29</v>
      </c>
      <c r="W28" s="161"/>
      <c r="X28" s="161" t="s">
        <v>133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134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9">
        <v>14</v>
      </c>
      <c r="B29" s="180" t="s">
        <v>166</v>
      </c>
      <c r="C29" s="191" t="s">
        <v>167</v>
      </c>
      <c r="D29" s="181" t="s">
        <v>158</v>
      </c>
      <c r="E29" s="182">
        <v>21.12</v>
      </c>
      <c r="F29" s="183"/>
      <c r="G29" s="184">
        <f>ROUND(E29*F29,2)</f>
        <v>0</v>
      </c>
      <c r="H29" s="183"/>
      <c r="I29" s="184">
        <f>ROUND(E29*H29,2)</f>
        <v>0</v>
      </c>
      <c r="J29" s="183"/>
      <c r="K29" s="184">
        <f>ROUND(E29*J29,2)</f>
        <v>0</v>
      </c>
      <c r="L29" s="184">
        <v>21</v>
      </c>
      <c r="M29" s="184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4"/>
      <c r="S29" s="184" t="s">
        <v>131</v>
      </c>
      <c r="T29" s="185" t="s">
        <v>132</v>
      </c>
      <c r="U29" s="161">
        <v>1.0999999999999999E-2</v>
      </c>
      <c r="V29" s="161">
        <f>ROUND(E29*U29,2)</f>
        <v>0.23</v>
      </c>
      <c r="W29" s="161"/>
      <c r="X29" s="161" t="s">
        <v>133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2">
        <v>15</v>
      </c>
      <c r="B30" s="173" t="s">
        <v>171</v>
      </c>
      <c r="C30" s="189" t="s">
        <v>172</v>
      </c>
      <c r="D30" s="174" t="s">
        <v>158</v>
      </c>
      <c r="E30" s="175">
        <v>211.2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7"/>
      <c r="S30" s="177" t="s">
        <v>131</v>
      </c>
      <c r="T30" s="178" t="s">
        <v>132</v>
      </c>
      <c r="U30" s="161">
        <v>0</v>
      </c>
      <c r="V30" s="161">
        <f>ROUND(E30*U30,2)</f>
        <v>0</v>
      </c>
      <c r="W30" s="161"/>
      <c r="X30" s="161" t="s">
        <v>133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144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90" t="s">
        <v>395</v>
      </c>
      <c r="D31" s="163"/>
      <c r="E31" s="164">
        <v>211.2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51"/>
      <c r="Z31" s="151"/>
      <c r="AA31" s="151"/>
      <c r="AB31" s="151"/>
      <c r="AC31" s="151"/>
      <c r="AD31" s="151"/>
      <c r="AE31" s="151"/>
      <c r="AF31" s="151"/>
      <c r="AG31" s="151" t="s">
        <v>136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79">
        <v>16</v>
      </c>
      <c r="B32" s="180" t="s">
        <v>174</v>
      </c>
      <c r="C32" s="191" t="s">
        <v>175</v>
      </c>
      <c r="D32" s="181" t="s">
        <v>158</v>
      </c>
      <c r="E32" s="182">
        <v>21.12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4"/>
      <c r="S32" s="184" t="s">
        <v>131</v>
      </c>
      <c r="T32" s="185" t="s">
        <v>132</v>
      </c>
      <c r="U32" s="161">
        <v>0</v>
      </c>
      <c r="V32" s="161">
        <f>ROUND(E32*U32,2)</f>
        <v>0</v>
      </c>
      <c r="W32" s="161"/>
      <c r="X32" s="161" t="s">
        <v>133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134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79">
        <v>17</v>
      </c>
      <c r="B33" s="180" t="s">
        <v>179</v>
      </c>
      <c r="C33" s="191" t="s">
        <v>180</v>
      </c>
      <c r="D33" s="181" t="s">
        <v>158</v>
      </c>
      <c r="E33" s="182">
        <v>21.12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4"/>
      <c r="S33" s="184" t="s">
        <v>131</v>
      </c>
      <c r="T33" s="185" t="s">
        <v>132</v>
      </c>
      <c r="U33" s="161">
        <v>8.9999999999999993E-3</v>
      </c>
      <c r="V33" s="161">
        <f>ROUND(E33*U33,2)</f>
        <v>0.19</v>
      </c>
      <c r="W33" s="161"/>
      <c r="X33" s="161" t="s">
        <v>133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2">
        <v>18</v>
      </c>
      <c r="B34" s="173" t="s">
        <v>181</v>
      </c>
      <c r="C34" s="189" t="s">
        <v>182</v>
      </c>
      <c r="D34" s="174" t="s">
        <v>158</v>
      </c>
      <c r="E34" s="175">
        <v>16.32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7"/>
      <c r="S34" s="177" t="s">
        <v>131</v>
      </c>
      <c r="T34" s="178" t="s">
        <v>132</v>
      </c>
      <c r="U34" s="161">
        <v>0.20200000000000001</v>
      </c>
      <c r="V34" s="161">
        <f>ROUND(E34*U34,2)</f>
        <v>3.3</v>
      </c>
      <c r="W34" s="161"/>
      <c r="X34" s="161" t="s">
        <v>133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134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190" t="s">
        <v>396</v>
      </c>
      <c r="D35" s="163"/>
      <c r="E35" s="164">
        <v>16.32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136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72">
        <v>19</v>
      </c>
      <c r="B36" s="173" t="s">
        <v>347</v>
      </c>
      <c r="C36" s="189" t="s">
        <v>348</v>
      </c>
      <c r="D36" s="174" t="s">
        <v>158</v>
      </c>
      <c r="E36" s="175">
        <v>4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1.7</v>
      </c>
      <c r="O36" s="177">
        <f>ROUND(E36*N36,2)</f>
        <v>6.8</v>
      </c>
      <c r="P36" s="177">
        <v>0</v>
      </c>
      <c r="Q36" s="177">
        <f>ROUND(E36*P36,2)</f>
        <v>0</v>
      </c>
      <c r="R36" s="177"/>
      <c r="S36" s="177" t="s">
        <v>131</v>
      </c>
      <c r="T36" s="178" t="s">
        <v>132</v>
      </c>
      <c r="U36" s="161">
        <v>1.587</v>
      </c>
      <c r="V36" s="161">
        <f>ROUND(E36*U36,2)</f>
        <v>6.35</v>
      </c>
      <c r="W36" s="161"/>
      <c r="X36" s="161" t="s">
        <v>133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144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90" t="s">
        <v>397</v>
      </c>
      <c r="D37" s="163"/>
      <c r="E37" s="164">
        <v>4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1"/>
      <c r="Z37" s="151"/>
      <c r="AA37" s="151"/>
      <c r="AB37" s="151"/>
      <c r="AC37" s="151"/>
      <c r="AD37" s="151"/>
      <c r="AE37" s="151"/>
      <c r="AF37" s="151"/>
      <c r="AG37" s="151" t="s">
        <v>136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2">
        <v>20</v>
      </c>
      <c r="B38" s="173" t="s">
        <v>185</v>
      </c>
      <c r="C38" s="189" t="s">
        <v>186</v>
      </c>
      <c r="D38" s="174" t="s">
        <v>130</v>
      </c>
      <c r="E38" s="175">
        <v>8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7"/>
      <c r="S38" s="177" t="s">
        <v>131</v>
      </c>
      <c r="T38" s="178" t="s">
        <v>132</v>
      </c>
      <c r="U38" s="161">
        <v>1.7999999999999999E-2</v>
      </c>
      <c r="V38" s="161">
        <f>ROUND(E38*U38,2)</f>
        <v>0.14000000000000001</v>
      </c>
      <c r="W38" s="161"/>
      <c r="X38" s="161" t="s">
        <v>133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134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90" t="s">
        <v>398</v>
      </c>
      <c r="D39" s="163"/>
      <c r="E39" s="164">
        <v>8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51"/>
      <c r="Z39" s="151"/>
      <c r="AA39" s="151"/>
      <c r="AB39" s="151"/>
      <c r="AC39" s="151"/>
      <c r="AD39" s="151"/>
      <c r="AE39" s="151"/>
      <c r="AF39" s="151"/>
      <c r="AG39" s="151" t="s">
        <v>136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9">
        <v>21</v>
      </c>
      <c r="B40" s="180" t="s">
        <v>399</v>
      </c>
      <c r="C40" s="191" t="s">
        <v>400</v>
      </c>
      <c r="D40" s="181" t="s">
        <v>152</v>
      </c>
      <c r="E40" s="182">
        <v>1</v>
      </c>
      <c r="F40" s="183"/>
      <c r="G40" s="184">
        <f>ROUND(E40*F40,2)</f>
        <v>0</v>
      </c>
      <c r="H40" s="183"/>
      <c r="I40" s="184">
        <f>ROUND(E40*H40,2)</f>
        <v>0</v>
      </c>
      <c r="J40" s="183"/>
      <c r="K40" s="184">
        <f>ROUND(E40*J40,2)</f>
        <v>0</v>
      </c>
      <c r="L40" s="184">
        <v>21</v>
      </c>
      <c r="M40" s="184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4"/>
      <c r="S40" s="184" t="s">
        <v>153</v>
      </c>
      <c r="T40" s="185" t="s">
        <v>132</v>
      </c>
      <c r="U40" s="161">
        <v>0</v>
      </c>
      <c r="V40" s="161">
        <f>ROUND(E40*U40,2)</f>
        <v>0</v>
      </c>
      <c r="W40" s="161"/>
      <c r="X40" s="161" t="s">
        <v>133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144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79">
        <v>22</v>
      </c>
      <c r="B41" s="180" t="s">
        <v>401</v>
      </c>
      <c r="C41" s="191" t="s">
        <v>402</v>
      </c>
      <c r="D41" s="181" t="s">
        <v>152</v>
      </c>
      <c r="E41" s="182">
        <v>1</v>
      </c>
      <c r="F41" s="183"/>
      <c r="G41" s="184">
        <f>ROUND(E41*F41,2)</f>
        <v>0</v>
      </c>
      <c r="H41" s="183"/>
      <c r="I41" s="184">
        <f>ROUND(E41*H41,2)</f>
        <v>0</v>
      </c>
      <c r="J41" s="183"/>
      <c r="K41" s="184">
        <f>ROUND(E41*J41,2)</f>
        <v>0</v>
      </c>
      <c r="L41" s="184">
        <v>21</v>
      </c>
      <c r="M41" s="184">
        <f>G41*(1+L41/100)</f>
        <v>0</v>
      </c>
      <c r="N41" s="184">
        <v>0</v>
      </c>
      <c r="O41" s="184">
        <f>ROUND(E41*N41,2)</f>
        <v>0</v>
      </c>
      <c r="P41" s="184">
        <v>0</v>
      </c>
      <c r="Q41" s="184">
        <f>ROUND(E41*P41,2)</f>
        <v>0</v>
      </c>
      <c r="R41" s="184"/>
      <c r="S41" s="184" t="s">
        <v>153</v>
      </c>
      <c r="T41" s="185" t="s">
        <v>132</v>
      </c>
      <c r="U41" s="161">
        <v>0</v>
      </c>
      <c r="V41" s="161">
        <f>ROUND(E41*U41,2)</f>
        <v>0</v>
      </c>
      <c r="W41" s="161"/>
      <c r="X41" s="161" t="s">
        <v>133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144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79">
        <v>23</v>
      </c>
      <c r="B42" s="180" t="s">
        <v>403</v>
      </c>
      <c r="C42" s="191" t="s">
        <v>404</v>
      </c>
      <c r="D42" s="181" t="s">
        <v>149</v>
      </c>
      <c r="E42" s="182">
        <v>8</v>
      </c>
      <c r="F42" s="183"/>
      <c r="G42" s="184">
        <f>ROUND(E42*F42,2)</f>
        <v>0</v>
      </c>
      <c r="H42" s="183"/>
      <c r="I42" s="184">
        <f>ROUND(E42*H42,2)</f>
        <v>0</v>
      </c>
      <c r="J42" s="183"/>
      <c r="K42" s="184">
        <f>ROUND(E42*J42,2)</f>
        <v>0</v>
      </c>
      <c r="L42" s="184">
        <v>21</v>
      </c>
      <c r="M42" s="184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4"/>
      <c r="S42" s="184" t="s">
        <v>153</v>
      </c>
      <c r="T42" s="185" t="s">
        <v>132</v>
      </c>
      <c r="U42" s="161">
        <v>0</v>
      </c>
      <c r="V42" s="161">
        <f>ROUND(E42*U42,2)</f>
        <v>0</v>
      </c>
      <c r="W42" s="161"/>
      <c r="X42" s="161" t="s">
        <v>133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144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72">
        <v>24</v>
      </c>
      <c r="B43" s="173" t="s">
        <v>405</v>
      </c>
      <c r="C43" s="189" t="s">
        <v>406</v>
      </c>
      <c r="D43" s="174" t="s">
        <v>289</v>
      </c>
      <c r="E43" s="175">
        <v>32.64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1</v>
      </c>
      <c r="O43" s="177">
        <f>ROUND(E43*N43,2)</f>
        <v>32.64</v>
      </c>
      <c r="P43" s="177">
        <v>0</v>
      </c>
      <c r="Q43" s="177">
        <f>ROUND(E43*P43,2)</f>
        <v>0</v>
      </c>
      <c r="R43" s="177" t="s">
        <v>194</v>
      </c>
      <c r="S43" s="177" t="s">
        <v>131</v>
      </c>
      <c r="T43" s="178" t="s">
        <v>132</v>
      </c>
      <c r="U43" s="161">
        <v>0</v>
      </c>
      <c r="V43" s="161">
        <f>ROUND(E43*U43,2)</f>
        <v>0</v>
      </c>
      <c r="W43" s="161"/>
      <c r="X43" s="161" t="s">
        <v>195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196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90" t="s">
        <v>407</v>
      </c>
      <c r="D44" s="163"/>
      <c r="E44" s="164">
        <v>32.64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1"/>
      <c r="Z44" s="151"/>
      <c r="AA44" s="151"/>
      <c r="AB44" s="151"/>
      <c r="AC44" s="151"/>
      <c r="AD44" s="151"/>
      <c r="AE44" s="151"/>
      <c r="AF44" s="151"/>
      <c r="AG44" s="151" t="s">
        <v>136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5">
      <c r="A45" s="166" t="s">
        <v>126</v>
      </c>
      <c r="B45" s="167" t="s">
        <v>70</v>
      </c>
      <c r="C45" s="188" t="s">
        <v>71</v>
      </c>
      <c r="D45" s="168"/>
      <c r="E45" s="169"/>
      <c r="F45" s="170"/>
      <c r="G45" s="170">
        <f>SUMIF(AG46:AG47,"&lt;&gt;NOR",G46:G47)</f>
        <v>0</v>
      </c>
      <c r="H45" s="170"/>
      <c r="I45" s="170">
        <f>SUM(I46:I47)</f>
        <v>0</v>
      </c>
      <c r="J45" s="170"/>
      <c r="K45" s="170">
        <f>SUM(K46:K47)</f>
        <v>0</v>
      </c>
      <c r="L45" s="170"/>
      <c r="M45" s="170">
        <f>SUM(M46:M47)</f>
        <v>0</v>
      </c>
      <c r="N45" s="170"/>
      <c r="O45" s="170">
        <f>SUM(O46:O47)</f>
        <v>1.51</v>
      </c>
      <c r="P45" s="170"/>
      <c r="Q45" s="170">
        <f>SUM(Q46:Q47)</f>
        <v>0</v>
      </c>
      <c r="R45" s="170"/>
      <c r="S45" s="170"/>
      <c r="T45" s="171"/>
      <c r="U45" s="165"/>
      <c r="V45" s="165">
        <f>SUM(V46:V47)</f>
        <v>1.36</v>
      </c>
      <c r="W45" s="165"/>
      <c r="X45" s="165"/>
      <c r="AG45" t="s">
        <v>127</v>
      </c>
    </row>
    <row r="46" spans="1:60" outlineLevel="1" x14ac:dyDescent="0.25">
      <c r="A46" s="172">
        <v>25</v>
      </c>
      <c r="B46" s="173" t="s">
        <v>354</v>
      </c>
      <c r="C46" s="189" t="s">
        <v>355</v>
      </c>
      <c r="D46" s="174" t="s">
        <v>158</v>
      </c>
      <c r="E46" s="175">
        <v>0.8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1.8907700000000001</v>
      </c>
      <c r="O46" s="177">
        <f>ROUND(E46*N46,2)</f>
        <v>1.51</v>
      </c>
      <c r="P46" s="177">
        <v>0</v>
      </c>
      <c r="Q46" s="177">
        <f>ROUND(E46*P46,2)</f>
        <v>0</v>
      </c>
      <c r="R46" s="177"/>
      <c r="S46" s="177" t="s">
        <v>131</v>
      </c>
      <c r="T46" s="178" t="s">
        <v>132</v>
      </c>
      <c r="U46" s="161">
        <v>1.6950000000000001</v>
      </c>
      <c r="V46" s="161">
        <f>ROUND(E46*U46,2)</f>
        <v>1.36</v>
      </c>
      <c r="W46" s="161"/>
      <c r="X46" s="161" t="s">
        <v>133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144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190" t="s">
        <v>408</v>
      </c>
      <c r="D47" s="163"/>
      <c r="E47" s="164">
        <v>0.8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1"/>
      <c r="Z47" s="151"/>
      <c r="AA47" s="151"/>
      <c r="AB47" s="151"/>
      <c r="AC47" s="151"/>
      <c r="AD47" s="151"/>
      <c r="AE47" s="151"/>
      <c r="AF47" s="151"/>
      <c r="AG47" s="151" t="s">
        <v>136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5">
      <c r="A48" s="166" t="s">
        <v>126</v>
      </c>
      <c r="B48" s="167" t="s">
        <v>72</v>
      </c>
      <c r="C48" s="188" t="s">
        <v>73</v>
      </c>
      <c r="D48" s="168"/>
      <c r="E48" s="169"/>
      <c r="F48" s="170"/>
      <c r="G48" s="170">
        <f>SUMIF(AG49:AG58,"&lt;&gt;NOR",G49:G58)</f>
        <v>0</v>
      </c>
      <c r="H48" s="170"/>
      <c r="I48" s="170">
        <f>SUM(I49:I58)</f>
        <v>0</v>
      </c>
      <c r="J48" s="170"/>
      <c r="K48" s="170">
        <f>SUM(K49:K58)</f>
        <v>0</v>
      </c>
      <c r="L48" s="170"/>
      <c r="M48" s="170">
        <f>SUM(M49:M58)</f>
        <v>0</v>
      </c>
      <c r="N48" s="170"/>
      <c r="O48" s="170">
        <f>SUM(O49:O58)</f>
        <v>7.9600000000000009</v>
      </c>
      <c r="P48" s="170"/>
      <c r="Q48" s="170">
        <f>SUM(Q49:Q58)</f>
        <v>0</v>
      </c>
      <c r="R48" s="170"/>
      <c r="S48" s="170"/>
      <c r="T48" s="171"/>
      <c r="U48" s="165"/>
      <c r="V48" s="165">
        <f>SUM(V49:V58)</f>
        <v>2.21</v>
      </c>
      <c r="W48" s="165"/>
      <c r="X48" s="165"/>
      <c r="AG48" t="s">
        <v>127</v>
      </c>
    </row>
    <row r="49" spans="1:60" outlineLevel="1" x14ac:dyDescent="0.25">
      <c r="A49" s="179">
        <v>26</v>
      </c>
      <c r="B49" s="180" t="s">
        <v>221</v>
      </c>
      <c r="C49" s="191" t="s">
        <v>409</v>
      </c>
      <c r="D49" s="181" t="s">
        <v>130</v>
      </c>
      <c r="E49" s="182">
        <v>5.52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>
        <v>0.28799999999999998</v>
      </c>
      <c r="O49" s="184">
        <f>ROUND(E49*N49,2)</f>
        <v>1.59</v>
      </c>
      <c r="P49" s="184">
        <v>0</v>
      </c>
      <c r="Q49" s="184">
        <f>ROUND(E49*P49,2)</f>
        <v>0</v>
      </c>
      <c r="R49" s="184"/>
      <c r="S49" s="184" t="s">
        <v>131</v>
      </c>
      <c r="T49" s="185" t="s">
        <v>132</v>
      </c>
      <c r="U49" s="161">
        <v>2.3E-2</v>
      </c>
      <c r="V49" s="161">
        <f>ROUND(E49*U49,2)</f>
        <v>0.13</v>
      </c>
      <c r="W49" s="161"/>
      <c r="X49" s="161" t="s">
        <v>133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144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79">
        <v>27</v>
      </c>
      <c r="B50" s="180" t="s">
        <v>224</v>
      </c>
      <c r="C50" s="191" t="s">
        <v>225</v>
      </c>
      <c r="D50" s="181" t="s">
        <v>130</v>
      </c>
      <c r="E50" s="182">
        <v>3.8</v>
      </c>
      <c r="F50" s="183"/>
      <c r="G50" s="184">
        <f>ROUND(E50*F50,2)</f>
        <v>0</v>
      </c>
      <c r="H50" s="183"/>
      <c r="I50" s="184">
        <f>ROUND(E50*H50,2)</f>
        <v>0</v>
      </c>
      <c r="J50" s="183"/>
      <c r="K50" s="184">
        <f>ROUND(E50*J50,2)</f>
        <v>0</v>
      </c>
      <c r="L50" s="184">
        <v>21</v>
      </c>
      <c r="M50" s="184">
        <f>G50*(1+L50/100)</f>
        <v>0</v>
      </c>
      <c r="N50" s="184">
        <v>0.378</v>
      </c>
      <c r="O50" s="184">
        <f>ROUND(E50*N50,2)</f>
        <v>1.44</v>
      </c>
      <c r="P50" s="184">
        <v>0</v>
      </c>
      <c r="Q50" s="184">
        <f>ROUND(E50*P50,2)</f>
        <v>0</v>
      </c>
      <c r="R50" s="184"/>
      <c r="S50" s="184" t="s">
        <v>131</v>
      </c>
      <c r="T50" s="185" t="s">
        <v>132</v>
      </c>
      <c r="U50" s="161">
        <v>2.5999999999999999E-2</v>
      </c>
      <c r="V50" s="161">
        <f>ROUND(E50*U50,2)</f>
        <v>0.1</v>
      </c>
      <c r="W50" s="161"/>
      <c r="X50" s="161" t="s">
        <v>133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134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79">
        <v>28</v>
      </c>
      <c r="B51" s="180" t="s">
        <v>226</v>
      </c>
      <c r="C51" s="191" t="s">
        <v>227</v>
      </c>
      <c r="D51" s="181" t="s">
        <v>130</v>
      </c>
      <c r="E51" s="182">
        <v>5.52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4">
        <v>0.441</v>
      </c>
      <c r="O51" s="184">
        <f>ROUND(E51*N51,2)</f>
        <v>2.4300000000000002</v>
      </c>
      <c r="P51" s="184">
        <v>0</v>
      </c>
      <c r="Q51" s="184">
        <f>ROUND(E51*P51,2)</f>
        <v>0</v>
      </c>
      <c r="R51" s="184"/>
      <c r="S51" s="184" t="s">
        <v>131</v>
      </c>
      <c r="T51" s="185" t="s">
        <v>132</v>
      </c>
      <c r="U51" s="161">
        <v>2.9000000000000001E-2</v>
      </c>
      <c r="V51" s="161">
        <f>ROUND(E51*U51,2)</f>
        <v>0.16</v>
      </c>
      <c r="W51" s="161"/>
      <c r="X51" s="161" t="s">
        <v>133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144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72">
        <v>29</v>
      </c>
      <c r="B52" s="173" t="s">
        <v>228</v>
      </c>
      <c r="C52" s="189" t="s">
        <v>229</v>
      </c>
      <c r="D52" s="174" t="s">
        <v>130</v>
      </c>
      <c r="E52" s="175">
        <v>5.52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0.21099999999999999</v>
      </c>
      <c r="O52" s="177">
        <f>ROUND(E52*N52,2)</f>
        <v>1.1599999999999999</v>
      </c>
      <c r="P52" s="177">
        <v>0</v>
      </c>
      <c r="Q52" s="177">
        <f>ROUND(E52*P52,2)</f>
        <v>0</v>
      </c>
      <c r="R52" s="177"/>
      <c r="S52" s="177" t="s">
        <v>131</v>
      </c>
      <c r="T52" s="178" t="s">
        <v>132</v>
      </c>
      <c r="U52" s="161">
        <v>7.1999999999999995E-2</v>
      </c>
      <c r="V52" s="161">
        <f>ROUND(E52*U52,2)</f>
        <v>0.4</v>
      </c>
      <c r="W52" s="161"/>
      <c r="X52" s="161" t="s">
        <v>133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144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190" t="s">
        <v>410</v>
      </c>
      <c r="D53" s="163"/>
      <c r="E53" s="164">
        <v>5.52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1"/>
      <c r="Z53" s="151"/>
      <c r="AA53" s="151"/>
      <c r="AB53" s="151"/>
      <c r="AC53" s="151"/>
      <c r="AD53" s="151"/>
      <c r="AE53" s="151"/>
      <c r="AF53" s="151"/>
      <c r="AG53" s="151" t="s">
        <v>136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72">
        <v>30</v>
      </c>
      <c r="B54" s="173" t="s">
        <v>230</v>
      </c>
      <c r="C54" s="189" t="s">
        <v>231</v>
      </c>
      <c r="D54" s="174" t="s">
        <v>130</v>
      </c>
      <c r="E54" s="175">
        <v>12.42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7">
        <v>0.10373</v>
      </c>
      <c r="O54" s="177">
        <f>ROUND(E54*N54,2)</f>
        <v>1.29</v>
      </c>
      <c r="P54" s="177">
        <v>0</v>
      </c>
      <c r="Q54" s="177">
        <f>ROUND(E54*P54,2)</f>
        <v>0</v>
      </c>
      <c r="R54" s="177"/>
      <c r="S54" s="177" t="s">
        <v>131</v>
      </c>
      <c r="T54" s="178" t="s">
        <v>132</v>
      </c>
      <c r="U54" s="161">
        <v>6.4000000000000001E-2</v>
      </c>
      <c r="V54" s="161">
        <f>ROUND(E54*U54,2)</f>
        <v>0.79</v>
      </c>
      <c r="W54" s="161"/>
      <c r="X54" s="161" t="s">
        <v>133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144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90" t="s">
        <v>411</v>
      </c>
      <c r="D55" s="163"/>
      <c r="E55" s="164">
        <v>12.42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51"/>
      <c r="Z55" s="151"/>
      <c r="AA55" s="151"/>
      <c r="AB55" s="151"/>
      <c r="AC55" s="151"/>
      <c r="AD55" s="151"/>
      <c r="AE55" s="151"/>
      <c r="AF55" s="151"/>
      <c r="AG55" s="151" t="s">
        <v>136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72">
        <v>31</v>
      </c>
      <c r="B56" s="173" t="s">
        <v>412</v>
      </c>
      <c r="C56" s="189" t="s">
        <v>413</v>
      </c>
      <c r="D56" s="174" t="s">
        <v>149</v>
      </c>
      <c r="E56" s="175">
        <v>13.6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7">
        <v>3.5999999999999999E-3</v>
      </c>
      <c r="O56" s="177">
        <f>ROUND(E56*N56,2)</f>
        <v>0.05</v>
      </c>
      <c r="P56" s="177">
        <v>0</v>
      </c>
      <c r="Q56" s="177">
        <f>ROUND(E56*P56,2)</f>
        <v>0</v>
      </c>
      <c r="R56" s="177"/>
      <c r="S56" s="177" t="s">
        <v>131</v>
      </c>
      <c r="T56" s="178" t="s">
        <v>132</v>
      </c>
      <c r="U56" s="161">
        <v>4.5999999999999999E-2</v>
      </c>
      <c r="V56" s="161">
        <f>ROUND(E56*U56,2)</f>
        <v>0.63</v>
      </c>
      <c r="W56" s="161"/>
      <c r="X56" s="161" t="s">
        <v>133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144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190" t="s">
        <v>414</v>
      </c>
      <c r="D57" s="163"/>
      <c r="E57" s="164">
        <v>9.8000000000000007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51"/>
      <c r="Z57" s="151"/>
      <c r="AA57" s="151"/>
      <c r="AB57" s="151"/>
      <c r="AC57" s="151"/>
      <c r="AD57" s="151"/>
      <c r="AE57" s="151"/>
      <c r="AF57" s="151"/>
      <c r="AG57" s="151" t="s">
        <v>136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8"/>
      <c r="B58" s="159"/>
      <c r="C58" s="190" t="s">
        <v>415</v>
      </c>
      <c r="D58" s="163"/>
      <c r="E58" s="164">
        <v>3.8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51"/>
      <c r="Z58" s="151"/>
      <c r="AA58" s="151"/>
      <c r="AB58" s="151"/>
      <c r="AC58" s="151"/>
      <c r="AD58" s="151"/>
      <c r="AE58" s="151"/>
      <c r="AF58" s="151"/>
      <c r="AG58" s="151" t="s">
        <v>136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5">
      <c r="A59" s="166" t="s">
        <v>126</v>
      </c>
      <c r="B59" s="167" t="s">
        <v>76</v>
      </c>
      <c r="C59" s="188" t="s">
        <v>77</v>
      </c>
      <c r="D59" s="168"/>
      <c r="E59" s="169"/>
      <c r="F59" s="170"/>
      <c r="G59" s="170">
        <f>SUMIF(AG60:AG61,"&lt;&gt;NOR",G60:G61)</f>
        <v>0</v>
      </c>
      <c r="H59" s="170"/>
      <c r="I59" s="170">
        <f>SUM(I60:I61)</f>
        <v>0</v>
      </c>
      <c r="J59" s="170"/>
      <c r="K59" s="170">
        <f>SUM(K60:K61)</f>
        <v>0</v>
      </c>
      <c r="L59" s="170"/>
      <c r="M59" s="170">
        <f>SUM(M60:M61)</f>
        <v>0</v>
      </c>
      <c r="N59" s="170"/>
      <c r="O59" s="170">
        <f>SUM(O60:O61)</f>
        <v>0</v>
      </c>
      <c r="P59" s="170"/>
      <c r="Q59" s="170">
        <f>SUM(Q60:Q61)</f>
        <v>0</v>
      </c>
      <c r="R59" s="170"/>
      <c r="S59" s="170"/>
      <c r="T59" s="171"/>
      <c r="U59" s="165"/>
      <c r="V59" s="165">
        <f>SUM(V60:V61)</f>
        <v>1.4500000000000002</v>
      </c>
      <c r="W59" s="165"/>
      <c r="X59" s="165"/>
      <c r="AG59" t="s">
        <v>127</v>
      </c>
    </row>
    <row r="60" spans="1:60" outlineLevel="1" x14ac:dyDescent="0.25">
      <c r="A60" s="179">
        <v>32</v>
      </c>
      <c r="B60" s="180" t="s">
        <v>416</v>
      </c>
      <c r="C60" s="191" t="s">
        <v>417</v>
      </c>
      <c r="D60" s="181" t="s">
        <v>149</v>
      </c>
      <c r="E60" s="182">
        <v>10</v>
      </c>
      <c r="F60" s="183"/>
      <c r="G60" s="184">
        <f>ROUND(E60*F60,2)</f>
        <v>0</v>
      </c>
      <c r="H60" s="183"/>
      <c r="I60" s="184">
        <f>ROUND(E60*H60,2)</f>
        <v>0</v>
      </c>
      <c r="J60" s="183"/>
      <c r="K60" s="184">
        <f>ROUND(E60*J60,2)</f>
        <v>0</v>
      </c>
      <c r="L60" s="184">
        <v>21</v>
      </c>
      <c r="M60" s="184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4"/>
      <c r="S60" s="184" t="s">
        <v>131</v>
      </c>
      <c r="T60" s="185" t="s">
        <v>132</v>
      </c>
      <c r="U60" s="161">
        <v>5.5E-2</v>
      </c>
      <c r="V60" s="161">
        <f>ROUND(E60*U60,2)</f>
        <v>0.55000000000000004</v>
      </c>
      <c r="W60" s="161"/>
      <c r="X60" s="161" t="s">
        <v>133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144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9">
        <v>33</v>
      </c>
      <c r="B61" s="180" t="s">
        <v>418</v>
      </c>
      <c r="C61" s="191" t="s">
        <v>419</v>
      </c>
      <c r="D61" s="181" t="s">
        <v>420</v>
      </c>
      <c r="E61" s="182">
        <v>1</v>
      </c>
      <c r="F61" s="183"/>
      <c r="G61" s="184">
        <f>ROUND(E61*F61,2)</f>
        <v>0</v>
      </c>
      <c r="H61" s="183"/>
      <c r="I61" s="184">
        <f>ROUND(E61*H61,2)</f>
        <v>0</v>
      </c>
      <c r="J61" s="183"/>
      <c r="K61" s="184">
        <f>ROUND(E61*J61,2)</f>
        <v>0</v>
      </c>
      <c r="L61" s="184">
        <v>21</v>
      </c>
      <c r="M61" s="184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4"/>
      <c r="S61" s="184" t="s">
        <v>131</v>
      </c>
      <c r="T61" s="185" t="s">
        <v>132</v>
      </c>
      <c r="U61" s="161">
        <v>0.9</v>
      </c>
      <c r="V61" s="161">
        <f>ROUND(E61*U61,2)</f>
        <v>0.9</v>
      </c>
      <c r="W61" s="161"/>
      <c r="X61" s="161" t="s">
        <v>133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144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5">
      <c r="A62" s="166" t="s">
        <v>126</v>
      </c>
      <c r="B62" s="167" t="s">
        <v>78</v>
      </c>
      <c r="C62" s="188" t="s">
        <v>79</v>
      </c>
      <c r="D62" s="168"/>
      <c r="E62" s="169"/>
      <c r="F62" s="170"/>
      <c r="G62" s="170">
        <f>SUMIF(AG63:AG65,"&lt;&gt;NOR",G63:G65)</f>
        <v>0</v>
      </c>
      <c r="H62" s="170"/>
      <c r="I62" s="170">
        <f>SUM(I63:I65)</f>
        <v>0</v>
      </c>
      <c r="J62" s="170"/>
      <c r="K62" s="170">
        <f>SUM(K63:K65)</f>
        <v>0</v>
      </c>
      <c r="L62" s="170"/>
      <c r="M62" s="170">
        <f>SUM(M63:M65)</f>
        <v>0</v>
      </c>
      <c r="N62" s="170"/>
      <c r="O62" s="170">
        <f>SUM(O63:O65)</f>
        <v>0</v>
      </c>
      <c r="P62" s="170"/>
      <c r="Q62" s="170">
        <f>SUM(Q63:Q65)</f>
        <v>0</v>
      </c>
      <c r="R62" s="170"/>
      <c r="S62" s="170"/>
      <c r="T62" s="171"/>
      <c r="U62" s="165"/>
      <c r="V62" s="165">
        <f>SUM(V63:V65)</f>
        <v>1.97</v>
      </c>
      <c r="W62" s="165"/>
      <c r="X62" s="165"/>
      <c r="AG62" t="s">
        <v>127</v>
      </c>
    </row>
    <row r="63" spans="1:60" outlineLevel="1" x14ac:dyDescent="0.25">
      <c r="A63" s="172">
        <v>34</v>
      </c>
      <c r="B63" s="173" t="s">
        <v>262</v>
      </c>
      <c r="C63" s="189" t="s">
        <v>263</v>
      </c>
      <c r="D63" s="174" t="s">
        <v>149</v>
      </c>
      <c r="E63" s="175">
        <v>13.6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7"/>
      <c r="S63" s="177" t="s">
        <v>131</v>
      </c>
      <c r="T63" s="178" t="s">
        <v>132</v>
      </c>
      <c r="U63" s="161">
        <v>0.14499999999999999</v>
      </c>
      <c r="V63" s="161">
        <f>ROUND(E63*U63,2)</f>
        <v>1.97</v>
      </c>
      <c r="W63" s="161"/>
      <c r="X63" s="161" t="s">
        <v>133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144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8"/>
      <c r="B64" s="159"/>
      <c r="C64" s="190" t="s">
        <v>414</v>
      </c>
      <c r="D64" s="163"/>
      <c r="E64" s="164">
        <v>9.8000000000000007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136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58"/>
      <c r="B65" s="159"/>
      <c r="C65" s="190" t="s">
        <v>415</v>
      </c>
      <c r="D65" s="163"/>
      <c r="E65" s="164">
        <v>3.8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51"/>
      <c r="Z65" s="151"/>
      <c r="AA65" s="151"/>
      <c r="AB65" s="151"/>
      <c r="AC65" s="151"/>
      <c r="AD65" s="151"/>
      <c r="AE65" s="151"/>
      <c r="AF65" s="151"/>
      <c r="AG65" s="151" t="s">
        <v>136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5">
      <c r="A66" s="166" t="s">
        <v>126</v>
      </c>
      <c r="B66" s="167" t="s">
        <v>80</v>
      </c>
      <c r="C66" s="188" t="s">
        <v>81</v>
      </c>
      <c r="D66" s="168"/>
      <c r="E66" s="169"/>
      <c r="F66" s="170"/>
      <c r="G66" s="170">
        <f>SUMIF(AG67:AG67,"&lt;&gt;NOR",G67:G67)</f>
        <v>0</v>
      </c>
      <c r="H66" s="170"/>
      <c r="I66" s="170">
        <f>SUM(I67:I67)</f>
        <v>0</v>
      </c>
      <c r="J66" s="170"/>
      <c r="K66" s="170">
        <f>SUM(K67:K67)</f>
        <v>0</v>
      </c>
      <c r="L66" s="170"/>
      <c r="M66" s="170">
        <f>SUM(M67:M67)</f>
        <v>0</v>
      </c>
      <c r="N66" s="170"/>
      <c r="O66" s="170">
        <f>SUM(O67:O67)</f>
        <v>0.75</v>
      </c>
      <c r="P66" s="170"/>
      <c r="Q66" s="170">
        <f>SUM(Q67:Q67)</f>
        <v>0</v>
      </c>
      <c r="R66" s="170"/>
      <c r="S66" s="170"/>
      <c r="T66" s="171"/>
      <c r="U66" s="165"/>
      <c r="V66" s="165">
        <f>SUM(V67:V67)</f>
        <v>1.0900000000000001</v>
      </c>
      <c r="W66" s="165"/>
      <c r="X66" s="165"/>
      <c r="AG66" t="s">
        <v>127</v>
      </c>
    </row>
    <row r="67" spans="1:60" outlineLevel="1" x14ac:dyDescent="0.25">
      <c r="A67" s="179">
        <v>35</v>
      </c>
      <c r="B67" s="180" t="s">
        <v>269</v>
      </c>
      <c r="C67" s="191" t="s">
        <v>421</v>
      </c>
      <c r="D67" s="181" t="s">
        <v>149</v>
      </c>
      <c r="E67" s="182">
        <v>4</v>
      </c>
      <c r="F67" s="183"/>
      <c r="G67" s="184">
        <f>ROUND(E67*F67,2)</f>
        <v>0</v>
      </c>
      <c r="H67" s="183"/>
      <c r="I67" s="184">
        <f>ROUND(E67*H67,2)</f>
        <v>0</v>
      </c>
      <c r="J67" s="183"/>
      <c r="K67" s="184">
        <f>ROUND(E67*J67,2)</f>
        <v>0</v>
      </c>
      <c r="L67" s="184">
        <v>21</v>
      </c>
      <c r="M67" s="184">
        <f>G67*(1+L67/100)</f>
        <v>0</v>
      </c>
      <c r="N67" s="184">
        <v>0.188</v>
      </c>
      <c r="O67" s="184">
        <f>ROUND(E67*N67,2)</f>
        <v>0.75</v>
      </c>
      <c r="P67" s="184">
        <v>0</v>
      </c>
      <c r="Q67" s="184">
        <f>ROUND(E67*P67,2)</f>
        <v>0</v>
      </c>
      <c r="R67" s="184"/>
      <c r="S67" s="184" t="s">
        <v>131</v>
      </c>
      <c r="T67" s="185" t="s">
        <v>132</v>
      </c>
      <c r="U67" s="161">
        <v>0.27200000000000002</v>
      </c>
      <c r="V67" s="161">
        <f>ROUND(E67*U67,2)</f>
        <v>1.0900000000000001</v>
      </c>
      <c r="W67" s="161"/>
      <c r="X67" s="161" t="s">
        <v>133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144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5">
      <c r="A68" s="166" t="s">
        <v>126</v>
      </c>
      <c r="B68" s="167" t="s">
        <v>84</v>
      </c>
      <c r="C68" s="188" t="s">
        <v>85</v>
      </c>
      <c r="D68" s="168"/>
      <c r="E68" s="169"/>
      <c r="F68" s="170"/>
      <c r="G68" s="170">
        <f>SUMIF(AG69:AG69,"&lt;&gt;NOR",G69:G69)</f>
        <v>0</v>
      </c>
      <c r="H68" s="170"/>
      <c r="I68" s="170">
        <f>SUM(I69:I69)</f>
        <v>0</v>
      </c>
      <c r="J68" s="170"/>
      <c r="K68" s="170">
        <f>SUM(K69:K69)</f>
        <v>0</v>
      </c>
      <c r="L68" s="170"/>
      <c r="M68" s="170">
        <f>SUM(M69:M69)</f>
        <v>0</v>
      </c>
      <c r="N68" s="170"/>
      <c r="O68" s="170">
        <f>SUM(O69:O69)</f>
        <v>0</v>
      </c>
      <c r="P68" s="170"/>
      <c r="Q68" s="170">
        <f>SUM(Q69:Q69)</f>
        <v>0</v>
      </c>
      <c r="R68" s="170"/>
      <c r="S68" s="170"/>
      <c r="T68" s="171"/>
      <c r="U68" s="165"/>
      <c r="V68" s="165">
        <f>SUM(V69:V69)</f>
        <v>0.36</v>
      </c>
      <c r="W68" s="165"/>
      <c r="X68" s="165"/>
      <c r="AG68" t="s">
        <v>127</v>
      </c>
    </row>
    <row r="69" spans="1:60" outlineLevel="1" x14ac:dyDescent="0.25">
      <c r="A69" s="179">
        <v>36</v>
      </c>
      <c r="B69" s="180" t="s">
        <v>422</v>
      </c>
      <c r="C69" s="191" t="s">
        <v>423</v>
      </c>
      <c r="D69" s="181" t="s">
        <v>149</v>
      </c>
      <c r="E69" s="182">
        <v>4</v>
      </c>
      <c r="F69" s="183"/>
      <c r="G69" s="184">
        <f>ROUND(E69*F69,2)</f>
        <v>0</v>
      </c>
      <c r="H69" s="183"/>
      <c r="I69" s="184">
        <f>ROUND(E69*H69,2)</f>
        <v>0</v>
      </c>
      <c r="J69" s="183"/>
      <c r="K69" s="184">
        <f>ROUND(E69*J69,2)</f>
        <v>0</v>
      </c>
      <c r="L69" s="184">
        <v>21</v>
      </c>
      <c r="M69" s="184">
        <f>G69*(1+L69/100)</f>
        <v>0</v>
      </c>
      <c r="N69" s="184">
        <v>0</v>
      </c>
      <c r="O69" s="184">
        <f>ROUND(E69*N69,2)</f>
        <v>0</v>
      </c>
      <c r="P69" s="184">
        <v>0</v>
      </c>
      <c r="Q69" s="184">
        <f>ROUND(E69*P69,2)</f>
        <v>0</v>
      </c>
      <c r="R69" s="184"/>
      <c r="S69" s="184" t="s">
        <v>131</v>
      </c>
      <c r="T69" s="185" t="s">
        <v>132</v>
      </c>
      <c r="U69" s="161">
        <v>0.09</v>
      </c>
      <c r="V69" s="161">
        <f>ROUND(E69*U69,2)</f>
        <v>0.36</v>
      </c>
      <c r="W69" s="161"/>
      <c r="X69" s="161" t="s">
        <v>133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144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5">
      <c r="A70" s="166" t="s">
        <v>126</v>
      </c>
      <c r="B70" s="167" t="s">
        <v>86</v>
      </c>
      <c r="C70" s="188" t="s">
        <v>87</v>
      </c>
      <c r="D70" s="168"/>
      <c r="E70" s="169"/>
      <c r="F70" s="170"/>
      <c r="G70" s="170">
        <f>SUMIF(AG71:AG71,"&lt;&gt;NOR",G71:G71)</f>
        <v>0</v>
      </c>
      <c r="H70" s="170"/>
      <c r="I70" s="170">
        <f>SUM(I71:I71)</f>
        <v>0</v>
      </c>
      <c r="J70" s="170"/>
      <c r="K70" s="170">
        <f>SUM(K71:K71)</f>
        <v>0</v>
      </c>
      <c r="L70" s="170"/>
      <c r="M70" s="170">
        <f>SUM(M71:M71)</f>
        <v>0</v>
      </c>
      <c r="N70" s="170"/>
      <c r="O70" s="170">
        <f>SUM(O71:O71)</f>
        <v>0</v>
      </c>
      <c r="P70" s="170"/>
      <c r="Q70" s="170">
        <f>SUM(Q71:Q71)</f>
        <v>0</v>
      </c>
      <c r="R70" s="170"/>
      <c r="S70" s="170"/>
      <c r="T70" s="171"/>
      <c r="U70" s="165"/>
      <c r="V70" s="165">
        <f>SUM(V71:V71)</f>
        <v>46.74</v>
      </c>
      <c r="W70" s="165"/>
      <c r="X70" s="165"/>
      <c r="AG70" t="s">
        <v>127</v>
      </c>
    </row>
    <row r="71" spans="1:60" outlineLevel="1" x14ac:dyDescent="0.25">
      <c r="A71" s="179">
        <v>37</v>
      </c>
      <c r="B71" s="180" t="s">
        <v>287</v>
      </c>
      <c r="C71" s="191" t="s">
        <v>371</v>
      </c>
      <c r="D71" s="181" t="s">
        <v>289</v>
      </c>
      <c r="E71" s="182">
        <v>49.800510000000003</v>
      </c>
      <c r="F71" s="183"/>
      <c r="G71" s="184">
        <f>ROUND(E71*F71,2)</f>
        <v>0</v>
      </c>
      <c r="H71" s="183"/>
      <c r="I71" s="184">
        <f>ROUND(E71*H71,2)</f>
        <v>0</v>
      </c>
      <c r="J71" s="183"/>
      <c r="K71" s="184">
        <f>ROUND(E71*J71,2)</f>
        <v>0</v>
      </c>
      <c r="L71" s="184">
        <v>21</v>
      </c>
      <c r="M71" s="184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4"/>
      <c r="S71" s="184" t="s">
        <v>131</v>
      </c>
      <c r="T71" s="185" t="s">
        <v>132</v>
      </c>
      <c r="U71" s="161">
        <v>0.9385</v>
      </c>
      <c r="V71" s="161">
        <f>ROUND(E71*U71,2)</f>
        <v>46.74</v>
      </c>
      <c r="W71" s="161"/>
      <c r="X71" s="161" t="s">
        <v>133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134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5">
      <c r="A72" s="166" t="s">
        <v>126</v>
      </c>
      <c r="B72" s="167" t="s">
        <v>91</v>
      </c>
      <c r="C72" s="188" t="s">
        <v>92</v>
      </c>
      <c r="D72" s="168"/>
      <c r="E72" s="169"/>
      <c r="F72" s="170"/>
      <c r="G72" s="170">
        <f>SUMIF(AG73:AG76,"&lt;&gt;NOR",G73:G76)</f>
        <v>0</v>
      </c>
      <c r="H72" s="170"/>
      <c r="I72" s="170">
        <f>SUM(I73:I76)</f>
        <v>0</v>
      </c>
      <c r="J72" s="170"/>
      <c r="K72" s="170">
        <f>SUM(K73:K76)</f>
        <v>0</v>
      </c>
      <c r="L72" s="170"/>
      <c r="M72" s="170">
        <f>SUM(M73:M76)</f>
        <v>0</v>
      </c>
      <c r="N72" s="170"/>
      <c r="O72" s="170">
        <f>SUM(O73:O76)</f>
        <v>0.03</v>
      </c>
      <c r="P72" s="170"/>
      <c r="Q72" s="170">
        <f>SUM(Q73:Q76)</f>
        <v>0</v>
      </c>
      <c r="R72" s="170"/>
      <c r="S72" s="170"/>
      <c r="T72" s="171"/>
      <c r="U72" s="165"/>
      <c r="V72" s="165">
        <f>SUM(V73:V76)</f>
        <v>4.8</v>
      </c>
      <c r="W72" s="165"/>
      <c r="X72" s="165"/>
      <c r="AG72" t="s">
        <v>127</v>
      </c>
    </row>
    <row r="73" spans="1:60" outlineLevel="1" x14ac:dyDescent="0.25">
      <c r="A73" s="172">
        <v>38</v>
      </c>
      <c r="B73" s="173" t="s">
        <v>424</v>
      </c>
      <c r="C73" s="189" t="s">
        <v>425</v>
      </c>
      <c r="D73" s="174" t="s">
        <v>149</v>
      </c>
      <c r="E73" s="175">
        <v>8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7">
        <v>4.0299999999999997E-3</v>
      </c>
      <c r="O73" s="177">
        <f>ROUND(E73*N73,2)</f>
        <v>0.03</v>
      </c>
      <c r="P73" s="177">
        <v>0</v>
      </c>
      <c r="Q73" s="177">
        <f>ROUND(E73*P73,2)</f>
        <v>0</v>
      </c>
      <c r="R73" s="177"/>
      <c r="S73" s="177" t="s">
        <v>153</v>
      </c>
      <c r="T73" s="178" t="s">
        <v>132</v>
      </c>
      <c r="U73" s="161">
        <v>0.6</v>
      </c>
      <c r="V73" s="161">
        <f>ROUND(E73*U73,2)</f>
        <v>4.8</v>
      </c>
      <c r="W73" s="161"/>
      <c r="X73" s="161" t="s">
        <v>133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144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8"/>
      <c r="B74" s="159"/>
      <c r="C74" s="260" t="s">
        <v>374</v>
      </c>
      <c r="D74" s="261"/>
      <c r="E74" s="261"/>
      <c r="F74" s="261"/>
      <c r="G74" s="2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1"/>
      <c r="Z74" s="151"/>
      <c r="AA74" s="151"/>
      <c r="AB74" s="151"/>
      <c r="AC74" s="151"/>
      <c r="AD74" s="151"/>
      <c r="AE74" s="151"/>
      <c r="AF74" s="151"/>
      <c r="AG74" s="151" t="s">
        <v>370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90" t="s">
        <v>426</v>
      </c>
      <c r="D75" s="163"/>
      <c r="E75" s="164">
        <v>8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51"/>
      <c r="Z75" s="151"/>
      <c r="AA75" s="151"/>
      <c r="AB75" s="151"/>
      <c r="AC75" s="151"/>
      <c r="AD75" s="151"/>
      <c r="AE75" s="151"/>
      <c r="AF75" s="151"/>
      <c r="AG75" s="151" t="s">
        <v>136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8">
        <v>39</v>
      </c>
      <c r="B76" s="159" t="s">
        <v>305</v>
      </c>
      <c r="C76" s="192" t="s">
        <v>306</v>
      </c>
      <c r="D76" s="160" t="s">
        <v>0</v>
      </c>
      <c r="E76" s="186"/>
      <c r="F76" s="162"/>
      <c r="G76" s="161">
        <f>ROUND(E76*F76,2)</f>
        <v>0</v>
      </c>
      <c r="H76" s="162"/>
      <c r="I76" s="161">
        <f>ROUND(E76*H76,2)</f>
        <v>0</v>
      </c>
      <c r="J76" s="162"/>
      <c r="K76" s="161">
        <f>ROUND(E76*J76,2)</f>
        <v>0</v>
      </c>
      <c r="L76" s="161">
        <v>21</v>
      </c>
      <c r="M76" s="161">
        <f>G76*(1+L76/100)</f>
        <v>0</v>
      </c>
      <c r="N76" s="161">
        <v>0</v>
      </c>
      <c r="O76" s="161">
        <f>ROUND(E76*N76,2)</f>
        <v>0</v>
      </c>
      <c r="P76" s="161">
        <v>0</v>
      </c>
      <c r="Q76" s="161">
        <f>ROUND(E76*P76,2)</f>
        <v>0</v>
      </c>
      <c r="R76" s="161"/>
      <c r="S76" s="161" t="s">
        <v>131</v>
      </c>
      <c r="T76" s="161" t="s">
        <v>290</v>
      </c>
      <c r="U76" s="161">
        <v>0</v>
      </c>
      <c r="V76" s="161">
        <f>ROUND(E76*U76,2)</f>
        <v>0</v>
      </c>
      <c r="W76" s="161"/>
      <c r="X76" s="161" t="s">
        <v>291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292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5">
      <c r="A77" s="166" t="s">
        <v>126</v>
      </c>
      <c r="B77" s="167" t="s">
        <v>95</v>
      </c>
      <c r="C77" s="188" t="s">
        <v>96</v>
      </c>
      <c r="D77" s="168"/>
      <c r="E77" s="169"/>
      <c r="F77" s="170"/>
      <c r="G77" s="170">
        <f>SUMIF(AG78:AG84,"&lt;&gt;NOR",G78:G84)</f>
        <v>0</v>
      </c>
      <c r="H77" s="170"/>
      <c r="I77" s="170">
        <f>SUM(I78:I84)</f>
        <v>0</v>
      </c>
      <c r="J77" s="170"/>
      <c r="K77" s="170">
        <f>SUM(K78:K84)</f>
        <v>0</v>
      </c>
      <c r="L77" s="170"/>
      <c r="M77" s="170">
        <f>SUM(M78:M84)</f>
        <v>0</v>
      </c>
      <c r="N77" s="170"/>
      <c r="O77" s="170">
        <f>SUM(O78:O84)</f>
        <v>0</v>
      </c>
      <c r="P77" s="170"/>
      <c r="Q77" s="170">
        <f>SUM(Q78:Q84)</f>
        <v>0</v>
      </c>
      <c r="R77" s="170"/>
      <c r="S77" s="170"/>
      <c r="T77" s="171"/>
      <c r="U77" s="165"/>
      <c r="V77" s="165">
        <f>SUM(V78:V84)</f>
        <v>9.5500000000000007</v>
      </c>
      <c r="W77" s="165"/>
      <c r="X77" s="165"/>
      <c r="AG77" t="s">
        <v>127</v>
      </c>
    </row>
    <row r="78" spans="1:60" outlineLevel="1" x14ac:dyDescent="0.25">
      <c r="A78" s="179">
        <v>40</v>
      </c>
      <c r="B78" s="180" t="s">
        <v>312</v>
      </c>
      <c r="C78" s="191" t="s">
        <v>377</v>
      </c>
      <c r="D78" s="181" t="s">
        <v>289</v>
      </c>
      <c r="E78" s="182">
        <v>7.5731999999999999</v>
      </c>
      <c r="F78" s="183"/>
      <c r="G78" s="184">
        <f t="shared" ref="G78:G84" si="0">ROUND(E78*F78,2)</f>
        <v>0</v>
      </c>
      <c r="H78" s="183"/>
      <c r="I78" s="184">
        <f t="shared" ref="I78:I84" si="1">ROUND(E78*H78,2)</f>
        <v>0</v>
      </c>
      <c r="J78" s="183"/>
      <c r="K78" s="184">
        <f t="shared" ref="K78:K84" si="2">ROUND(E78*J78,2)</f>
        <v>0</v>
      </c>
      <c r="L78" s="184">
        <v>21</v>
      </c>
      <c r="M78" s="184">
        <f t="shared" ref="M78:M84" si="3">G78*(1+L78/100)</f>
        <v>0</v>
      </c>
      <c r="N78" s="184">
        <v>0</v>
      </c>
      <c r="O78" s="184">
        <f t="shared" ref="O78:O84" si="4">ROUND(E78*N78,2)</f>
        <v>0</v>
      </c>
      <c r="P78" s="184">
        <v>0</v>
      </c>
      <c r="Q78" s="184">
        <f t="shared" ref="Q78:Q84" si="5">ROUND(E78*P78,2)</f>
        <v>0</v>
      </c>
      <c r="R78" s="184"/>
      <c r="S78" s="184" t="s">
        <v>131</v>
      </c>
      <c r="T78" s="185" t="s">
        <v>132</v>
      </c>
      <c r="U78" s="161">
        <v>0.94199999999999995</v>
      </c>
      <c r="V78" s="161">
        <f t="shared" ref="V78:V84" si="6">ROUND(E78*U78,2)</f>
        <v>7.13</v>
      </c>
      <c r="W78" s="161"/>
      <c r="X78" s="161" t="s">
        <v>133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378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79">
        <v>41</v>
      </c>
      <c r="B79" s="180" t="s">
        <v>316</v>
      </c>
      <c r="C79" s="191" t="s">
        <v>379</v>
      </c>
      <c r="D79" s="181" t="s">
        <v>289</v>
      </c>
      <c r="E79" s="182">
        <v>15.1464</v>
      </c>
      <c r="F79" s="183"/>
      <c r="G79" s="184">
        <f t="shared" si="0"/>
        <v>0</v>
      </c>
      <c r="H79" s="183"/>
      <c r="I79" s="184">
        <f t="shared" si="1"/>
        <v>0</v>
      </c>
      <c r="J79" s="183"/>
      <c r="K79" s="184">
        <f t="shared" si="2"/>
        <v>0</v>
      </c>
      <c r="L79" s="184">
        <v>21</v>
      </c>
      <c r="M79" s="184">
        <f t="shared" si="3"/>
        <v>0</v>
      </c>
      <c r="N79" s="184">
        <v>0</v>
      </c>
      <c r="O79" s="184">
        <f t="shared" si="4"/>
        <v>0</v>
      </c>
      <c r="P79" s="184">
        <v>0</v>
      </c>
      <c r="Q79" s="184">
        <f t="shared" si="5"/>
        <v>0</v>
      </c>
      <c r="R79" s="184"/>
      <c r="S79" s="184" t="s">
        <v>131</v>
      </c>
      <c r="T79" s="185" t="s">
        <v>132</v>
      </c>
      <c r="U79" s="161">
        <v>0.105</v>
      </c>
      <c r="V79" s="161">
        <f t="shared" si="6"/>
        <v>1.59</v>
      </c>
      <c r="W79" s="161"/>
      <c r="X79" s="161" t="s">
        <v>133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378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79">
        <v>42</v>
      </c>
      <c r="B80" s="180" t="s">
        <v>318</v>
      </c>
      <c r="C80" s="191" t="s">
        <v>380</v>
      </c>
      <c r="D80" s="181" t="s">
        <v>289</v>
      </c>
      <c r="E80" s="182">
        <v>7.5731999999999999</v>
      </c>
      <c r="F80" s="183"/>
      <c r="G80" s="184">
        <f t="shared" si="0"/>
        <v>0</v>
      </c>
      <c r="H80" s="183"/>
      <c r="I80" s="184">
        <f t="shared" si="1"/>
        <v>0</v>
      </c>
      <c r="J80" s="183"/>
      <c r="K80" s="184">
        <f t="shared" si="2"/>
        <v>0</v>
      </c>
      <c r="L80" s="184">
        <v>21</v>
      </c>
      <c r="M80" s="184">
        <f t="shared" si="3"/>
        <v>0</v>
      </c>
      <c r="N80" s="184">
        <v>0</v>
      </c>
      <c r="O80" s="184">
        <f t="shared" si="4"/>
        <v>0</v>
      </c>
      <c r="P80" s="184">
        <v>0</v>
      </c>
      <c r="Q80" s="184">
        <f t="shared" si="5"/>
        <v>0</v>
      </c>
      <c r="R80" s="184"/>
      <c r="S80" s="184" t="s">
        <v>131</v>
      </c>
      <c r="T80" s="185" t="s">
        <v>132</v>
      </c>
      <c r="U80" s="161">
        <v>0.01</v>
      </c>
      <c r="V80" s="161">
        <f t="shared" si="6"/>
        <v>0.08</v>
      </c>
      <c r="W80" s="161"/>
      <c r="X80" s="161" t="s">
        <v>133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378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79">
        <v>43</v>
      </c>
      <c r="B81" s="180" t="s">
        <v>320</v>
      </c>
      <c r="C81" s="191" t="s">
        <v>381</v>
      </c>
      <c r="D81" s="181" t="s">
        <v>289</v>
      </c>
      <c r="E81" s="182">
        <v>151.464</v>
      </c>
      <c r="F81" s="183"/>
      <c r="G81" s="184">
        <f t="shared" si="0"/>
        <v>0</v>
      </c>
      <c r="H81" s="183"/>
      <c r="I81" s="184">
        <f t="shared" si="1"/>
        <v>0</v>
      </c>
      <c r="J81" s="183"/>
      <c r="K81" s="184">
        <f t="shared" si="2"/>
        <v>0</v>
      </c>
      <c r="L81" s="184">
        <v>21</v>
      </c>
      <c r="M81" s="184">
        <f t="shared" si="3"/>
        <v>0</v>
      </c>
      <c r="N81" s="184">
        <v>0</v>
      </c>
      <c r="O81" s="184">
        <f t="shared" si="4"/>
        <v>0</v>
      </c>
      <c r="P81" s="184">
        <v>0</v>
      </c>
      <c r="Q81" s="184">
        <f t="shared" si="5"/>
        <v>0</v>
      </c>
      <c r="R81" s="184"/>
      <c r="S81" s="184" t="s">
        <v>131</v>
      </c>
      <c r="T81" s="185" t="s">
        <v>132</v>
      </c>
      <c r="U81" s="161">
        <v>0</v>
      </c>
      <c r="V81" s="161">
        <f t="shared" si="6"/>
        <v>0</v>
      </c>
      <c r="W81" s="161"/>
      <c r="X81" s="161" t="s">
        <v>133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378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79">
        <v>44</v>
      </c>
      <c r="B82" s="180" t="s">
        <v>322</v>
      </c>
      <c r="C82" s="191" t="s">
        <v>382</v>
      </c>
      <c r="D82" s="181" t="s">
        <v>289</v>
      </c>
      <c r="E82" s="182">
        <v>7.5731999999999999</v>
      </c>
      <c r="F82" s="183"/>
      <c r="G82" s="184">
        <f t="shared" si="0"/>
        <v>0</v>
      </c>
      <c r="H82" s="183"/>
      <c r="I82" s="184">
        <f t="shared" si="1"/>
        <v>0</v>
      </c>
      <c r="J82" s="183"/>
      <c r="K82" s="184">
        <f t="shared" si="2"/>
        <v>0</v>
      </c>
      <c r="L82" s="184">
        <v>21</v>
      </c>
      <c r="M82" s="184">
        <f t="shared" si="3"/>
        <v>0</v>
      </c>
      <c r="N82" s="184">
        <v>0</v>
      </c>
      <c r="O82" s="184">
        <f t="shared" si="4"/>
        <v>0</v>
      </c>
      <c r="P82" s="184">
        <v>0</v>
      </c>
      <c r="Q82" s="184">
        <f t="shared" si="5"/>
        <v>0</v>
      </c>
      <c r="R82" s="184"/>
      <c r="S82" s="184" t="s">
        <v>131</v>
      </c>
      <c r="T82" s="185" t="s">
        <v>132</v>
      </c>
      <c r="U82" s="161">
        <v>9.9000000000000005E-2</v>
      </c>
      <c r="V82" s="161">
        <f t="shared" si="6"/>
        <v>0.75</v>
      </c>
      <c r="W82" s="161"/>
      <c r="X82" s="161" t="s">
        <v>133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378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79">
        <v>45</v>
      </c>
      <c r="B83" s="180" t="s">
        <v>324</v>
      </c>
      <c r="C83" s="191" t="s">
        <v>383</v>
      </c>
      <c r="D83" s="181" t="s">
        <v>289</v>
      </c>
      <c r="E83" s="182">
        <v>7.5731999999999999</v>
      </c>
      <c r="F83" s="183"/>
      <c r="G83" s="184">
        <f t="shared" si="0"/>
        <v>0</v>
      </c>
      <c r="H83" s="183"/>
      <c r="I83" s="184">
        <f t="shared" si="1"/>
        <v>0</v>
      </c>
      <c r="J83" s="183"/>
      <c r="K83" s="184">
        <f t="shared" si="2"/>
        <v>0</v>
      </c>
      <c r="L83" s="184">
        <v>21</v>
      </c>
      <c r="M83" s="184">
        <f t="shared" si="3"/>
        <v>0</v>
      </c>
      <c r="N83" s="184">
        <v>0</v>
      </c>
      <c r="O83" s="184">
        <f t="shared" si="4"/>
        <v>0</v>
      </c>
      <c r="P83" s="184">
        <v>0</v>
      </c>
      <c r="Q83" s="184">
        <f t="shared" si="5"/>
        <v>0</v>
      </c>
      <c r="R83" s="184"/>
      <c r="S83" s="184" t="s">
        <v>131</v>
      </c>
      <c r="T83" s="185" t="s">
        <v>132</v>
      </c>
      <c r="U83" s="161">
        <v>0</v>
      </c>
      <c r="V83" s="161">
        <f t="shared" si="6"/>
        <v>0</v>
      </c>
      <c r="W83" s="161"/>
      <c r="X83" s="161" t="s">
        <v>133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378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72">
        <v>46</v>
      </c>
      <c r="B84" s="173" t="s">
        <v>310</v>
      </c>
      <c r="C84" s="189" t="s">
        <v>311</v>
      </c>
      <c r="D84" s="174" t="s">
        <v>289</v>
      </c>
      <c r="E84" s="175">
        <v>1.1299999999999999</v>
      </c>
      <c r="F84" s="176"/>
      <c r="G84" s="177">
        <f t="shared" si="0"/>
        <v>0</v>
      </c>
      <c r="H84" s="176"/>
      <c r="I84" s="177">
        <f t="shared" si="1"/>
        <v>0</v>
      </c>
      <c r="J84" s="176"/>
      <c r="K84" s="177">
        <f t="shared" si="2"/>
        <v>0</v>
      </c>
      <c r="L84" s="177">
        <v>21</v>
      </c>
      <c r="M84" s="177">
        <f t="shared" si="3"/>
        <v>0</v>
      </c>
      <c r="N84" s="177">
        <v>0</v>
      </c>
      <c r="O84" s="177">
        <f t="shared" si="4"/>
        <v>0</v>
      </c>
      <c r="P84" s="177">
        <v>0</v>
      </c>
      <c r="Q84" s="177">
        <f t="shared" si="5"/>
        <v>0</v>
      </c>
      <c r="R84" s="177"/>
      <c r="S84" s="177" t="s">
        <v>131</v>
      </c>
      <c r="T84" s="178" t="s">
        <v>132</v>
      </c>
      <c r="U84" s="161">
        <v>0</v>
      </c>
      <c r="V84" s="161">
        <f t="shared" si="6"/>
        <v>0</v>
      </c>
      <c r="W84" s="161"/>
      <c r="X84" s="161" t="s">
        <v>133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144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5">
      <c r="A85" s="3"/>
      <c r="B85" s="4"/>
      <c r="C85" s="19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v>15</v>
      </c>
      <c r="AF85">
        <v>21</v>
      </c>
      <c r="AG85" t="s">
        <v>113</v>
      </c>
    </row>
    <row r="86" spans="1:60" x14ac:dyDescent="0.25">
      <c r="A86" s="154"/>
      <c r="B86" s="155" t="s">
        <v>29</v>
      </c>
      <c r="C86" s="194"/>
      <c r="D86" s="156"/>
      <c r="E86" s="157"/>
      <c r="F86" s="157"/>
      <c r="G86" s="187">
        <f>G8+G45+G48+G59+G62+G66+G68+G70+G72+G77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f>SUMIF(L7:L84,AE85,G7:G84)</f>
        <v>0</v>
      </c>
      <c r="AF86">
        <f>SUMIF(L7:L84,AF85,G7:G84)</f>
        <v>0</v>
      </c>
      <c r="AG86" t="s">
        <v>326</v>
      </c>
    </row>
    <row r="87" spans="1:60" x14ac:dyDescent="0.25">
      <c r="C87" s="195"/>
      <c r="D87" s="10"/>
      <c r="AG87" t="s">
        <v>327</v>
      </c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XkpussjmrhCeRgkiW9acGoqgJA0dJ6XaOiBSMjCpwHZZjWDVycSsuPaqXWauMdz1iTi7bQY4qLTzbsSr15DiQ==" saltValue="zgHUb/mOCOo2RAkmNzX3Ag==" spinCount="100000" sheet="1"/>
  <mergeCells count="5">
    <mergeCell ref="A1:G1"/>
    <mergeCell ref="C2:G2"/>
    <mergeCell ref="C3:G3"/>
    <mergeCell ref="C4:G4"/>
    <mergeCell ref="C74:G74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100</v>
      </c>
      <c r="B1" s="253"/>
      <c r="C1" s="253"/>
      <c r="D1" s="253"/>
      <c r="E1" s="253"/>
      <c r="F1" s="253"/>
      <c r="G1" s="253"/>
      <c r="AG1" t="s">
        <v>101</v>
      </c>
    </row>
    <row r="2" spans="1:60" ht="24.9" customHeight="1" x14ac:dyDescent="0.25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102</v>
      </c>
    </row>
    <row r="3" spans="1:60" ht="24.9" customHeight="1" x14ac:dyDescent="0.25">
      <c r="A3" s="143" t="s">
        <v>8</v>
      </c>
      <c r="B3" s="49" t="s">
        <v>55</v>
      </c>
      <c r="C3" s="254" t="s">
        <v>56</v>
      </c>
      <c r="D3" s="255"/>
      <c r="E3" s="255"/>
      <c r="F3" s="255"/>
      <c r="G3" s="256"/>
      <c r="AC3" s="125" t="s">
        <v>102</v>
      </c>
      <c r="AG3" t="s">
        <v>103</v>
      </c>
    </row>
    <row r="4" spans="1:60" ht="24.9" customHeight="1" x14ac:dyDescent="0.25">
      <c r="A4" s="144" t="s">
        <v>9</v>
      </c>
      <c r="B4" s="145" t="s">
        <v>49</v>
      </c>
      <c r="C4" s="257" t="s">
        <v>57</v>
      </c>
      <c r="D4" s="258"/>
      <c r="E4" s="258"/>
      <c r="F4" s="258"/>
      <c r="G4" s="259"/>
      <c r="AG4" t="s">
        <v>104</v>
      </c>
    </row>
    <row r="5" spans="1:60" x14ac:dyDescent="0.25">
      <c r="D5" s="10"/>
    </row>
    <row r="6" spans="1:60" ht="39.6" x14ac:dyDescent="0.25">
      <c r="A6" s="147" t="s">
        <v>105</v>
      </c>
      <c r="B6" s="149" t="s">
        <v>106</v>
      </c>
      <c r="C6" s="149" t="s">
        <v>107</v>
      </c>
      <c r="D6" s="148" t="s">
        <v>108</v>
      </c>
      <c r="E6" s="147" t="s">
        <v>109</v>
      </c>
      <c r="F6" s="146" t="s">
        <v>110</v>
      </c>
      <c r="G6" s="147" t="s">
        <v>29</v>
      </c>
      <c r="H6" s="150" t="s">
        <v>30</v>
      </c>
      <c r="I6" s="150" t="s">
        <v>111</v>
      </c>
      <c r="J6" s="150" t="s">
        <v>31</v>
      </c>
      <c r="K6" s="150" t="s">
        <v>112</v>
      </c>
      <c r="L6" s="150" t="s">
        <v>113</v>
      </c>
      <c r="M6" s="150" t="s">
        <v>114</v>
      </c>
      <c r="N6" s="150" t="s">
        <v>115</v>
      </c>
      <c r="O6" s="150" t="s">
        <v>116</v>
      </c>
      <c r="P6" s="150" t="s">
        <v>117</v>
      </c>
      <c r="Q6" s="150" t="s">
        <v>118</v>
      </c>
      <c r="R6" s="150" t="s">
        <v>119</v>
      </c>
      <c r="S6" s="150" t="s">
        <v>120</v>
      </c>
      <c r="T6" s="150" t="s">
        <v>121</v>
      </c>
      <c r="U6" s="150" t="s">
        <v>122</v>
      </c>
      <c r="V6" s="150" t="s">
        <v>123</v>
      </c>
      <c r="W6" s="150" t="s">
        <v>124</v>
      </c>
      <c r="X6" s="150" t="s">
        <v>125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6" t="s">
        <v>126</v>
      </c>
      <c r="B8" s="167" t="s">
        <v>66</v>
      </c>
      <c r="C8" s="188" t="s">
        <v>67</v>
      </c>
      <c r="D8" s="168"/>
      <c r="E8" s="169"/>
      <c r="F8" s="170"/>
      <c r="G8" s="170">
        <f>SUMIF(AG9:AG22,"&lt;&gt;NOR",G9:G22)</f>
        <v>0</v>
      </c>
      <c r="H8" s="170"/>
      <c r="I8" s="170">
        <f>SUM(I9:I22)</f>
        <v>0</v>
      </c>
      <c r="J8" s="170"/>
      <c r="K8" s="170">
        <f>SUM(K9:K22)</f>
        <v>0</v>
      </c>
      <c r="L8" s="170"/>
      <c r="M8" s="170">
        <f>SUM(M9:M22)</f>
        <v>0</v>
      </c>
      <c r="N8" s="170"/>
      <c r="O8" s="170">
        <f>SUM(O9:O22)</f>
        <v>0.14000000000000001</v>
      </c>
      <c r="P8" s="170"/>
      <c r="Q8" s="170">
        <f>SUM(Q9:Q22)</f>
        <v>8.83</v>
      </c>
      <c r="R8" s="170"/>
      <c r="S8" s="170"/>
      <c r="T8" s="171"/>
      <c r="U8" s="165"/>
      <c r="V8" s="165">
        <f>SUM(V9:V22)</f>
        <v>140.80000000000001</v>
      </c>
      <c r="W8" s="165"/>
      <c r="X8" s="165"/>
      <c r="AG8" t="s">
        <v>127</v>
      </c>
    </row>
    <row r="9" spans="1:60" outlineLevel="1" x14ac:dyDescent="0.25">
      <c r="A9" s="172">
        <v>1</v>
      </c>
      <c r="B9" s="173" t="s">
        <v>427</v>
      </c>
      <c r="C9" s="189" t="s">
        <v>428</v>
      </c>
      <c r="D9" s="174" t="s">
        <v>130</v>
      </c>
      <c r="E9" s="175">
        <v>139.96180000000001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6.3E-2</v>
      </c>
      <c r="Q9" s="177">
        <f>ROUND(E9*P9,2)</f>
        <v>8.82</v>
      </c>
      <c r="R9" s="177"/>
      <c r="S9" s="177" t="s">
        <v>131</v>
      </c>
      <c r="T9" s="178" t="s">
        <v>132</v>
      </c>
      <c r="U9" s="161">
        <v>1.006</v>
      </c>
      <c r="V9" s="161">
        <f>ROUND(E9*U9,2)</f>
        <v>140.80000000000001</v>
      </c>
      <c r="W9" s="161"/>
      <c r="X9" s="161" t="s">
        <v>133</v>
      </c>
      <c r="Y9" s="151"/>
      <c r="Z9" s="151"/>
      <c r="AA9" s="151"/>
      <c r="AB9" s="151"/>
      <c r="AC9" s="151"/>
      <c r="AD9" s="151"/>
      <c r="AE9" s="151"/>
      <c r="AF9" s="151"/>
      <c r="AG9" s="151" t="s">
        <v>144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60" t="s">
        <v>429</v>
      </c>
      <c r="D10" s="261"/>
      <c r="E10" s="261"/>
      <c r="F10" s="261"/>
      <c r="G10" s="2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370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262" t="s">
        <v>430</v>
      </c>
      <c r="D11" s="263"/>
      <c r="E11" s="263"/>
      <c r="F11" s="263"/>
      <c r="G11" s="263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1"/>
      <c r="Z11" s="151"/>
      <c r="AA11" s="151"/>
      <c r="AB11" s="151"/>
      <c r="AC11" s="151"/>
      <c r="AD11" s="151"/>
      <c r="AE11" s="151"/>
      <c r="AF11" s="151"/>
      <c r="AG11" s="151" t="s">
        <v>370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262" t="s">
        <v>431</v>
      </c>
      <c r="D12" s="263"/>
      <c r="E12" s="263"/>
      <c r="F12" s="263"/>
      <c r="G12" s="263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51"/>
      <c r="Z12" s="151"/>
      <c r="AA12" s="151"/>
      <c r="AB12" s="151"/>
      <c r="AC12" s="151"/>
      <c r="AD12" s="151"/>
      <c r="AE12" s="151"/>
      <c r="AF12" s="151"/>
      <c r="AG12" s="151" t="s">
        <v>370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262" t="s">
        <v>432</v>
      </c>
      <c r="D13" s="263"/>
      <c r="E13" s="263"/>
      <c r="F13" s="263"/>
      <c r="G13" s="263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370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190" t="s">
        <v>433</v>
      </c>
      <c r="D14" s="163"/>
      <c r="E14" s="164">
        <v>31.09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136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90" t="s">
        <v>434</v>
      </c>
      <c r="D15" s="163"/>
      <c r="E15" s="164">
        <v>9.9700000000000006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1"/>
      <c r="Z15" s="151"/>
      <c r="AA15" s="151"/>
      <c r="AB15" s="151"/>
      <c r="AC15" s="151"/>
      <c r="AD15" s="151"/>
      <c r="AE15" s="151"/>
      <c r="AF15" s="151"/>
      <c r="AG15" s="151" t="s">
        <v>136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90" t="s">
        <v>435</v>
      </c>
      <c r="D16" s="163"/>
      <c r="E16" s="164">
        <v>5.69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1"/>
      <c r="Z16" s="151"/>
      <c r="AA16" s="151"/>
      <c r="AB16" s="151"/>
      <c r="AC16" s="151"/>
      <c r="AD16" s="151"/>
      <c r="AE16" s="151"/>
      <c r="AF16" s="151"/>
      <c r="AG16" s="151" t="s">
        <v>136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90" t="s">
        <v>436</v>
      </c>
      <c r="D17" s="163"/>
      <c r="E17" s="164">
        <v>20.03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136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190" t="s">
        <v>437</v>
      </c>
      <c r="D18" s="163"/>
      <c r="E18" s="164">
        <v>14.48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136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190" t="s">
        <v>438</v>
      </c>
      <c r="D19" s="163"/>
      <c r="E19" s="164">
        <v>6.1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136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190" t="s">
        <v>439</v>
      </c>
      <c r="D20" s="163"/>
      <c r="E20" s="164">
        <v>18.21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1"/>
      <c r="Z20" s="151"/>
      <c r="AA20" s="151"/>
      <c r="AB20" s="151"/>
      <c r="AC20" s="151"/>
      <c r="AD20" s="151"/>
      <c r="AE20" s="151"/>
      <c r="AF20" s="151"/>
      <c r="AG20" s="151" t="s">
        <v>136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190" t="s">
        <v>440</v>
      </c>
      <c r="D21" s="163"/>
      <c r="E21" s="164">
        <v>34.380000000000003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1"/>
      <c r="Z21" s="151"/>
      <c r="AA21" s="151"/>
      <c r="AB21" s="151"/>
      <c r="AC21" s="151"/>
      <c r="AD21" s="151"/>
      <c r="AE21" s="151"/>
      <c r="AF21" s="151"/>
      <c r="AG21" s="151" t="s">
        <v>136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79">
        <v>2</v>
      </c>
      <c r="B22" s="180" t="s">
        <v>441</v>
      </c>
      <c r="C22" s="191" t="s">
        <v>442</v>
      </c>
      <c r="D22" s="181" t="s">
        <v>130</v>
      </c>
      <c r="E22" s="182">
        <v>139.96180000000001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4">
        <v>1E-3</v>
      </c>
      <c r="O22" s="184">
        <f>ROUND(E22*N22,2)</f>
        <v>0.14000000000000001</v>
      </c>
      <c r="P22" s="184">
        <v>1E-4</v>
      </c>
      <c r="Q22" s="184">
        <f>ROUND(E22*P22,2)</f>
        <v>0.01</v>
      </c>
      <c r="R22" s="184"/>
      <c r="S22" s="184" t="s">
        <v>153</v>
      </c>
      <c r="T22" s="185" t="s">
        <v>132</v>
      </c>
      <c r="U22" s="161">
        <v>0</v>
      </c>
      <c r="V22" s="161">
        <f>ROUND(E22*U22,2)</f>
        <v>0</v>
      </c>
      <c r="W22" s="161"/>
      <c r="X22" s="161" t="s">
        <v>133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144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5">
      <c r="A23" s="166" t="s">
        <v>126</v>
      </c>
      <c r="B23" s="167" t="s">
        <v>82</v>
      </c>
      <c r="C23" s="188" t="s">
        <v>83</v>
      </c>
      <c r="D23" s="168"/>
      <c r="E23" s="169"/>
      <c r="F23" s="170"/>
      <c r="G23" s="170">
        <f>SUMIF(AG24:AG25,"&lt;&gt;NOR",G24:G25)</f>
        <v>0</v>
      </c>
      <c r="H23" s="170"/>
      <c r="I23" s="170">
        <f>SUM(I24:I25)</f>
        <v>0</v>
      </c>
      <c r="J23" s="170"/>
      <c r="K23" s="170">
        <f>SUM(K24:K25)</f>
        <v>0</v>
      </c>
      <c r="L23" s="170"/>
      <c r="M23" s="170">
        <f>SUM(M24:M25)</f>
        <v>0</v>
      </c>
      <c r="N23" s="170"/>
      <c r="O23" s="170">
        <f>SUM(O24:O25)</f>
        <v>0</v>
      </c>
      <c r="P23" s="170"/>
      <c r="Q23" s="170">
        <f>SUM(Q24:Q25)</f>
        <v>0</v>
      </c>
      <c r="R23" s="170"/>
      <c r="S23" s="170"/>
      <c r="T23" s="171"/>
      <c r="U23" s="165"/>
      <c r="V23" s="165">
        <f>SUM(V24:V25)</f>
        <v>26.97</v>
      </c>
      <c r="W23" s="165"/>
      <c r="X23" s="165"/>
      <c r="AG23" t="s">
        <v>127</v>
      </c>
    </row>
    <row r="24" spans="1:60" outlineLevel="1" x14ac:dyDescent="0.25">
      <c r="A24" s="172">
        <v>3</v>
      </c>
      <c r="B24" s="173" t="s">
        <v>443</v>
      </c>
      <c r="C24" s="189" t="s">
        <v>444</v>
      </c>
      <c r="D24" s="174" t="s">
        <v>130</v>
      </c>
      <c r="E24" s="175">
        <v>87.562299999999993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4.0000000000000003E-5</v>
      </c>
      <c r="O24" s="177">
        <f>ROUND(E24*N24,2)</f>
        <v>0</v>
      </c>
      <c r="P24" s="177">
        <v>0</v>
      </c>
      <c r="Q24" s="177">
        <f>ROUND(E24*P24,2)</f>
        <v>0</v>
      </c>
      <c r="R24" s="177"/>
      <c r="S24" s="177" t="s">
        <v>131</v>
      </c>
      <c r="T24" s="178" t="s">
        <v>132</v>
      </c>
      <c r="U24" s="161">
        <v>0.308</v>
      </c>
      <c r="V24" s="161">
        <f>ROUND(E24*U24,2)</f>
        <v>26.97</v>
      </c>
      <c r="W24" s="161"/>
      <c r="X24" s="161" t="s">
        <v>133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144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90" t="s">
        <v>445</v>
      </c>
      <c r="D25" s="163"/>
      <c r="E25" s="164">
        <v>87.56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51"/>
      <c r="Z25" s="151"/>
      <c r="AA25" s="151"/>
      <c r="AB25" s="151"/>
      <c r="AC25" s="151"/>
      <c r="AD25" s="151"/>
      <c r="AE25" s="151"/>
      <c r="AF25" s="151"/>
      <c r="AG25" s="151" t="s">
        <v>136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5">
      <c r="A26" s="166" t="s">
        <v>126</v>
      </c>
      <c r="B26" s="167" t="s">
        <v>86</v>
      </c>
      <c r="C26" s="188" t="s">
        <v>87</v>
      </c>
      <c r="D26" s="168"/>
      <c r="E26" s="169"/>
      <c r="F26" s="170"/>
      <c r="G26" s="170">
        <f>SUMIF(AG27:AG27,"&lt;&gt;NOR",G27:G27)</f>
        <v>0</v>
      </c>
      <c r="H26" s="170"/>
      <c r="I26" s="170">
        <f>SUM(I27:I27)</f>
        <v>0</v>
      </c>
      <c r="J26" s="170"/>
      <c r="K26" s="170">
        <f>SUM(K27:K27)</f>
        <v>0</v>
      </c>
      <c r="L26" s="170"/>
      <c r="M26" s="170">
        <f>SUM(M27:M27)</f>
        <v>0</v>
      </c>
      <c r="N26" s="170"/>
      <c r="O26" s="170">
        <f>SUM(O27:O27)</f>
        <v>0</v>
      </c>
      <c r="P26" s="170"/>
      <c r="Q26" s="170">
        <f>SUM(Q27:Q27)</f>
        <v>0</v>
      </c>
      <c r="R26" s="170"/>
      <c r="S26" s="170"/>
      <c r="T26" s="171"/>
      <c r="U26" s="165"/>
      <c r="V26" s="165">
        <f>SUM(V27:V27)</f>
        <v>0.13</v>
      </c>
      <c r="W26" s="165"/>
      <c r="X26" s="165"/>
      <c r="AG26" t="s">
        <v>127</v>
      </c>
    </row>
    <row r="27" spans="1:60" outlineLevel="1" x14ac:dyDescent="0.25">
      <c r="A27" s="179">
        <v>4</v>
      </c>
      <c r="B27" s="180" t="s">
        <v>287</v>
      </c>
      <c r="C27" s="191" t="s">
        <v>371</v>
      </c>
      <c r="D27" s="181" t="s">
        <v>289</v>
      </c>
      <c r="E27" s="182">
        <v>0.14346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131</v>
      </c>
      <c r="T27" s="185" t="s">
        <v>132</v>
      </c>
      <c r="U27" s="161">
        <v>0.9385</v>
      </c>
      <c r="V27" s="161">
        <f>ROUND(E27*U27,2)</f>
        <v>0.13</v>
      </c>
      <c r="W27" s="161"/>
      <c r="X27" s="161" t="s">
        <v>133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134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5">
      <c r="A28" s="166" t="s">
        <v>126</v>
      </c>
      <c r="B28" s="167" t="s">
        <v>95</v>
      </c>
      <c r="C28" s="188" t="s">
        <v>96</v>
      </c>
      <c r="D28" s="168"/>
      <c r="E28" s="169"/>
      <c r="F28" s="170"/>
      <c r="G28" s="170">
        <f>SUMIF(AG29:AG35,"&lt;&gt;NOR",G29:G35)</f>
        <v>0</v>
      </c>
      <c r="H28" s="170"/>
      <c r="I28" s="170">
        <f>SUM(I29:I35)</f>
        <v>0</v>
      </c>
      <c r="J28" s="170"/>
      <c r="K28" s="170">
        <f>SUM(K29:K35)</f>
        <v>0</v>
      </c>
      <c r="L28" s="170"/>
      <c r="M28" s="170">
        <f>SUM(M29:M35)</f>
        <v>0</v>
      </c>
      <c r="N28" s="170"/>
      <c r="O28" s="170">
        <f>SUM(O29:O35)</f>
        <v>0</v>
      </c>
      <c r="P28" s="170"/>
      <c r="Q28" s="170">
        <f>SUM(Q29:Q35)</f>
        <v>0</v>
      </c>
      <c r="R28" s="170"/>
      <c r="S28" s="170"/>
      <c r="T28" s="171"/>
      <c r="U28" s="165"/>
      <c r="V28" s="165">
        <f>SUM(V29:V35)</f>
        <v>24.6</v>
      </c>
      <c r="W28" s="165"/>
      <c r="X28" s="165"/>
      <c r="AG28" t="s">
        <v>127</v>
      </c>
    </row>
    <row r="29" spans="1:60" outlineLevel="1" x14ac:dyDescent="0.25">
      <c r="A29" s="179">
        <v>5</v>
      </c>
      <c r="B29" s="180" t="s">
        <v>446</v>
      </c>
      <c r="C29" s="191" t="s">
        <v>447</v>
      </c>
      <c r="D29" s="181" t="s">
        <v>289</v>
      </c>
      <c r="E29" s="182">
        <v>8.8315900000000003</v>
      </c>
      <c r="F29" s="183"/>
      <c r="G29" s="184">
        <f>ROUND(E29*F29,2)</f>
        <v>0</v>
      </c>
      <c r="H29" s="183"/>
      <c r="I29" s="184">
        <f>ROUND(E29*H29,2)</f>
        <v>0</v>
      </c>
      <c r="J29" s="183"/>
      <c r="K29" s="184">
        <f>ROUND(E29*J29,2)</f>
        <v>0</v>
      </c>
      <c r="L29" s="184">
        <v>21</v>
      </c>
      <c r="M29" s="184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4"/>
      <c r="S29" s="184" t="s">
        <v>131</v>
      </c>
      <c r="T29" s="185" t="s">
        <v>132</v>
      </c>
      <c r="U29" s="161">
        <v>0.93300000000000005</v>
      </c>
      <c r="V29" s="161">
        <f>ROUND(E29*U29,2)</f>
        <v>8.24</v>
      </c>
      <c r="W29" s="161"/>
      <c r="X29" s="161" t="s">
        <v>133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378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2">
        <v>6</v>
      </c>
      <c r="B30" s="173" t="s">
        <v>448</v>
      </c>
      <c r="C30" s="189" t="s">
        <v>449</v>
      </c>
      <c r="D30" s="174" t="s">
        <v>289</v>
      </c>
      <c r="E30" s="175">
        <v>8.8315900000000003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7"/>
      <c r="S30" s="177" t="s">
        <v>131</v>
      </c>
      <c r="T30" s="178" t="s">
        <v>132</v>
      </c>
      <c r="U30" s="161">
        <v>0.49</v>
      </c>
      <c r="V30" s="161">
        <f>ROUND(E30*U30,2)</f>
        <v>4.33</v>
      </c>
      <c r="W30" s="161"/>
      <c r="X30" s="161" t="s">
        <v>133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378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260" t="s">
        <v>450</v>
      </c>
      <c r="D31" s="261"/>
      <c r="E31" s="261"/>
      <c r="F31" s="261"/>
      <c r="G31" s="2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51"/>
      <c r="Z31" s="151"/>
      <c r="AA31" s="151"/>
      <c r="AB31" s="151"/>
      <c r="AC31" s="151"/>
      <c r="AD31" s="151"/>
      <c r="AE31" s="151"/>
      <c r="AF31" s="151"/>
      <c r="AG31" s="151" t="s">
        <v>370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79">
        <v>7</v>
      </c>
      <c r="B32" s="180" t="s">
        <v>451</v>
      </c>
      <c r="C32" s="191" t="s">
        <v>452</v>
      </c>
      <c r="D32" s="181" t="s">
        <v>289</v>
      </c>
      <c r="E32" s="182">
        <v>167.80019999999999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4"/>
      <c r="S32" s="184" t="s">
        <v>131</v>
      </c>
      <c r="T32" s="185" t="s">
        <v>132</v>
      </c>
      <c r="U32" s="161">
        <v>0</v>
      </c>
      <c r="V32" s="161">
        <f>ROUND(E32*U32,2)</f>
        <v>0</v>
      </c>
      <c r="W32" s="161"/>
      <c r="X32" s="161" t="s">
        <v>133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378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79">
        <v>8</v>
      </c>
      <c r="B33" s="180" t="s">
        <v>312</v>
      </c>
      <c r="C33" s="191" t="s">
        <v>377</v>
      </c>
      <c r="D33" s="181" t="s">
        <v>289</v>
      </c>
      <c r="E33" s="182">
        <v>8.8315900000000003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4"/>
      <c r="S33" s="184" t="s">
        <v>131</v>
      </c>
      <c r="T33" s="185" t="s">
        <v>132</v>
      </c>
      <c r="U33" s="161">
        <v>0.94199999999999995</v>
      </c>
      <c r="V33" s="161">
        <f>ROUND(E33*U33,2)</f>
        <v>8.32</v>
      </c>
      <c r="W33" s="161"/>
      <c r="X33" s="161" t="s">
        <v>133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378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9">
        <v>9</v>
      </c>
      <c r="B34" s="180" t="s">
        <v>316</v>
      </c>
      <c r="C34" s="191" t="s">
        <v>379</v>
      </c>
      <c r="D34" s="181" t="s">
        <v>289</v>
      </c>
      <c r="E34" s="182">
        <v>35.326360000000001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4"/>
      <c r="S34" s="184" t="s">
        <v>131</v>
      </c>
      <c r="T34" s="185" t="s">
        <v>132</v>
      </c>
      <c r="U34" s="161">
        <v>0.105</v>
      </c>
      <c r="V34" s="161">
        <f>ROUND(E34*U34,2)</f>
        <v>3.71</v>
      </c>
      <c r="W34" s="161"/>
      <c r="X34" s="161" t="s">
        <v>133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378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72">
        <v>10</v>
      </c>
      <c r="B35" s="173" t="s">
        <v>453</v>
      </c>
      <c r="C35" s="189" t="s">
        <v>454</v>
      </c>
      <c r="D35" s="174" t="s">
        <v>289</v>
      </c>
      <c r="E35" s="175">
        <v>8.8315900000000003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7"/>
      <c r="S35" s="177" t="s">
        <v>131</v>
      </c>
      <c r="T35" s="178" t="s">
        <v>132</v>
      </c>
      <c r="U35" s="161">
        <v>0</v>
      </c>
      <c r="V35" s="161">
        <f>ROUND(E35*U35,2)</f>
        <v>0</v>
      </c>
      <c r="W35" s="161"/>
      <c r="X35" s="161" t="s">
        <v>133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378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5">
      <c r="A36" s="3"/>
      <c r="B36" s="4"/>
      <c r="C36" s="19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113</v>
      </c>
    </row>
    <row r="37" spans="1:60" x14ac:dyDescent="0.25">
      <c r="A37" s="154"/>
      <c r="B37" s="155" t="s">
        <v>29</v>
      </c>
      <c r="C37" s="194"/>
      <c r="D37" s="156"/>
      <c r="E37" s="157"/>
      <c r="F37" s="157"/>
      <c r="G37" s="187">
        <f>G8+G23+G26+G28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326</v>
      </c>
    </row>
    <row r="38" spans="1:60" x14ac:dyDescent="0.25">
      <c r="C38" s="195"/>
      <c r="D38" s="10"/>
      <c r="AG38" t="s">
        <v>327</v>
      </c>
    </row>
    <row r="39" spans="1:60" x14ac:dyDescent="0.25">
      <c r="D39" s="10"/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xjymbsS6BWhFgw9U6AiOsKUE5cOHQyBygiB3SvFgWz36M4qj2yw/omsiT7meJTLSfNNvn5myAVM2geBilb9ew==" saltValue="2Em97Ffv7PFEErFqKvNFEA==" spinCount="100000" sheet="1"/>
  <mergeCells count="9">
    <mergeCell ref="C12:G12"/>
    <mergeCell ref="C13:G13"/>
    <mergeCell ref="C31:G31"/>
    <mergeCell ref="A1:G1"/>
    <mergeCell ref="C2:G2"/>
    <mergeCell ref="C3:G3"/>
    <mergeCell ref="C4:G4"/>
    <mergeCell ref="C10:G10"/>
    <mergeCell ref="C11:G11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100</v>
      </c>
      <c r="B1" s="253"/>
      <c r="C1" s="253"/>
      <c r="D1" s="253"/>
      <c r="E1" s="253"/>
      <c r="F1" s="253"/>
      <c r="G1" s="253"/>
      <c r="AG1" t="s">
        <v>101</v>
      </c>
    </row>
    <row r="2" spans="1:60" ht="24.9" customHeight="1" x14ac:dyDescent="0.25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102</v>
      </c>
    </row>
    <row r="3" spans="1:60" ht="24.9" customHeight="1" x14ac:dyDescent="0.25">
      <c r="A3" s="143" t="s">
        <v>8</v>
      </c>
      <c r="B3" s="49" t="s">
        <v>58</v>
      </c>
      <c r="C3" s="254" t="s">
        <v>58</v>
      </c>
      <c r="D3" s="255"/>
      <c r="E3" s="255"/>
      <c r="F3" s="255"/>
      <c r="G3" s="256"/>
      <c r="AC3" s="125" t="s">
        <v>102</v>
      </c>
      <c r="AG3" t="s">
        <v>103</v>
      </c>
    </row>
    <row r="4" spans="1:60" ht="24.9" customHeight="1" x14ac:dyDescent="0.25">
      <c r="A4" s="144" t="s">
        <v>9</v>
      </c>
      <c r="B4" s="145" t="s">
        <v>59</v>
      </c>
      <c r="C4" s="257" t="s">
        <v>58</v>
      </c>
      <c r="D4" s="258"/>
      <c r="E4" s="258"/>
      <c r="F4" s="258"/>
      <c r="G4" s="259"/>
      <c r="AG4" t="s">
        <v>104</v>
      </c>
    </row>
    <row r="5" spans="1:60" x14ac:dyDescent="0.25">
      <c r="D5" s="10"/>
    </row>
    <row r="6" spans="1:60" ht="39.6" x14ac:dyDescent="0.25">
      <c r="A6" s="147" t="s">
        <v>105</v>
      </c>
      <c r="B6" s="149" t="s">
        <v>106</v>
      </c>
      <c r="C6" s="149" t="s">
        <v>107</v>
      </c>
      <c r="D6" s="148" t="s">
        <v>108</v>
      </c>
      <c r="E6" s="147" t="s">
        <v>109</v>
      </c>
      <c r="F6" s="146" t="s">
        <v>110</v>
      </c>
      <c r="G6" s="147" t="s">
        <v>29</v>
      </c>
      <c r="H6" s="150" t="s">
        <v>30</v>
      </c>
      <c r="I6" s="150" t="s">
        <v>111</v>
      </c>
      <c r="J6" s="150" t="s">
        <v>31</v>
      </c>
      <c r="K6" s="150" t="s">
        <v>112</v>
      </c>
      <c r="L6" s="150" t="s">
        <v>113</v>
      </c>
      <c r="M6" s="150" t="s">
        <v>114</v>
      </c>
      <c r="N6" s="150" t="s">
        <v>115</v>
      </c>
      <c r="O6" s="150" t="s">
        <v>116</v>
      </c>
      <c r="P6" s="150" t="s">
        <v>117</v>
      </c>
      <c r="Q6" s="150" t="s">
        <v>118</v>
      </c>
      <c r="R6" s="150" t="s">
        <v>119</v>
      </c>
      <c r="S6" s="150" t="s">
        <v>120</v>
      </c>
      <c r="T6" s="150" t="s">
        <v>121</v>
      </c>
      <c r="U6" s="150" t="s">
        <v>122</v>
      </c>
      <c r="V6" s="150" t="s">
        <v>123</v>
      </c>
      <c r="W6" s="150" t="s">
        <v>124</v>
      </c>
      <c r="X6" s="150" t="s">
        <v>125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6" t="s">
        <v>126</v>
      </c>
      <c r="B8" s="167" t="s">
        <v>58</v>
      </c>
      <c r="C8" s="188" t="s">
        <v>88</v>
      </c>
      <c r="D8" s="168"/>
      <c r="E8" s="169"/>
      <c r="F8" s="170"/>
      <c r="G8" s="170">
        <f>SUMIF(AG9:AG23,"&lt;&gt;NOR",G9:G23)</f>
        <v>0</v>
      </c>
      <c r="H8" s="170"/>
      <c r="I8" s="170">
        <f>SUM(I9:I23)</f>
        <v>0</v>
      </c>
      <c r="J8" s="170"/>
      <c r="K8" s="170">
        <f>SUM(K9:K23)</f>
        <v>0</v>
      </c>
      <c r="L8" s="170"/>
      <c r="M8" s="170">
        <f>SUM(M9:M23)</f>
        <v>0</v>
      </c>
      <c r="N8" s="170"/>
      <c r="O8" s="170">
        <f>SUM(O9:O23)</f>
        <v>0</v>
      </c>
      <c r="P8" s="170"/>
      <c r="Q8" s="170">
        <f>SUM(Q9:Q23)</f>
        <v>0</v>
      </c>
      <c r="R8" s="170"/>
      <c r="S8" s="170"/>
      <c r="T8" s="171"/>
      <c r="U8" s="165"/>
      <c r="V8" s="165">
        <f>SUM(V9:V23)</f>
        <v>0</v>
      </c>
      <c r="W8" s="165"/>
      <c r="X8" s="165"/>
      <c r="AG8" t="s">
        <v>127</v>
      </c>
    </row>
    <row r="9" spans="1:60" outlineLevel="1" x14ac:dyDescent="0.25">
      <c r="A9" s="179">
        <v>1</v>
      </c>
      <c r="B9" s="180" t="s">
        <v>455</v>
      </c>
      <c r="C9" s="191" t="s">
        <v>456</v>
      </c>
      <c r="D9" s="181" t="s">
        <v>152</v>
      </c>
      <c r="E9" s="182">
        <v>1</v>
      </c>
      <c r="F9" s="183"/>
      <c r="G9" s="184">
        <f t="shared" ref="G9:G14" si="0">ROUND(E9*F9,2)</f>
        <v>0</v>
      </c>
      <c r="H9" s="183"/>
      <c r="I9" s="184">
        <f t="shared" ref="I9:I14" si="1">ROUND(E9*H9,2)</f>
        <v>0</v>
      </c>
      <c r="J9" s="183"/>
      <c r="K9" s="184">
        <f t="shared" ref="K9:K14" si="2">ROUND(E9*J9,2)</f>
        <v>0</v>
      </c>
      <c r="L9" s="184">
        <v>21</v>
      </c>
      <c r="M9" s="184">
        <f t="shared" ref="M9:M14" si="3">G9*(1+L9/100)</f>
        <v>0</v>
      </c>
      <c r="N9" s="184">
        <v>0</v>
      </c>
      <c r="O9" s="184">
        <f t="shared" ref="O9:O14" si="4">ROUND(E9*N9,2)</f>
        <v>0</v>
      </c>
      <c r="P9" s="184">
        <v>0</v>
      </c>
      <c r="Q9" s="184">
        <f t="shared" ref="Q9:Q14" si="5">ROUND(E9*P9,2)</f>
        <v>0</v>
      </c>
      <c r="R9" s="184"/>
      <c r="S9" s="184" t="s">
        <v>153</v>
      </c>
      <c r="T9" s="185" t="s">
        <v>132</v>
      </c>
      <c r="U9" s="161">
        <v>0</v>
      </c>
      <c r="V9" s="161">
        <f t="shared" ref="V9:V14" si="6">ROUND(E9*U9,2)</f>
        <v>0</v>
      </c>
      <c r="W9" s="161"/>
      <c r="X9" s="161" t="s">
        <v>133</v>
      </c>
      <c r="Y9" s="151"/>
      <c r="Z9" s="151"/>
      <c r="AA9" s="151"/>
      <c r="AB9" s="151"/>
      <c r="AC9" s="151"/>
      <c r="AD9" s="151"/>
      <c r="AE9" s="151"/>
      <c r="AF9" s="151"/>
      <c r="AG9" s="151" t="s">
        <v>134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79">
        <v>2</v>
      </c>
      <c r="B10" s="180" t="s">
        <v>457</v>
      </c>
      <c r="C10" s="191" t="s">
        <v>458</v>
      </c>
      <c r="D10" s="181" t="s">
        <v>152</v>
      </c>
      <c r="E10" s="182">
        <v>1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0</v>
      </c>
      <c r="O10" s="184">
        <f t="shared" si="4"/>
        <v>0</v>
      </c>
      <c r="P10" s="184">
        <v>0</v>
      </c>
      <c r="Q10" s="184">
        <f t="shared" si="5"/>
        <v>0</v>
      </c>
      <c r="R10" s="184"/>
      <c r="S10" s="184" t="s">
        <v>153</v>
      </c>
      <c r="T10" s="185" t="s">
        <v>132</v>
      </c>
      <c r="U10" s="161">
        <v>0</v>
      </c>
      <c r="V10" s="161">
        <f t="shared" si="6"/>
        <v>0</v>
      </c>
      <c r="W10" s="161"/>
      <c r="X10" s="161" t="s">
        <v>133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134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9">
        <v>3</v>
      </c>
      <c r="B11" s="180" t="s">
        <v>459</v>
      </c>
      <c r="C11" s="191" t="s">
        <v>460</v>
      </c>
      <c r="D11" s="181" t="s">
        <v>152</v>
      </c>
      <c r="E11" s="182">
        <v>1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0</v>
      </c>
      <c r="O11" s="184">
        <f t="shared" si="4"/>
        <v>0</v>
      </c>
      <c r="P11" s="184">
        <v>0</v>
      </c>
      <c r="Q11" s="184">
        <f t="shared" si="5"/>
        <v>0</v>
      </c>
      <c r="R11" s="184"/>
      <c r="S11" s="184" t="s">
        <v>153</v>
      </c>
      <c r="T11" s="185" t="s">
        <v>132</v>
      </c>
      <c r="U11" s="161">
        <v>0</v>
      </c>
      <c r="V11" s="161">
        <f t="shared" si="6"/>
        <v>0</v>
      </c>
      <c r="W11" s="161"/>
      <c r="X11" s="161" t="s">
        <v>133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134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9">
        <v>4</v>
      </c>
      <c r="B12" s="180" t="s">
        <v>461</v>
      </c>
      <c r="C12" s="191" t="s">
        <v>462</v>
      </c>
      <c r="D12" s="181" t="s">
        <v>152</v>
      </c>
      <c r="E12" s="182">
        <v>1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0</v>
      </c>
      <c r="O12" s="184">
        <f t="shared" si="4"/>
        <v>0</v>
      </c>
      <c r="P12" s="184">
        <v>0</v>
      </c>
      <c r="Q12" s="184">
        <f t="shared" si="5"/>
        <v>0</v>
      </c>
      <c r="R12" s="184"/>
      <c r="S12" s="184" t="s">
        <v>153</v>
      </c>
      <c r="T12" s="185" t="s">
        <v>132</v>
      </c>
      <c r="U12" s="161">
        <v>0</v>
      </c>
      <c r="V12" s="161">
        <f t="shared" si="6"/>
        <v>0</v>
      </c>
      <c r="W12" s="161"/>
      <c r="X12" s="161" t="s">
        <v>133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9">
        <v>5</v>
      </c>
      <c r="B13" s="180" t="s">
        <v>463</v>
      </c>
      <c r="C13" s="191" t="s">
        <v>464</v>
      </c>
      <c r="D13" s="181" t="s">
        <v>152</v>
      </c>
      <c r="E13" s="182">
        <v>1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153</v>
      </c>
      <c r="T13" s="185" t="s">
        <v>132</v>
      </c>
      <c r="U13" s="161">
        <v>0</v>
      </c>
      <c r="V13" s="161">
        <f t="shared" si="6"/>
        <v>0</v>
      </c>
      <c r="W13" s="161"/>
      <c r="X13" s="161" t="s">
        <v>133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0.399999999999999" outlineLevel="1" x14ac:dyDescent="0.25">
      <c r="A14" s="172">
        <v>6</v>
      </c>
      <c r="B14" s="173" t="s">
        <v>465</v>
      </c>
      <c r="C14" s="189" t="s">
        <v>466</v>
      </c>
      <c r="D14" s="174" t="s">
        <v>152</v>
      </c>
      <c r="E14" s="175">
        <v>1</v>
      </c>
      <c r="F14" s="176"/>
      <c r="G14" s="177">
        <f t="shared" si="0"/>
        <v>0</v>
      </c>
      <c r="H14" s="176"/>
      <c r="I14" s="177">
        <f t="shared" si="1"/>
        <v>0</v>
      </c>
      <c r="J14" s="176"/>
      <c r="K14" s="177">
        <f t="shared" si="2"/>
        <v>0</v>
      </c>
      <c r="L14" s="177">
        <v>21</v>
      </c>
      <c r="M14" s="177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7"/>
      <c r="S14" s="177" t="s">
        <v>153</v>
      </c>
      <c r="T14" s="178" t="s">
        <v>132</v>
      </c>
      <c r="U14" s="161">
        <v>0</v>
      </c>
      <c r="V14" s="161">
        <f t="shared" si="6"/>
        <v>0</v>
      </c>
      <c r="W14" s="161"/>
      <c r="X14" s="161" t="s">
        <v>195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217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90" t="s">
        <v>467</v>
      </c>
      <c r="D15" s="163"/>
      <c r="E15" s="164">
        <v>1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1"/>
      <c r="Z15" s="151"/>
      <c r="AA15" s="151"/>
      <c r="AB15" s="151"/>
      <c r="AC15" s="151"/>
      <c r="AD15" s="151"/>
      <c r="AE15" s="151"/>
      <c r="AF15" s="151"/>
      <c r="AG15" s="151" t="s">
        <v>136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9">
        <v>7</v>
      </c>
      <c r="B16" s="180" t="s">
        <v>468</v>
      </c>
      <c r="C16" s="191" t="s">
        <v>469</v>
      </c>
      <c r="D16" s="181" t="s">
        <v>152</v>
      </c>
      <c r="E16" s="182">
        <v>1</v>
      </c>
      <c r="F16" s="183"/>
      <c r="G16" s="184">
        <f t="shared" ref="G16:G23" si="7">ROUND(E16*F16,2)</f>
        <v>0</v>
      </c>
      <c r="H16" s="183"/>
      <c r="I16" s="184">
        <f t="shared" ref="I16:I23" si="8">ROUND(E16*H16,2)</f>
        <v>0</v>
      </c>
      <c r="J16" s="183"/>
      <c r="K16" s="184">
        <f t="shared" ref="K16:K23" si="9">ROUND(E16*J16,2)</f>
        <v>0</v>
      </c>
      <c r="L16" s="184">
        <v>21</v>
      </c>
      <c r="M16" s="184">
        <f t="shared" ref="M16:M23" si="10">G16*(1+L16/100)</f>
        <v>0</v>
      </c>
      <c r="N16" s="184">
        <v>0</v>
      </c>
      <c r="O16" s="184">
        <f t="shared" ref="O16:O23" si="11">ROUND(E16*N16,2)</f>
        <v>0</v>
      </c>
      <c r="P16" s="184">
        <v>0</v>
      </c>
      <c r="Q16" s="184">
        <f t="shared" ref="Q16:Q23" si="12">ROUND(E16*P16,2)</f>
        <v>0</v>
      </c>
      <c r="R16" s="184"/>
      <c r="S16" s="184" t="s">
        <v>153</v>
      </c>
      <c r="T16" s="185" t="s">
        <v>132</v>
      </c>
      <c r="U16" s="161">
        <v>0</v>
      </c>
      <c r="V16" s="161">
        <f t="shared" ref="V16:V23" si="13">ROUND(E16*U16,2)</f>
        <v>0</v>
      </c>
      <c r="W16" s="161"/>
      <c r="X16" s="161" t="s">
        <v>195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217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9">
        <v>8</v>
      </c>
      <c r="B17" s="180" t="s">
        <v>470</v>
      </c>
      <c r="C17" s="191" t="s">
        <v>471</v>
      </c>
      <c r="D17" s="181" t="s">
        <v>152</v>
      </c>
      <c r="E17" s="182">
        <v>1</v>
      </c>
      <c r="F17" s="183"/>
      <c r="G17" s="184">
        <f t="shared" si="7"/>
        <v>0</v>
      </c>
      <c r="H17" s="183"/>
      <c r="I17" s="184">
        <f t="shared" si="8"/>
        <v>0</v>
      </c>
      <c r="J17" s="183"/>
      <c r="K17" s="184">
        <f t="shared" si="9"/>
        <v>0</v>
      </c>
      <c r="L17" s="184">
        <v>21</v>
      </c>
      <c r="M17" s="184">
        <f t="shared" si="10"/>
        <v>0</v>
      </c>
      <c r="N17" s="184">
        <v>0</v>
      </c>
      <c r="O17" s="184">
        <f t="shared" si="11"/>
        <v>0</v>
      </c>
      <c r="P17" s="184">
        <v>0</v>
      </c>
      <c r="Q17" s="184">
        <f t="shared" si="12"/>
        <v>0</v>
      </c>
      <c r="R17" s="184"/>
      <c r="S17" s="184" t="s">
        <v>153</v>
      </c>
      <c r="T17" s="185" t="s">
        <v>132</v>
      </c>
      <c r="U17" s="161">
        <v>0</v>
      </c>
      <c r="V17" s="161">
        <f t="shared" si="13"/>
        <v>0</v>
      </c>
      <c r="W17" s="161"/>
      <c r="X17" s="161" t="s">
        <v>195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217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9">
        <v>9</v>
      </c>
      <c r="B18" s="180" t="s">
        <v>472</v>
      </c>
      <c r="C18" s="191" t="s">
        <v>473</v>
      </c>
      <c r="D18" s="181" t="s">
        <v>152</v>
      </c>
      <c r="E18" s="182">
        <v>1</v>
      </c>
      <c r="F18" s="183"/>
      <c r="G18" s="184">
        <f t="shared" si="7"/>
        <v>0</v>
      </c>
      <c r="H18" s="183"/>
      <c r="I18" s="184">
        <f t="shared" si="8"/>
        <v>0</v>
      </c>
      <c r="J18" s="183"/>
      <c r="K18" s="184">
        <f t="shared" si="9"/>
        <v>0</v>
      </c>
      <c r="L18" s="184">
        <v>21</v>
      </c>
      <c r="M18" s="184">
        <f t="shared" si="10"/>
        <v>0</v>
      </c>
      <c r="N18" s="184">
        <v>0</v>
      </c>
      <c r="O18" s="184">
        <f t="shared" si="11"/>
        <v>0</v>
      </c>
      <c r="P18" s="184">
        <v>0</v>
      </c>
      <c r="Q18" s="184">
        <f t="shared" si="12"/>
        <v>0</v>
      </c>
      <c r="R18" s="184"/>
      <c r="S18" s="184" t="s">
        <v>153</v>
      </c>
      <c r="T18" s="185" t="s">
        <v>132</v>
      </c>
      <c r="U18" s="161">
        <v>0</v>
      </c>
      <c r="V18" s="161">
        <f t="shared" si="13"/>
        <v>0</v>
      </c>
      <c r="W18" s="161"/>
      <c r="X18" s="161" t="s">
        <v>195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217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9">
        <v>10</v>
      </c>
      <c r="B19" s="180" t="s">
        <v>474</v>
      </c>
      <c r="C19" s="191" t="s">
        <v>475</v>
      </c>
      <c r="D19" s="181" t="s">
        <v>152</v>
      </c>
      <c r="E19" s="182">
        <v>1</v>
      </c>
      <c r="F19" s="183"/>
      <c r="G19" s="184">
        <f t="shared" si="7"/>
        <v>0</v>
      </c>
      <c r="H19" s="183"/>
      <c r="I19" s="184">
        <f t="shared" si="8"/>
        <v>0</v>
      </c>
      <c r="J19" s="183"/>
      <c r="K19" s="184">
        <f t="shared" si="9"/>
        <v>0</v>
      </c>
      <c r="L19" s="184">
        <v>21</v>
      </c>
      <c r="M19" s="184">
        <f t="shared" si="10"/>
        <v>0</v>
      </c>
      <c r="N19" s="184">
        <v>0</v>
      </c>
      <c r="O19" s="184">
        <f t="shared" si="11"/>
        <v>0</v>
      </c>
      <c r="P19" s="184">
        <v>0</v>
      </c>
      <c r="Q19" s="184">
        <f t="shared" si="12"/>
        <v>0</v>
      </c>
      <c r="R19" s="184"/>
      <c r="S19" s="184" t="s">
        <v>153</v>
      </c>
      <c r="T19" s="185" t="s">
        <v>132</v>
      </c>
      <c r="U19" s="161">
        <v>0</v>
      </c>
      <c r="V19" s="161">
        <f t="shared" si="13"/>
        <v>0</v>
      </c>
      <c r="W19" s="161"/>
      <c r="X19" s="161" t="s">
        <v>195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217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9">
        <v>11</v>
      </c>
      <c r="B20" s="180" t="s">
        <v>476</v>
      </c>
      <c r="C20" s="191" t="s">
        <v>477</v>
      </c>
      <c r="D20" s="181" t="s">
        <v>152</v>
      </c>
      <c r="E20" s="182">
        <v>1</v>
      </c>
      <c r="F20" s="183"/>
      <c r="G20" s="184">
        <f t="shared" si="7"/>
        <v>0</v>
      </c>
      <c r="H20" s="183"/>
      <c r="I20" s="184">
        <f t="shared" si="8"/>
        <v>0</v>
      </c>
      <c r="J20" s="183"/>
      <c r="K20" s="184">
        <f t="shared" si="9"/>
        <v>0</v>
      </c>
      <c r="L20" s="184">
        <v>21</v>
      </c>
      <c r="M20" s="184">
        <f t="shared" si="10"/>
        <v>0</v>
      </c>
      <c r="N20" s="184">
        <v>0</v>
      </c>
      <c r="O20" s="184">
        <f t="shared" si="11"/>
        <v>0</v>
      </c>
      <c r="P20" s="184">
        <v>0</v>
      </c>
      <c r="Q20" s="184">
        <f t="shared" si="12"/>
        <v>0</v>
      </c>
      <c r="R20" s="184"/>
      <c r="S20" s="184" t="s">
        <v>153</v>
      </c>
      <c r="T20" s="185" t="s">
        <v>132</v>
      </c>
      <c r="U20" s="161">
        <v>0</v>
      </c>
      <c r="V20" s="161">
        <f t="shared" si="13"/>
        <v>0</v>
      </c>
      <c r="W20" s="161"/>
      <c r="X20" s="161" t="s">
        <v>195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217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9">
        <v>12</v>
      </c>
      <c r="B21" s="180" t="s">
        <v>478</v>
      </c>
      <c r="C21" s="191" t="s">
        <v>479</v>
      </c>
      <c r="D21" s="181" t="s">
        <v>152</v>
      </c>
      <c r="E21" s="182">
        <v>1</v>
      </c>
      <c r="F21" s="183"/>
      <c r="G21" s="184">
        <f t="shared" si="7"/>
        <v>0</v>
      </c>
      <c r="H21" s="183"/>
      <c r="I21" s="184">
        <f t="shared" si="8"/>
        <v>0</v>
      </c>
      <c r="J21" s="183"/>
      <c r="K21" s="184">
        <f t="shared" si="9"/>
        <v>0</v>
      </c>
      <c r="L21" s="184">
        <v>21</v>
      </c>
      <c r="M21" s="184">
        <f t="shared" si="10"/>
        <v>0</v>
      </c>
      <c r="N21" s="184">
        <v>0</v>
      </c>
      <c r="O21" s="184">
        <f t="shared" si="11"/>
        <v>0</v>
      </c>
      <c r="P21" s="184">
        <v>0</v>
      </c>
      <c r="Q21" s="184">
        <f t="shared" si="12"/>
        <v>0</v>
      </c>
      <c r="R21" s="184"/>
      <c r="S21" s="184" t="s">
        <v>153</v>
      </c>
      <c r="T21" s="185" t="s">
        <v>132</v>
      </c>
      <c r="U21" s="161">
        <v>0</v>
      </c>
      <c r="V21" s="161">
        <f t="shared" si="13"/>
        <v>0</v>
      </c>
      <c r="W21" s="161"/>
      <c r="X21" s="161" t="s">
        <v>195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217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79">
        <v>13</v>
      </c>
      <c r="B22" s="180" t="s">
        <v>480</v>
      </c>
      <c r="C22" s="191" t="s">
        <v>481</v>
      </c>
      <c r="D22" s="181" t="s">
        <v>152</v>
      </c>
      <c r="E22" s="182">
        <v>1</v>
      </c>
      <c r="F22" s="183"/>
      <c r="G22" s="184">
        <f t="shared" si="7"/>
        <v>0</v>
      </c>
      <c r="H22" s="183"/>
      <c r="I22" s="184">
        <f t="shared" si="8"/>
        <v>0</v>
      </c>
      <c r="J22" s="183"/>
      <c r="K22" s="184">
        <f t="shared" si="9"/>
        <v>0</v>
      </c>
      <c r="L22" s="184">
        <v>21</v>
      </c>
      <c r="M22" s="184">
        <f t="shared" si="10"/>
        <v>0</v>
      </c>
      <c r="N22" s="184">
        <v>0</v>
      </c>
      <c r="O22" s="184">
        <f t="shared" si="11"/>
        <v>0</v>
      </c>
      <c r="P22" s="184">
        <v>0</v>
      </c>
      <c r="Q22" s="184">
        <f t="shared" si="12"/>
        <v>0</v>
      </c>
      <c r="R22" s="184"/>
      <c r="S22" s="184" t="s">
        <v>131</v>
      </c>
      <c r="T22" s="185" t="s">
        <v>132</v>
      </c>
      <c r="U22" s="161">
        <v>0</v>
      </c>
      <c r="V22" s="161">
        <f t="shared" si="13"/>
        <v>0</v>
      </c>
      <c r="W22" s="161"/>
      <c r="X22" s="161" t="s">
        <v>58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482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2">
        <v>14</v>
      </c>
      <c r="B23" s="173" t="s">
        <v>483</v>
      </c>
      <c r="C23" s="189" t="s">
        <v>484</v>
      </c>
      <c r="D23" s="174" t="s">
        <v>152</v>
      </c>
      <c r="E23" s="175">
        <v>1</v>
      </c>
      <c r="F23" s="176"/>
      <c r="G23" s="177">
        <f t="shared" si="7"/>
        <v>0</v>
      </c>
      <c r="H23" s="176"/>
      <c r="I23" s="177">
        <f t="shared" si="8"/>
        <v>0</v>
      </c>
      <c r="J23" s="176"/>
      <c r="K23" s="177">
        <f t="shared" si="9"/>
        <v>0</v>
      </c>
      <c r="L23" s="177">
        <v>21</v>
      </c>
      <c r="M23" s="177">
        <f t="shared" si="10"/>
        <v>0</v>
      </c>
      <c r="N23" s="177">
        <v>0</v>
      </c>
      <c r="O23" s="177">
        <f t="shared" si="11"/>
        <v>0</v>
      </c>
      <c r="P23" s="177">
        <v>0</v>
      </c>
      <c r="Q23" s="177">
        <f t="shared" si="12"/>
        <v>0</v>
      </c>
      <c r="R23" s="177"/>
      <c r="S23" s="177" t="s">
        <v>131</v>
      </c>
      <c r="T23" s="178" t="s">
        <v>132</v>
      </c>
      <c r="U23" s="161">
        <v>0</v>
      </c>
      <c r="V23" s="161">
        <f t="shared" si="13"/>
        <v>0</v>
      </c>
      <c r="W23" s="161"/>
      <c r="X23" s="161" t="s">
        <v>58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482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5">
      <c r="A24" s="3"/>
      <c r="B24" s="4"/>
      <c r="C24" s="19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113</v>
      </c>
    </row>
    <row r="25" spans="1:60" x14ac:dyDescent="0.25">
      <c r="A25" s="154"/>
      <c r="B25" s="155" t="s">
        <v>29</v>
      </c>
      <c r="C25" s="194"/>
      <c r="D25" s="156"/>
      <c r="E25" s="157"/>
      <c r="F25" s="157"/>
      <c r="G25" s="187">
        <f>G8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326</v>
      </c>
    </row>
    <row r="26" spans="1:60" x14ac:dyDescent="0.25">
      <c r="C26" s="195"/>
      <c r="D26" s="10"/>
      <c r="AG26" t="s">
        <v>327</v>
      </c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71mH3hWXzNqnMBv4yKYkMpN9ZoSb18RK1b6AsSsk8LQBdOQndOo+xAEdjY48pse5W5OJe4jRi/tyVduEXymtMw==" saltValue="m3T9ReSmCa5jyD7FWRNvn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SO01 A Pol</vt:lpstr>
      <vt:lpstr>SO01 B Pol</vt:lpstr>
      <vt:lpstr>SO01 C Pol</vt:lpstr>
      <vt:lpstr>SO02 A Pol</vt:lpstr>
      <vt:lpstr>VRN D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'SO01 B Pol'!Názvy_tisku</vt:lpstr>
      <vt:lpstr>'SO01 C Pol'!Názvy_tisku</vt:lpstr>
      <vt:lpstr>'SO02 A Pol'!Názvy_tisku</vt:lpstr>
      <vt:lpstr>'VRN D Pol'!Názvy_tisku</vt:lpstr>
      <vt:lpstr>oadresa</vt:lpstr>
      <vt:lpstr>Stavba!Objednatel</vt:lpstr>
      <vt:lpstr>Stavba!Objekt</vt:lpstr>
      <vt:lpstr>'SO01 A Pol'!Oblast_tisku</vt:lpstr>
      <vt:lpstr>'SO01 B Pol'!Oblast_tisku</vt:lpstr>
      <vt:lpstr>'SO01 C Pol'!Oblast_tisku</vt:lpstr>
      <vt:lpstr>'SO02 A Pol'!Oblast_tisku</vt:lpstr>
      <vt:lpstr>Stavba!Oblast_tisku</vt:lpstr>
      <vt:lpstr>'VRN D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kubalova</cp:lastModifiedBy>
  <cp:lastPrinted>2019-09-16T22:00:46Z</cp:lastPrinted>
  <dcterms:created xsi:type="dcterms:W3CDTF">2009-04-08T07:15:50Z</dcterms:created>
  <dcterms:modified xsi:type="dcterms:W3CDTF">2019-10-08T05:45:09Z</dcterms:modified>
</cp:coreProperties>
</file>