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VZAK\SPOL\E-ZAK 2020\Klímek\Sportovně relaxační zóna Chomýž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SO01 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Pol'!$A$1:$X$76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G42" i="1"/>
  <c r="F42" i="1"/>
  <c r="G41" i="1"/>
  <c r="F41" i="1"/>
  <c r="G39" i="1"/>
  <c r="F39" i="1"/>
  <c r="G75" i="12"/>
  <c r="BA52" i="12"/>
  <c r="BA28" i="12"/>
  <c r="BA13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I11" i="12" s="1"/>
  <c r="K12" i="12"/>
  <c r="M12" i="12"/>
  <c r="O12" i="12"/>
  <c r="Q12" i="12"/>
  <c r="Q11" i="12" s="1"/>
  <c r="V12" i="12"/>
  <c r="G15" i="12"/>
  <c r="G11" i="12" s="1"/>
  <c r="I15" i="12"/>
  <c r="K15" i="12"/>
  <c r="K11" i="12" s="1"/>
  <c r="O15" i="12"/>
  <c r="O11" i="12" s="1"/>
  <c r="Q15" i="12"/>
  <c r="V15" i="12"/>
  <c r="V11" i="12" s="1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7" i="12"/>
  <c r="I27" i="12"/>
  <c r="K27" i="12"/>
  <c r="M27" i="12"/>
  <c r="O27" i="12"/>
  <c r="Q27" i="12"/>
  <c r="V27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8" i="12"/>
  <c r="M38" i="12" s="1"/>
  <c r="I38" i="12"/>
  <c r="K38" i="12"/>
  <c r="O38" i="12"/>
  <c r="Q38" i="12"/>
  <c r="V38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8" i="12"/>
  <c r="K48" i="12"/>
  <c r="O48" i="12"/>
  <c r="V48" i="12"/>
  <c r="G49" i="12"/>
  <c r="I49" i="12"/>
  <c r="I48" i="12" s="1"/>
  <c r="K49" i="12"/>
  <c r="M49" i="12"/>
  <c r="M48" i="12" s="1"/>
  <c r="O49" i="12"/>
  <c r="Q49" i="12"/>
  <c r="Q48" i="12" s="1"/>
  <c r="V49" i="12"/>
  <c r="G51" i="12"/>
  <c r="I51" i="12"/>
  <c r="I50" i="12" s="1"/>
  <c r="K51" i="12"/>
  <c r="M51" i="12"/>
  <c r="O51" i="12"/>
  <c r="Q51" i="12"/>
  <c r="Q50" i="12" s="1"/>
  <c r="V51" i="12"/>
  <c r="G53" i="12"/>
  <c r="M53" i="12" s="1"/>
  <c r="I53" i="12"/>
  <c r="K53" i="12"/>
  <c r="K50" i="12" s="1"/>
  <c r="O53" i="12"/>
  <c r="Q53" i="12"/>
  <c r="V53" i="12"/>
  <c r="V50" i="12" s="1"/>
  <c r="G56" i="12"/>
  <c r="I56" i="12"/>
  <c r="K56" i="12"/>
  <c r="M56" i="12"/>
  <c r="O56" i="12"/>
  <c r="Q56" i="12"/>
  <c r="V56" i="12"/>
  <c r="G58" i="12"/>
  <c r="M58" i="12" s="1"/>
  <c r="I58" i="12"/>
  <c r="K58" i="12"/>
  <c r="O58" i="12"/>
  <c r="O50" i="12" s="1"/>
  <c r="Q58" i="12"/>
  <c r="V58" i="12"/>
  <c r="G59" i="12"/>
  <c r="I59" i="12"/>
  <c r="K59" i="12"/>
  <c r="M59" i="12"/>
  <c r="O59" i="12"/>
  <c r="Q59" i="12"/>
  <c r="V59" i="12"/>
  <c r="G62" i="12"/>
  <c r="I62" i="12"/>
  <c r="I61" i="12" s="1"/>
  <c r="K62" i="12"/>
  <c r="M62" i="12"/>
  <c r="O62" i="12"/>
  <c r="Q62" i="12"/>
  <c r="Q61" i="12" s="1"/>
  <c r="V62" i="12"/>
  <c r="G63" i="12"/>
  <c r="M63" i="12" s="1"/>
  <c r="I63" i="12"/>
  <c r="K63" i="12"/>
  <c r="O63" i="12"/>
  <c r="O61" i="12" s="1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K61" i="12" s="1"/>
  <c r="O65" i="12"/>
  <c r="Q65" i="12"/>
  <c r="V65" i="12"/>
  <c r="V61" i="12" s="1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71" i="12"/>
  <c r="M71" i="12" s="1"/>
  <c r="I71" i="12"/>
  <c r="K71" i="12"/>
  <c r="O71" i="12"/>
  <c r="Q71" i="12"/>
  <c r="V71" i="12"/>
  <c r="I72" i="12"/>
  <c r="Q72" i="12"/>
  <c r="G73" i="12"/>
  <c r="M73" i="12" s="1"/>
  <c r="M72" i="12" s="1"/>
  <c r="I73" i="12"/>
  <c r="K73" i="12"/>
  <c r="K72" i="12" s="1"/>
  <c r="O73" i="12"/>
  <c r="O72" i="12" s="1"/>
  <c r="Q73" i="12"/>
  <c r="V73" i="12"/>
  <c r="V72" i="12" s="1"/>
  <c r="AE75" i="12"/>
  <c r="AF75" i="12"/>
  <c r="I20" i="1"/>
  <c r="I19" i="1"/>
  <c r="I18" i="1"/>
  <c r="I17" i="1"/>
  <c r="I16" i="1"/>
  <c r="I56" i="1"/>
  <c r="J55" i="1" s="1"/>
  <c r="F43" i="1"/>
  <c r="G23" i="1" s="1"/>
  <c r="G43" i="1"/>
  <c r="G25" i="1" s="1"/>
  <c r="H43" i="1"/>
  <c r="I43" i="1"/>
  <c r="J41" i="1" s="1"/>
  <c r="I42" i="1"/>
  <c r="I40" i="1"/>
  <c r="I39" i="1"/>
  <c r="J50" i="1" l="1"/>
  <c r="J51" i="1"/>
  <c r="J53" i="1"/>
  <c r="J52" i="1"/>
  <c r="J54" i="1"/>
  <c r="I41" i="1"/>
  <c r="A27" i="1"/>
  <c r="M61" i="12"/>
  <c r="M50" i="12"/>
  <c r="G61" i="12"/>
  <c r="G72" i="12"/>
  <c r="M15" i="12"/>
  <c r="M11" i="12" s="1"/>
  <c r="G50" i="12"/>
  <c r="J40" i="1"/>
  <c r="J42" i="1"/>
  <c r="J39" i="1"/>
  <c r="J43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6" i="1" l="1"/>
  <c r="A28" i="1"/>
  <c r="G28" i="1"/>
  <c r="G27" i="1" s="1"/>
  <c r="G2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<sst xmlns="http://schemas.openxmlformats.org/spreadsheetml/2006/main" count="445" uniqueCount="213">
  <si>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</si>
  <si>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</si>
  <si>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</si>
  <si>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</si>
  <si>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</si>
  <si>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</si>
  <si>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</si>
  <si>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</si>
  <si>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</si>
  <si>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</si>
  <si>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</si>
  <si>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</si>
  <si>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</si>
  <si>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</si>
  <si>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</si>
  <si>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</si>
  <si>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</si>
  <si>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</si>
  <si>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</si>
  <si>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</si>
  <si>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</si>
  <si>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</si>
  <si>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</si>
  <si>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</si>
  <si>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</si>
  <si>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</si>
  <si>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</si>
  <si>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</si>
  <si>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</si>
  <si>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</si>
  <si>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</si>
  <si>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</si>
  <si>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</si>
  <si>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</si>
  <si>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</si>
  <si>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</si>
  <si>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</si>
  <si>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</si>
  <si>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</si>
  <si>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</si>
  <si>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</si>
  <si>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</si>
  <si>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</si>
  <si>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</t>
  </si>
  <si>
    <t>Stavební rozpočet - Varianta dle návrhu Sokolu</t>
  </si>
  <si>
    <t>SO01</t>
  </si>
  <si>
    <t>Relaxační zóna</t>
  </si>
  <si>
    <t>Objekt:</t>
  </si>
  <si>
    <t>Rozpočet:</t>
  </si>
  <si>
    <t>01/2020</t>
  </si>
  <si>
    <t>Sportovně relaxační zóna Chomýž</t>
  </si>
  <si>
    <t>Stavba</t>
  </si>
  <si>
    <t>Stavební objekt</t>
  </si>
  <si>
    <t>Celkem za stavbu</t>
  </si>
  <si>
    <t>CZK</t>
  </si>
  <si>
    <t>Rekapitulace dílů</t>
  </si>
  <si>
    <t>Typ dílu</t>
  </si>
  <si>
    <t>0</t>
  </si>
  <si>
    <t>Zemní práce</t>
  </si>
  <si>
    <t>1</t>
  </si>
  <si>
    <t>2</t>
  </si>
  <si>
    <t>Základy a zvláštní zakládání</t>
  </si>
  <si>
    <t>5</t>
  </si>
  <si>
    <t>Komunikace</t>
  </si>
  <si>
    <t>9</t>
  </si>
  <si>
    <t>Ostatní konstrukce, bourání</t>
  </si>
  <si>
    <t>99</t>
  </si>
  <si>
    <t>Staveništní přesun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</si>
  <si>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</si>
  <si>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</si>
  <si>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</si>
  <si>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</si>
  <si>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</si>
  <si>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</si>
  <si>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</si>
  <si>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</si>
  <si>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</si>
  <si>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</si>
  <si>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</si>
  <si>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</si>
  <si>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</si>
  <si>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</si>
  <si>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</si>
  <si>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</si>
  <si>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</si>
  <si>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</si>
  <si>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</si>
  <si>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</si>
  <si>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</si>
  <si>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</si>
  <si>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</si>
  <si>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</si>
  <si>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</si>
  <si>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</si>
  <si>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</si>
  <si>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</si>
  <si>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</si>
  <si>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</si>
  <si>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10000011KR1</t>
  </si>
  <si>
    <t>Poznámka - veškerý výkopek zůstane na staveništi a bude použit pro vyrovnání terénu, či do podkladních vrstev - NEOCEŇOVAT</t>
  </si>
  <si>
    <t>Vlastní</t>
  </si>
  <si>
    <t>Kalkul</t>
  </si>
  <si>
    <t>Práce</t>
  </si>
  <si>
    <t>POL1_</t>
  </si>
  <si>
    <t>NEOCEŇOVAT!!! : 0</t>
  </si>
  <si>
    <t>VV</t>
  </si>
  <si>
    <t>121101101R00</t>
  </si>
  <si>
    <t>Sejmutí ornice s přemístěním na vzdálenost do 50 m</t>
  </si>
  <si>
    <t>m3</t>
  </si>
  <si>
    <t>800-1</t>
  </si>
  <si>
    <t>RTS 19/ II</t>
  </si>
  <si>
    <t>nebo lesní půdy, s vodorovným přemístěním na hromady v místě upotřebení nebo na dočasné či trvalé skládky se složením</t>
  </si>
  <si>
    <t>SPI</t>
  </si>
  <si>
    <t>jáma pro petangové hřiště : 15,50*4,50*0,30</t>
  </si>
  <si>
    <t>139601102R00</t>
  </si>
  <si>
    <t>Ruční výkop jam, rýh a šachet v hornině 3</t>
  </si>
  <si>
    <t>Indiv</t>
  </si>
  <si>
    <t>s přehozením na vzdálenost do 5 m nebo s naložením na ruční dopravní prostředek</t>
  </si>
  <si>
    <t>Lavičky : 6*4*0,30*0,30*0,50</t>
  </si>
  <si>
    <t>Odpadkový koš : 3*0,30*0,30*0,50</t>
  </si>
  <si>
    <t>Stojan na kola : 2*0,30*0,30*0,50</t>
  </si>
  <si>
    <t>Sloupky na volejbalovou síť : 2*(0,40*0,40*0,80)</t>
  </si>
  <si>
    <t>Stůl : 4*0,30*0,30*0,50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</si>
  <si>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</si>
  <si>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</si>
  <si>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</si>
  <si>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</si>
  <si>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m_x000D_
 z horniny 1 až 4, kolečkem</t>
  </si>
  <si>
    <t>1,215*4</t>
  </si>
  <si>
    <t>180404111R00</t>
  </si>
  <si>
    <t>Založení hřišťového trávníku výsevem výsevem na ornici</t>
  </si>
  <si>
    <t>m2</t>
  </si>
  <si>
    <t>823-1</t>
  </si>
  <si>
    <t>s vyprofilováním, s přihnojením organickým hnojivem, naložením a odvozem shrabků a pokosené trávy na vzdálenost do 10 km a s jejich složením,</t>
  </si>
  <si>
    <t>Včetně pletí, válení a zalévání, pokosení a na ošetření trávníku do 2 měsíců po provedení výsevu.</t>
  </si>
  <si>
    <t>POP</t>
  </si>
  <si>
    <t>24,00*13,00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</si>
  <si>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</si>
  <si>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</si>
  <si>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</si>
  <si>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181006111R00</t>
  </si>
  <si>
    <t>Rozprostření zemin schopných zúrodnění sklon svahu do 1:5, tloušťka do 100 mm</t>
  </si>
  <si>
    <t>823-2</t>
  </si>
  <si>
    <t>v rovině a ve sklonu do 1:5</t>
  </si>
  <si>
    <t>ve sklonu přes 1:5</t>
  </si>
  <si>
    <t>1,561/0,10</t>
  </si>
  <si>
    <t>sejmutí ornice z petangového hřiště : 20,925/0,10</t>
  </si>
  <si>
    <t>181101102R00</t>
  </si>
  <si>
    <t>Úprava pláně v zářezech v hornině 1 až 4, se zhutněním</t>
  </si>
  <si>
    <t>vyrovnáním výškových rozdílů, ploch vodorovných a ploch do sklonu 1 : 5.</t>
  </si>
  <si>
    <t>1112,00-(84,144+15,50*4,50+312,00)</t>
  </si>
  <si>
    <t>181305111R00</t>
  </si>
  <si>
    <t>Převrstvení ornice na skládce převrstvení ornice na skládce</t>
  </si>
  <si>
    <t>vyrovnání terénu : (1112,00-100,00-15,50*4,50)*0,10</t>
  </si>
  <si>
    <t>183403153R00</t>
  </si>
  <si>
    <t>Obdělávání půdy hrabáním, v rovině nebo na svahu 1:5</t>
  </si>
  <si>
    <t>183403161R00</t>
  </si>
  <si>
    <t>Obdělávání půdy válením, v rovině nebo na svahu 1:5</t>
  </si>
  <si>
    <t>199999111KR1</t>
  </si>
  <si>
    <t>Výchovný ořez lípy a řad tújí</t>
  </si>
  <si>
    <t>kpl</t>
  </si>
  <si>
    <t>00572442R</t>
  </si>
  <si>
    <t>směs travní hřištní, pro střední zátěž</t>
  </si>
  <si>
    <t>kg</t>
  </si>
  <si>
    <t>SPCM</t>
  </si>
  <si>
    <t>Specifikace</t>
  </si>
  <si>
    <t>POL3_</t>
  </si>
  <si>
    <t>275313611R00</t>
  </si>
  <si>
    <t>Beton základových patek prostý třídy C 16/20</t>
  </si>
  <si>
    <t>801-1</t>
  </si>
  <si>
    <t>561421111R00</t>
  </si>
  <si>
    <t>Zřízení podkladu ze zeminy stabil. vápnem Road Mix tloušťka po zhutnění 80 mm</t>
  </si>
  <si>
    <t>822-1</t>
  </si>
  <si>
    <t>bez přidání vylepšovacího materiálu, s rozprostřením, promísením, vlhčením, zhutněním, ošetřením vodou, popř. s rozrytím</t>
  </si>
  <si>
    <t>564211111R00</t>
  </si>
  <si>
    <t>Podklad nebo podsyp ze štěrkopísku tloušťka po zhutnění 50 mm</t>
  </si>
  <si>
    <t>s rozprostřením, vlhčením a zhutněním</t>
  </si>
  <si>
    <t>15,00*4,00</t>
  </si>
  <si>
    <t>564861114RT2</t>
  </si>
  <si>
    <t>Podklad ze štěrkodrti s rozprostřením a zhutněním frakce 0-32 mm, tloušťka po zhutnění 230 mm</t>
  </si>
  <si>
    <t>15,50*4,50</t>
  </si>
  <si>
    <t>589116111R00</t>
  </si>
  <si>
    <t xml:space="preserve">Kryt ploch pro tělovýchovu ze sypkých materiálů povrch hlinitopísčitý, tloušťka do 20 mm,  </t>
  </si>
  <si>
    <t>561999999KR1</t>
  </si>
  <si>
    <t>Osazení a dodávka dřevěného obrubníku z dubové kulatiny průměru 10cm, včetně napuštění olejem</t>
  </si>
  <si>
    <t>m</t>
  </si>
  <si>
    <t>2*(14,20+4,20)</t>
  </si>
  <si>
    <t>911111111KR1</t>
  </si>
  <si>
    <t>Dodávka a montáž stojanu na 5 kol</t>
  </si>
  <si>
    <t>kus</t>
  </si>
  <si>
    <t>911111112KR1</t>
  </si>
  <si>
    <t>Dodávka a montáž stolu viz technická zpráva</t>
  </si>
  <si>
    <t>911111113KR1</t>
  </si>
  <si>
    <t>Dodávka a montáž lavičky viz technická zpráva</t>
  </si>
  <si>
    <t>911111114KR1</t>
  </si>
  <si>
    <t>Dodávka a montáž odpodkového koše viz technická zpráva</t>
  </si>
  <si>
    <t>911111115KR1</t>
  </si>
  <si>
    <t>Dodávka a montáž sloupků a sítě na volejbal, včetně napínacího mechanismu, kolečka, kolovrátku</t>
  </si>
  <si>
    <t>911111116KR1</t>
  </si>
  <si>
    <t>Dodávka a montáž grilu viz technická zpráva</t>
  </si>
  <si>
    <t>911111117KR1</t>
  </si>
  <si>
    <t>Dodávka a montáž dopadové plochy z umělého trávníku</t>
  </si>
  <si>
    <t>Sestava se skluzavkama : 7,80*6,80</t>
  </si>
  <si>
    <t>Houpačky : 7,20*4,32</t>
  </si>
  <si>
    <t>911111118KR1</t>
  </si>
  <si>
    <t>Dodávka a montáž herních prvků viz technická zpráva</t>
  </si>
  <si>
    <t>998222012R00</t>
  </si>
  <si>
    <t xml:space="preserve">Přesun hmot, plochy pro tělovýchovu zpevněná plocha z kameniva,  </t>
  </si>
  <si>
    <t>t</t>
  </si>
  <si>
    <t>Přesun hmot</t>
  </si>
  <si>
    <t>POL7_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</si>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</sst>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3rjQjNyykfbmbtJcHe97Hkh0UcTyp1lTMhPpaNmsueksu5A+jHFHlJqs7Wq1zMQ4DnCviTzB7rJyDWzb4rovAA==" saltValue="gJ42hSE2QO6B4y02JSG4i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6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467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SUMIF(F50:F55,A16,I50:I55)+SUMIF(F50:F55,"PSU",I50:I55)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SUMIF(F50:F55,A17,I50:I55)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SUMIF(F50:F55,A18,I50:I55)</f>
        <v>0</v>
      </c>
      <c r="J18" s="85"/>
    </row>
    <row r="19" spans="1:10" ht="23.25" customHeight="1" x14ac:dyDescent="0.2">
      <c r="A19" s="199" t="s">
        <v>68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SUMIF(F50:F55,A19,I50:I55)</f>
        <v>0</v>
      </c>
      <c r="J19" s="85"/>
    </row>
    <row r="20" spans="1:10" ht="23.25" customHeight="1" x14ac:dyDescent="0.2">
      <c r="A20" s="199" t="s">
        <v>69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SUMIF(F50:F55,A20,I50:I55)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'SO01 A Pol'!AE75</f>
        <v>0</v>
      </c>
      <c r="G39" s="151">
        <f>'SO01 A Pol'!AF75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'SO01 A Pol'!AE75</f>
        <v>0</v>
      </c>
      <c r="G41" s="158">
        <f>'SO01 A Pol'!AF75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'SO01 A Pol'!AE75</f>
        <v>0</v>
      </c>
      <c r="G42" s="152">
        <f>'SO01 A Pol'!AF75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55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24</v>
      </c>
      <c r="G50" s="196"/>
      <c r="H50" s="196"/>
      <c r="I50" s="196">
        <f>'SO01 A Pol'!G8</f>
        <v>0</v>
      </c>
      <c r="J50" s="193" t="str">
        <f>IF(I56=0,"",I50/I56*100)</f>
        <v/>
      </c>
    </row>
    <row r="51" spans="1:10" ht="36.75" customHeight="1" x14ac:dyDescent="0.2">
      <c r="A51" s="182"/>
      <c r="B51" s="187" t="s">
        <v>59</v>
      </c>
      <c r="C51" s="188" t="s">
        <v>58</v>
      </c>
      <c r="D51" s="189"/>
      <c r="E51" s="189"/>
      <c r="F51" s="195" t="s">
        <v>24</v>
      </c>
      <c r="G51" s="196"/>
      <c r="H51" s="196"/>
      <c r="I51" s="196">
        <f>'SO01 A Pol'!G11</f>
        <v>0</v>
      </c>
      <c r="J51" s="193" t="str">
        <f>IF(I56=0,"",I51/I56*100)</f>
        <v/>
      </c>
    </row>
    <row r="52" spans="1:10" ht="36.75" customHeight="1" x14ac:dyDescent="0.2">
      <c r="A52" s="182"/>
      <c r="B52" s="187" t="s">
        <v>60</v>
      </c>
      <c r="C52" s="188" t="s">
        <v>61</v>
      </c>
      <c r="D52" s="189"/>
      <c r="E52" s="189"/>
      <c r="F52" s="195" t="s">
        <v>24</v>
      </c>
      <c r="G52" s="196"/>
      <c r="H52" s="196"/>
      <c r="I52" s="196">
        <f>'SO01 A Pol'!G48</f>
        <v>0</v>
      </c>
      <c r="J52" s="193" t="str">
        <f>IF(I56=0,"",I52/I56*100)</f>
        <v/>
      </c>
    </row>
    <row r="53" spans="1:10" ht="36.75" customHeight="1" x14ac:dyDescent="0.2">
      <c r="A53" s="182"/>
      <c r="B53" s="187" t="s">
        <v>62</v>
      </c>
      <c r="C53" s="188" t="s">
        <v>63</v>
      </c>
      <c r="D53" s="189"/>
      <c r="E53" s="189"/>
      <c r="F53" s="195" t="s">
        <v>24</v>
      </c>
      <c r="G53" s="196"/>
      <c r="H53" s="196"/>
      <c r="I53" s="196">
        <f>'SO01 A Pol'!G50</f>
        <v>0</v>
      </c>
      <c r="J53" s="193" t="str">
        <f>IF(I56=0,"",I53/I56*100)</f>
        <v/>
      </c>
    </row>
    <row r="54" spans="1:10" ht="36.75" customHeight="1" x14ac:dyDescent="0.2">
      <c r="A54" s="182"/>
      <c r="B54" s="187" t="s">
        <v>64</v>
      </c>
      <c r="C54" s="188" t="s">
        <v>65</v>
      </c>
      <c r="D54" s="189"/>
      <c r="E54" s="189"/>
      <c r="F54" s="195" t="s">
        <v>24</v>
      </c>
      <c r="G54" s="196"/>
      <c r="H54" s="196"/>
      <c r="I54" s="196">
        <f>'SO01 A Pol'!G61</f>
        <v>0</v>
      </c>
      <c r="J54" s="193" t="str">
        <f>IF(I56=0,"",I54/I56*100)</f>
        <v/>
      </c>
    </row>
    <row r="55" spans="1:10" ht="36.75" customHeight="1" x14ac:dyDescent="0.2">
      <c r="A55" s="182"/>
      <c r="B55" s="187" t="s">
        <v>66</v>
      </c>
      <c r="C55" s="188" t="s">
        <v>67</v>
      </c>
      <c r="D55" s="189"/>
      <c r="E55" s="189"/>
      <c r="F55" s="195" t="s">
        <v>24</v>
      </c>
      <c r="G55" s="196"/>
      <c r="H55" s="196"/>
      <c r="I55" s="196">
        <f>'SO01 A Pol'!G72</f>
        <v>0</v>
      </c>
      <c r="J55" s="193" t="str">
        <f>IF(I56=0,"",I55/I56*100)</f>
        <v/>
      </c>
    </row>
    <row r="56" spans="1:10" ht="25.5" customHeight="1" x14ac:dyDescent="0.2">
      <c r="A56" s="183"/>
      <c r="B56" s="190" t="s">
        <v>1</v>
      </c>
      <c r="C56" s="191"/>
      <c r="D56" s="192"/>
      <c r="E56" s="192"/>
      <c r="F56" s="197"/>
      <c r="G56" s="198"/>
      <c r="H56" s="198"/>
      <c r="I56" s="198">
        <f>SUM(I50:I55)</f>
        <v>0</v>
      </c>
      <c r="J56" s="194">
        <f>SUM(J50:J55)</f>
        <v>0</v>
      </c>
    </row>
    <row r="57" spans="1:10" x14ac:dyDescent="0.2">
      <c r="F57" s="135"/>
      <c r="G57" s="135"/>
      <c r="H57" s="135"/>
      <c r="I57" s="135"/>
      <c r="J57" s="136"/>
    </row>
    <row r="58" spans="1:10" x14ac:dyDescent="0.2">
      <c r="F58" s="135"/>
      <c r="G58" s="135"/>
      <c r="H58" s="135"/>
      <c r="I58" s="135"/>
      <c r="J58" s="136"/>
    </row>
    <row r="59" spans="1:10" x14ac:dyDescent="0.2">
      <c r="F59" s="135"/>
      <c r="G59" s="135"/>
      <c r="H59" s="135"/>
      <c r="I59" s="135"/>
      <c r="J59" s="136"/>
    </row>
  </sheetData>
  <sheetProtection algorithmName="SHA-512" hashValue="uGR2NXK9l1HulgL8bk3fg5FMJEiWkH0x2l0y9K+lSzgNd+8uDdNnGfVmw+svBA3exqyHGWoAPxzP2SXE12prdA==" saltValue="C+y7VyK6MtfqQgEVZWTux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5:E55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TZHKmJH4ZZNtWySPpCXYsByDI7tkaFhVmv3fDduZPRgPziVkN+fEBD5xqp2sVD2B/2MWPyefI7T1cKbbGormOA==" saltValue="6z+RqBl8OrSrDgswCw9SH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70</v>
      </c>
      <c r="B1" s="200"/>
      <c r="C1" s="200"/>
      <c r="D1" s="200"/>
      <c r="E1" s="200"/>
      <c r="F1" s="200"/>
      <c r="G1" s="200"/>
      <c r="AG1" t="s">
        <v>71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72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72</v>
      </c>
      <c r="AG3" t="s">
        <v>73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74</v>
      </c>
    </row>
    <row r="5" spans="1:60" x14ac:dyDescent="0.2">
      <c r="D5" s="10"/>
    </row>
    <row r="6" spans="1:60" ht="38.25" x14ac:dyDescent="0.2">
      <c r="A6" s="211" t="s">
        <v>75</v>
      </c>
      <c r="B6" s="213" t="s">
        <v>76</v>
      </c>
      <c r="C6" s="213" t="s">
        <v>77</v>
      </c>
      <c r="D6" s="212" t="s">
        <v>78</v>
      </c>
      <c r="E6" s="211" t="s">
        <v>79</v>
      </c>
      <c r="F6" s="210" t="s">
        <v>80</v>
      </c>
      <c r="G6" s="211" t="s">
        <v>29</v>
      </c>
      <c r="H6" s="214" t="s">
        <v>30</v>
      </c>
      <c r="I6" s="214" t="s">
        <v>81</v>
      </c>
      <c r="J6" s="214" t="s">
        <v>31</v>
      </c>
      <c r="K6" s="214" t="s">
        <v>82</v>
      </c>
      <c r="L6" s="214" t="s">
        <v>83</v>
      </c>
      <c r="M6" s="214" t="s">
        <v>84</v>
      </c>
      <c r="N6" s="214" t="s">
        <v>85</v>
      </c>
      <c r="O6" s="214" t="s">
        <v>86</v>
      </c>
      <c r="P6" s="214" t="s">
        <v>87</v>
      </c>
      <c r="Q6" s="214" t="s">
        <v>88</v>
      </c>
      <c r="R6" s="214" t="s">
        <v>89</v>
      </c>
      <c r="S6" s="214" t="s">
        <v>90</v>
      </c>
      <c r="T6" s="214" t="s">
        <v>91</v>
      </c>
      <c r="U6" s="214" t="s">
        <v>92</v>
      </c>
      <c r="V6" s="214" t="s">
        <v>93</v>
      </c>
      <c r="W6" s="214" t="s">
        <v>94</v>
      </c>
      <c r="X6" s="214" t="s">
        <v>95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8" t="s">
        <v>96</v>
      </c>
      <c r="B8" s="229" t="s">
        <v>57</v>
      </c>
      <c r="C8" s="253" t="s">
        <v>58</v>
      </c>
      <c r="D8" s="230"/>
      <c r="E8" s="231"/>
      <c r="F8" s="232"/>
      <c r="G8" s="232">
        <f>SUMIF(AG9:AG10,"&lt;&gt;NOR",G9:G10)</f>
        <v>0</v>
      </c>
      <c r="H8" s="232"/>
      <c r="I8" s="232">
        <f>SUM(I9:I10)</f>
        <v>0</v>
      </c>
      <c r="J8" s="232"/>
      <c r="K8" s="232">
        <f>SUM(K9:K10)</f>
        <v>0</v>
      </c>
      <c r="L8" s="232"/>
      <c r="M8" s="232">
        <f>SUM(M9:M10)</f>
        <v>0</v>
      </c>
      <c r="N8" s="232"/>
      <c r="O8" s="232">
        <f>SUM(O9:O10)</f>
        <v>0</v>
      </c>
      <c r="P8" s="232"/>
      <c r="Q8" s="232">
        <f>SUM(Q9:Q10)</f>
        <v>0</v>
      </c>
      <c r="R8" s="232"/>
      <c r="S8" s="232"/>
      <c r="T8" s="233"/>
      <c r="U8" s="227"/>
      <c r="V8" s="227">
        <f>SUM(V9:V10)</f>
        <v>0</v>
      </c>
      <c r="W8" s="227"/>
      <c r="X8" s="227"/>
      <c r="AG8" t="s">
        <v>97</v>
      </c>
    </row>
    <row r="9" spans="1:60" ht="22.5" outlineLevel="1" x14ac:dyDescent="0.2">
      <c r="A9" s="234">
        <v>1</v>
      </c>
      <c r="B9" s="235" t="s">
        <v>98</v>
      </c>
      <c r="C9" s="254" t="s">
        <v>99</v>
      </c>
      <c r="D9" s="236"/>
      <c r="E9" s="237">
        <v>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100</v>
      </c>
      <c r="T9" s="240" t="s">
        <v>101</v>
      </c>
      <c r="U9" s="224">
        <v>0</v>
      </c>
      <c r="V9" s="224">
        <f>ROUND(E9*U9,2)</f>
        <v>0</v>
      </c>
      <c r="W9" s="224"/>
      <c r="X9" s="224" t="s">
        <v>102</v>
      </c>
      <c r="Y9" s="215"/>
      <c r="Z9" s="215"/>
      <c r="AA9" s="215"/>
      <c r="AB9" s="215"/>
      <c r="AC9" s="215"/>
      <c r="AD9" s="215"/>
      <c r="AE9" s="215"/>
      <c r="AF9" s="215"/>
      <c r="AG9" s="215" t="s">
        <v>103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5" t="s">
        <v>104</v>
      </c>
      <c r="D10" s="225"/>
      <c r="E10" s="226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105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">
      <c r="A11" s="228" t="s">
        <v>96</v>
      </c>
      <c r="B11" s="229" t="s">
        <v>59</v>
      </c>
      <c r="C11" s="253" t="s">
        <v>58</v>
      </c>
      <c r="D11" s="230"/>
      <c r="E11" s="231"/>
      <c r="F11" s="232"/>
      <c r="G11" s="232">
        <f>SUMIF(AG12:AG47,"&lt;&gt;NOR",G12:G47)</f>
        <v>0</v>
      </c>
      <c r="H11" s="232"/>
      <c r="I11" s="232">
        <f>SUM(I12:I47)</f>
        <v>0</v>
      </c>
      <c r="J11" s="232"/>
      <c r="K11" s="232">
        <f>SUM(K12:K47)</f>
        <v>0</v>
      </c>
      <c r="L11" s="232"/>
      <c r="M11" s="232">
        <f>SUM(M12:M47)</f>
        <v>0</v>
      </c>
      <c r="N11" s="232"/>
      <c r="O11" s="232">
        <f>SUM(O12:O47)</f>
        <v>0.03</v>
      </c>
      <c r="P11" s="232"/>
      <c r="Q11" s="232">
        <f>SUM(Q12:Q47)</f>
        <v>0</v>
      </c>
      <c r="R11" s="232"/>
      <c r="S11" s="232"/>
      <c r="T11" s="233"/>
      <c r="U11" s="227"/>
      <c r="V11" s="227">
        <f>SUM(V12:V47)</f>
        <v>227.78999999999996</v>
      </c>
      <c r="W11" s="227"/>
      <c r="X11" s="227"/>
      <c r="AG11" t="s">
        <v>97</v>
      </c>
    </row>
    <row r="12" spans="1:60" outlineLevel="1" x14ac:dyDescent="0.2">
      <c r="A12" s="234">
        <v>2</v>
      </c>
      <c r="B12" s="235" t="s">
        <v>106</v>
      </c>
      <c r="C12" s="254" t="s">
        <v>107</v>
      </c>
      <c r="D12" s="236" t="s">
        <v>108</v>
      </c>
      <c r="E12" s="237">
        <v>20.925000000000001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 t="s">
        <v>109</v>
      </c>
      <c r="S12" s="239" t="s">
        <v>110</v>
      </c>
      <c r="T12" s="240" t="s">
        <v>101</v>
      </c>
      <c r="U12" s="224">
        <v>9.7000000000000003E-2</v>
      </c>
      <c r="V12" s="224">
        <f>ROUND(E12*U12,2)</f>
        <v>2.0299999999999998</v>
      </c>
      <c r="W12" s="224"/>
      <c r="X12" s="224" t="s">
        <v>102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103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6" t="s">
        <v>111</v>
      </c>
      <c r="D13" s="242"/>
      <c r="E13" s="242"/>
      <c r="F13" s="242"/>
      <c r="G13" s="242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112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41" t="str">
        <f>C13</f>
        <v>nebo lesní půdy, s vodorovným přemístěním na hromady v místě upotřebení nebo na dočasné či trvalé skládky se složením</v>
      </c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55" t="s">
        <v>113</v>
      </c>
      <c r="D14" s="225"/>
      <c r="E14" s="226">
        <v>20.925000000000001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105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34">
        <v>3</v>
      </c>
      <c r="B15" s="235" t="s">
        <v>114</v>
      </c>
      <c r="C15" s="254" t="s">
        <v>115</v>
      </c>
      <c r="D15" s="236" t="s">
        <v>108</v>
      </c>
      <c r="E15" s="237">
        <v>1.7410000000000001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 t="s">
        <v>109</v>
      </c>
      <c r="S15" s="239" t="s">
        <v>110</v>
      </c>
      <c r="T15" s="240" t="s">
        <v>116</v>
      </c>
      <c r="U15" s="224">
        <v>3.53</v>
      </c>
      <c r="V15" s="224">
        <f>ROUND(E15*U15,2)</f>
        <v>6.15</v>
      </c>
      <c r="W15" s="224"/>
      <c r="X15" s="224" t="s">
        <v>102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103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56" t="s">
        <v>117</v>
      </c>
      <c r="D16" s="242"/>
      <c r="E16" s="242"/>
      <c r="F16" s="242"/>
      <c r="G16" s="242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112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5" t="s">
        <v>118</v>
      </c>
      <c r="D17" s="225"/>
      <c r="E17" s="226">
        <v>1.08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105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5" t="s">
        <v>119</v>
      </c>
      <c r="D18" s="225"/>
      <c r="E18" s="226">
        <v>0.13500000000000001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105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5" t="s">
        <v>120</v>
      </c>
      <c r="D19" s="225"/>
      <c r="E19" s="226">
        <v>0.09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105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55" t="s">
        <v>121</v>
      </c>
      <c r="D20" s="225"/>
      <c r="E20" s="226">
        <v>0.25600000000000001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105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5" t="s">
        <v>122</v>
      </c>
      <c r="D21" s="225"/>
      <c r="E21" s="226">
        <v>0.18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105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34">
        <v>4</v>
      </c>
      <c r="B22" s="235" t="s">
        <v>123</v>
      </c>
      <c r="C22" s="254" t="s">
        <v>124</v>
      </c>
      <c r="D22" s="236" t="s">
        <v>108</v>
      </c>
      <c r="E22" s="237">
        <v>1.7410000000000001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 t="s">
        <v>109</v>
      </c>
      <c r="S22" s="239" t="s">
        <v>110</v>
      </c>
      <c r="T22" s="240" t="s">
        <v>116</v>
      </c>
      <c r="U22" s="224">
        <v>0.66800000000000004</v>
      </c>
      <c r="V22" s="224">
        <f>ROUND(E22*U22,2)</f>
        <v>1.1599999999999999</v>
      </c>
      <c r="W22" s="224"/>
      <c r="X22" s="224" t="s">
        <v>102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103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56" t="s">
        <v>125</v>
      </c>
      <c r="D23" s="242"/>
      <c r="E23" s="242"/>
      <c r="F23" s="242"/>
      <c r="G23" s="242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112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2.5" outlineLevel="1" x14ac:dyDescent="0.2">
      <c r="A24" s="234">
        <v>5</v>
      </c>
      <c r="B24" s="235" t="s">
        <v>126</v>
      </c>
      <c r="C24" s="254" t="s">
        <v>127</v>
      </c>
      <c r="D24" s="236" t="s">
        <v>108</v>
      </c>
      <c r="E24" s="237">
        <v>4.8600000000000003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 t="s">
        <v>109</v>
      </c>
      <c r="S24" s="239" t="s">
        <v>110</v>
      </c>
      <c r="T24" s="240" t="s">
        <v>116</v>
      </c>
      <c r="U24" s="224">
        <v>0.59</v>
      </c>
      <c r="V24" s="224">
        <f>ROUND(E24*U24,2)</f>
        <v>2.87</v>
      </c>
      <c r="W24" s="224"/>
      <c r="X24" s="224" t="s">
        <v>102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103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56" t="s">
        <v>125</v>
      </c>
      <c r="D25" s="242"/>
      <c r="E25" s="242"/>
      <c r="F25" s="242"/>
      <c r="G25" s="242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112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55" t="s">
        <v>128</v>
      </c>
      <c r="D26" s="225"/>
      <c r="E26" s="226">
        <v>4.8600000000000003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105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34">
        <v>6</v>
      </c>
      <c r="B27" s="235" t="s">
        <v>129</v>
      </c>
      <c r="C27" s="254" t="s">
        <v>130</v>
      </c>
      <c r="D27" s="236" t="s">
        <v>131</v>
      </c>
      <c r="E27" s="237">
        <v>312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 t="s">
        <v>132</v>
      </c>
      <c r="S27" s="239" t="s">
        <v>110</v>
      </c>
      <c r="T27" s="240" t="s">
        <v>101</v>
      </c>
      <c r="U27" s="224">
        <v>0.2</v>
      </c>
      <c r="V27" s="224">
        <f>ROUND(E27*U27,2)</f>
        <v>62.4</v>
      </c>
      <c r="W27" s="224"/>
      <c r="X27" s="224" t="s">
        <v>102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103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 x14ac:dyDescent="0.2">
      <c r="A28" s="222"/>
      <c r="B28" s="223"/>
      <c r="C28" s="256" t="s">
        <v>133</v>
      </c>
      <c r="D28" s="242"/>
      <c r="E28" s="242"/>
      <c r="F28" s="242"/>
      <c r="G28" s="242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112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41" t="str">
        <f>C28</f>
        <v>s vyprofilováním, s přihnojením organickým hnojivem, naložením a odvozem shrabků a pokosené trávy na vzdálenost do 10 km a s jejich složením,</v>
      </c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7" t="s">
        <v>134</v>
      </c>
      <c r="D29" s="243"/>
      <c r="E29" s="243"/>
      <c r="F29" s="243"/>
      <c r="G29" s="243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135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55" t="s">
        <v>136</v>
      </c>
      <c r="D30" s="225"/>
      <c r="E30" s="226">
        <v>312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105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34">
        <v>7</v>
      </c>
      <c r="B31" s="235" t="s">
        <v>137</v>
      </c>
      <c r="C31" s="254" t="s">
        <v>138</v>
      </c>
      <c r="D31" s="236" t="s">
        <v>131</v>
      </c>
      <c r="E31" s="237">
        <v>640.5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 t="s">
        <v>132</v>
      </c>
      <c r="S31" s="239" t="s">
        <v>110</v>
      </c>
      <c r="T31" s="240" t="s">
        <v>101</v>
      </c>
      <c r="U31" s="224">
        <v>0.06</v>
      </c>
      <c r="V31" s="224">
        <f>ROUND(E31*U31,2)</f>
        <v>38.43</v>
      </c>
      <c r="W31" s="224"/>
      <c r="X31" s="224" t="s">
        <v>102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103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6" t="s">
        <v>139</v>
      </c>
      <c r="D32" s="242"/>
      <c r="E32" s="242"/>
      <c r="F32" s="242"/>
      <c r="G32" s="242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112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34">
        <v>8</v>
      </c>
      <c r="B33" s="235" t="s">
        <v>140</v>
      </c>
      <c r="C33" s="254" t="s">
        <v>141</v>
      </c>
      <c r="D33" s="236" t="s">
        <v>131</v>
      </c>
      <c r="E33" s="237">
        <v>224.86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 t="s">
        <v>142</v>
      </c>
      <c r="S33" s="239" t="s">
        <v>110</v>
      </c>
      <c r="T33" s="240" t="s">
        <v>101</v>
      </c>
      <c r="U33" s="224">
        <v>7.0000000000000001E-3</v>
      </c>
      <c r="V33" s="224">
        <f>ROUND(E33*U33,2)</f>
        <v>1.57</v>
      </c>
      <c r="W33" s="224"/>
      <c r="X33" s="224" t="s">
        <v>102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103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56" t="s">
        <v>143</v>
      </c>
      <c r="D34" s="242"/>
      <c r="E34" s="242"/>
      <c r="F34" s="242"/>
      <c r="G34" s="242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112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58" t="s">
        <v>144</v>
      </c>
      <c r="D35" s="244"/>
      <c r="E35" s="244"/>
      <c r="F35" s="244"/>
      <c r="G35" s="24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112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55" t="s">
        <v>145</v>
      </c>
      <c r="D36" s="225"/>
      <c r="E36" s="226">
        <v>15.61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105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22"/>
      <c r="B37" s="223"/>
      <c r="C37" s="255" t="s">
        <v>146</v>
      </c>
      <c r="D37" s="225"/>
      <c r="E37" s="226">
        <v>209.25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5"/>
      <c r="Z37" s="215"/>
      <c r="AA37" s="215"/>
      <c r="AB37" s="215"/>
      <c r="AC37" s="215"/>
      <c r="AD37" s="215"/>
      <c r="AE37" s="215"/>
      <c r="AF37" s="215"/>
      <c r="AG37" s="215" t="s">
        <v>105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34">
        <v>9</v>
      </c>
      <c r="B38" s="235" t="s">
        <v>147</v>
      </c>
      <c r="C38" s="254" t="s">
        <v>148</v>
      </c>
      <c r="D38" s="236" t="s">
        <v>131</v>
      </c>
      <c r="E38" s="237">
        <v>646.10599999999999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 t="s">
        <v>109</v>
      </c>
      <c r="S38" s="239" t="s">
        <v>110</v>
      </c>
      <c r="T38" s="240" t="s">
        <v>101</v>
      </c>
      <c r="U38" s="224">
        <v>0.02</v>
      </c>
      <c r="V38" s="224">
        <f>ROUND(E38*U38,2)</f>
        <v>12.92</v>
      </c>
      <c r="W38" s="224"/>
      <c r="X38" s="224" t="s">
        <v>102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103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56" t="s">
        <v>149</v>
      </c>
      <c r="D39" s="242"/>
      <c r="E39" s="242"/>
      <c r="F39" s="242"/>
      <c r="G39" s="242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112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55" t="s">
        <v>150</v>
      </c>
      <c r="D40" s="225"/>
      <c r="E40" s="226">
        <v>646.10599999999999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105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34">
        <v>10</v>
      </c>
      <c r="B41" s="235" t="s">
        <v>151</v>
      </c>
      <c r="C41" s="254" t="s">
        <v>152</v>
      </c>
      <c r="D41" s="236" t="s">
        <v>108</v>
      </c>
      <c r="E41" s="237">
        <v>94.224999999999994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 t="s">
        <v>132</v>
      </c>
      <c r="S41" s="239" t="s">
        <v>110</v>
      </c>
      <c r="T41" s="240" t="s">
        <v>101</v>
      </c>
      <c r="U41" s="224">
        <v>0.92</v>
      </c>
      <c r="V41" s="224">
        <f>ROUND(E41*U41,2)</f>
        <v>86.69</v>
      </c>
      <c r="W41" s="224"/>
      <c r="X41" s="224" t="s">
        <v>102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103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55" t="s">
        <v>153</v>
      </c>
      <c r="D42" s="225"/>
      <c r="E42" s="226">
        <v>94.224999999999994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105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34">
        <v>11</v>
      </c>
      <c r="B43" s="235" t="s">
        <v>154</v>
      </c>
      <c r="C43" s="254" t="s">
        <v>155</v>
      </c>
      <c r="D43" s="236" t="s">
        <v>131</v>
      </c>
      <c r="E43" s="237">
        <v>646.10599999999999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 t="s">
        <v>132</v>
      </c>
      <c r="S43" s="239" t="s">
        <v>110</v>
      </c>
      <c r="T43" s="240" t="s">
        <v>116</v>
      </c>
      <c r="U43" s="224">
        <v>0.02</v>
      </c>
      <c r="V43" s="224">
        <f>ROUND(E43*U43,2)</f>
        <v>12.92</v>
      </c>
      <c r="W43" s="224"/>
      <c r="X43" s="224" t="s">
        <v>102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103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5" t="s">
        <v>150</v>
      </c>
      <c r="D44" s="225"/>
      <c r="E44" s="226">
        <v>646.10599999999999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105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45">
        <v>12</v>
      </c>
      <c r="B45" s="246" t="s">
        <v>156</v>
      </c>
      <c r="C45" s="259" t="s">
        <v>157</v>
      </c>
      <c r="D45" s="247" t="s">
        <v>131</v>
      </c>
      <c r="E45" s="248">
        <v>646.10599999999999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21</v>
      </c>
      <c r="M45" s="250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0" t="s">
        <v>132</v>
      </c>
      <c r="S45" s="250" t="s">
        <v>110</v>
      </c>
      <c r="T45" s="251" t="s">
        <v>116</v>
      </c>
      <c r="U45" s="224">
        <v>1E-3</v>
      </c>
      <c r="V45" s="224">
        <f>ROUND(E45*U45,2)</f>
        <v>0.65</v>
      </c>
      <c r="W45" s="224"/>
      <c r="X45" s="224" t="s">
        <v>102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103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45">
        <v>13</v>
      </c>
      <c r="B46" s="246" t="s">
        <v>158</v>
      </c>
      <c r="C46" s="259" t="s">
        <v>159</v>
      </c>
      <c r="D46" s="247" t="s">
        <v>160</v>
      </c>
      <c r="E46" s="248">
        <v>1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0"/>
      <c r="S46" s="250" t="s">
        <v>100</v>
      </c>
      <c r="T46" s="251" t="s">
        <v>116</v>
      </c>
      <c r="U46" s="224">
        <v>0</v>
      </c>
      <c r="V46" s="224">
        <f>ROUND(E46*U46,2)</f>
        <v>0</v>
      </c>
      <c r="W46" s="224"/>
      <c r="X46" s="224" t="s">
        <v>102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103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45">
        <v>14</v>
      </c>
      <c r="B47" s="246" t="s">
        <v>161</v>
      </c>
      <c r="C47" s="259" t="s">
        <v>162</v>
      </c>
      <c r="D47" s="247" t="s">
        <v>163</v>
      </c>
      <c r="E47" s="248">
        <v>30</v>
      </c>
      <c r="F47" s="249"/>
      <c r="G47" s="250">
        <f>ROUND(E47*F47,2)</f>
        <v>0</v>
      </c>
      <c r="H47" s="249"/>
      <c r="I47" s="250">
        <f>ROUND(E47*H47,2)</f>
        <v>0</v>
      </c>
      <c r="J47" s="249"/>
      <c r="K47" s="250">
        <f>ROUND(E47*J47,2)</f>
        <v>0</v>
      </c>
      <c r="L47" s="250">
        <v>21</v>
      </c>
      <c r="M47" s="250">
        <f>G47*(1+L47/100)</f>
        <v>0</v>
      </c>
      <c r="N47" s="250">
        <v>1E-3</v>
      </c>
      <c r="O47" s="250">
        <f>ROUND(E47*N47,2)</f>
        <v>0.03</v>
      </c>
      <c r="P47" s="250">
        <v>0</v>
      </c>
      <c r="Q47" s="250">
        <f>ROUND(E47*P47,2)</f>
        <v>0</v>
      </c>
      <c r="R47" s="250" t="s">
        <v>164</v>
      </c>
      <c r="S47" s="250" t="s">
        <v>110</v>
      </c>
      <c r="T47" s="251" t="s">
        <v>110</v>
      </c>
      <c r="U47" s="224">
        <v>0</v>
      </c>
      <c r="V47" s="224">
        <f>ROUND(E47*U47,2)</f>
        <v>0</v>
      </c>
      <c r="W47" s="224"/>
      <c r="X47" s="224" t="s">
        <v>165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166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x14ac:dyDescent="0.2">
      <c r="A48" s="228" t="s">
        <v>96</v>
      </c>
      <c r="B48" s="229" t="s">
        <v>60</v>
      </c>
      <c r="C48" s="253" t="s">
        <v>61</v>
      </c>
      <c r="D48" s="230"/>
      <c r="E48" s="231"/>
      <c r="F48" s="232"/>
      <c r="G48" s="232">
        <f>SUMIF(AG49:AG49,"&lt;&gt;NOR",G49:G49)</f>
        <v>0</v>
      </c>
      <c r="H48" s="232"/>
      <c r="I48" s="232">
        <f>SUM(I49:I49)</f>
        <v>0</v>
      </c>
      <c r="J48" s="232"/>
      <c r="K48" s="232">
        <f>SUM(K49:K49)</f>
        <v>0</v>
      </c>
      <c r="L48" s="232"/>
      <c r="M48" s="232">
        <f>SUM(M49:M49)</f>
        <v>0</v>
      </c>
      <c r="N48" s="232"/>
      <c r="O48" s="232">
        <f>SUM(O49:O49)</f>
        <v>4.4000000000000004</v>
      </c>
      <c r="P48" s="232"/>
      <c r="Q48" s="232">
        <f>SUM(Q49:Q49)</f>
        <v>0</v>
      </c>
      <c r="R48" s="232"/>
      <c r="S48" s="232"/>
      <c r="T48" s="233"/>
      <c r="U48" s="227"/>
      <c r="V48" s="227">
        <f>SUM(V49:V49)</f>
        <v>0.83</v>
      </c>
      <c r="W48" s="227"/>
      <c r="X48" s="227"/>
      <c r="AG48" t="s">
        <v>97</v>
      </c>
    </row>
    <row r="49" spans="1:60" outlineLevel="1" x14ac:dyDescent="0.2">
      <c r="A49" s="245">
        <v>15</v>
      </c>
      <c r="B49" s="246" t="s">
        <v>167</v>
      </c>
      <c r="C49" s="259" t="s">
        <v>168</v>
      </c>
      <c r="D49" s="247" t="s">
        <v>108</v>
      </c>
      <c r="E49" s="248">
        <v>1.7410000000000001</v>
      </c>
      <c r="F49" s="249"/>
      <c r="G49" s="250">
        <f>ROUND(E49*F49,2)</f>
        <v>0</v>
      </c>
      <c r="H49" s="249"/>
      <c r="I49" s="250">
        <f>ROUND(E49*H49,2)</f>
        <v>0</v>
      </c>
      <c r="J49" s="249"/>
      <c r="K49" s="250">
        <f>ROUND(E49*J49,2)</f>
        <v>0</v>
      </c>
      <c r="L49" s="250">
        <v>21</v>
      </c>
      <c r="M49" s="250">
        <f>G49*(1+L49/100)</f>
        <v>0</v>
      </c>
      <c r="N49" s="250">
        <v>2.5249999999999999</v>
      </c>
      <c r="O49" s="250">
        <f>ROUND(E49*N49,2)</f>
        <v>4.4000000000000004</v>
      </c>
      <c r="P49" s="250">
        <v>0</v>
      </c>
      <c r="Q49" s="250">
        <f>ROUND(E49*P49,2)</f>
        <v>0</v>
      </c>
      <c r="R49" s="250" t="s">
        <v>169</v>
      </c>
      <c r="S49" s="250" t="s">
        <v>110</v>
      </c>
      <c r="T49" s="251" t="s">
        <v>101</v>
      </c>
      <c r="U49" s="224">
        <v>0.47699999999999998</v>
      </c>
      <c r="V49" s="224">
        <f>ROUND(E49*U49,2)</f>
        <v>0.83</v>
      </c>
      <c r="W49" s="224"/>
      <c r="X49" s="224" t="s">
        <v>102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103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x14ac:dyDescent="0.2">
      <c r="A50" s="228" t="s">
        <v>96</v>
      </c>
      <c r="B50" s="229" t="s">
        <v>62</v>
      </c>
      <c r="C50" s="253" t="s">
        <v>63</v>
      </c>
      <c r="D50" s="230"/>
      <c r="E50" s="231"/>
      <c r="F50" s="232"/>
      <c r="G50" s="232">
        <f>SUMIF(AG51:AG60,"&lt;&gt;NOR",G51:G60)</f>
        <v>0</v>
      </c>
      <c r="H50" s="232"/>
      <c r="I50" s="232">
        <f>SUM(I51:I60)</f>
        <v>0</v>
      </c>
      <c r="J50" s="232"/>
      <c r="K50" s="232">
        <f>SUM(K51:K60)</f>
        <v>0</v>
      </c>
      <c r="L50" s="232"/>
      <c r="M50" s="232">
        <f>SUM(M51:M60)</f>
        <v>0</v>
      </c>
      <c r="N50" s="232"/>
      <c r="O50" s="232">
        <f>SUM(O51:O60)</f>
        <v>44.099999999999994</v>
      </c>
      <c r="P50" s="232"/>
      <c r="Q50" s="232">
        <f>SUM(Q51:Q60)</f>
        <v>0</v>
      </c>
      <c r="R50" s="232"/>
      <c r="S50" s="232"/>
      <c r="T50" s="233"/>
      <c r="U50" s="227"/>
      <c r="V50" s="227">
        <f>SUM(V51:V60)</f>
        <v>8.24</v>
      </c>
      <c r="W50" s="227"/>
      <c r="X50" s="227"/>
      <c r="AG50" t="s">
        <v>97</v>
      </c>
    </row>
    <row r="51" spans="1:60" outlineLevel="1" x14ac:dyDescent="0.2">
      <c r="A51" s="234">
        <v>16</v>
      </c>
      <c r="B51" s="235" t="s">
        <v>170</v>
      </c>
      <c r="C51" s="254" t="s">
        <v>171</v>
      </c>
      <c r="D51" s="236" t="s">
        <v>131</v>
      </c>
      <c r="E51" s="237">
        <v>69.75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4.7000000000000002E-3</v>
      </c>
      <c r="O51" s="239">
        <f>ROUND(E51*N51,2)</f>
        <v>0.33</v>
      </c>
      <c r="P51" s="239">
        <v>0</v>
      </c>
      <c r="Q51" s="239">
        <f>ROUND(E51*P51,2)</f>
        <v>0</v>
      </c>
      <c r="R51" s="239" t="s">
        <v>172</v>
      </c>
      <c r="S51" s="239" t="s">
        <v>110</v>
      </c>
      <c r="T51" s="240" t="s">
        <v>101</v>
      </c>
      <c r="U51" s="224">
        <v>0.02</v>
      </c>
      <c r="V51" s="224">
        <f>ROUND(E51*U51,2)</f>
        <v>1.4</v>
      </c>
      <c r="W51" s="224"/>
      <c r="X51" s="224" t="s">
        <v>102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103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56" t="s">
        <v>173</v>
      </c>
      <c r="D52" s="242"/>
      <c r="E52" s="242"/>
      <c r="F52" s="242"/>
      <c r="G52" s="242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112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41" t="str">
        <f>C52</f>
        <v>bez přidání vylepšovacího materiálu, s rozprostřením, promísením, vlhčením, zhutněním, ošetřením vodou, popř. s rozrytím</v>
      </c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34">
        <v>17</v>
      </c>
      <c r="B53" s="235" t="s">
        <v>174</v>
      </c>
      <c r="C53" s="254" t="s">
        <v>175</v>
      </c>
      <c r="D53" s="236" t="s">
        <v>131</v>
      </c>
      <c r="E53" s="237">
        <v>60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0.1012</v>
      </c>
      <c r="O53" s="239">
        <f>ROUND(E53*N53,2)</f>
        <v>6.07</v>
      </c>
      <c r="P53" s="239">
        <v>0</v>
      </c>
      <c r="Q53" s="239">
        <f>ROUND(E53*P53,2)</f>
        <v>0</v>
      </c>
      <c r="R53" s="239" t="s">
        <v>172</v>
      </c>
      <c r="S53" s="239" t="s">
        <v>110</v>
      </c>
      <c r="T53" s="240" t="s">
        <v>101</v>
      </c>
      <c r="U53" s="224">
        <v>2.4E-2</v>
      </c>
      <c r="V53" s="224">
        <f>ROUND(E53*U53,2)</f>
        <v>1.44</v>
      </c>
      <c r="W53" s="224"/>
      <c r="X53" s="224" t="s">
        <v>102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103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56" t="s">
        <v>176</v>
      </c>
      <c r="D54" s="242"/>
      <c r="E54" s="242"/>
      <c r="F54" s="242"/>
      <c r="G54" s="242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112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22"/>
      <c r="B55" s="223"/>
      <c r="C55" s="255" t="s">
        <v>177</v>
      </c>
      <c r="D55" s="225"/>
      <c r="E55" s="226">
        <v>60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5"/>
      <c r="Z55" s="215"/>
      <c r="AA55" s="215"/>
      <c r="AB55" s="215"/>
      <c r="AC55" s="215"/>
      <c r="AD55" s="215"/>
      <c r="AE55" s="215"/>
      <c r="AF55" s="215"/>
      <c r="AG55" s="215" t="s">
        <v>105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2.5" outlineLevel="1" x14ac:dyDescent="0.2">
      <c r="A56" s="234">
        <v>18</v>
      </c>
      <c r="B56" s="235" t="s">
        <v>178</v>
      </c>
      <c r="C56" s="254" t="s">
        <v>179</v>
      </c>
      <c r="D56" s="236" t="s">
        <v>131</v>
      </c>
      <c r="E56" s="237">
        <v>69.75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0.50714999999999999</v>
      </c>
      <c r="O56" s="239">
        <f>ROUND(E56*N56,2)</f>
        <v>35.369999999999997</v>
      </c>
      <c r="P56" s="239">
        <v>0</v>
      </c>
      <c r="Q56" s="239">
        <f>ROUND(E56*P56,2)</f>
        <v>0</v>
      </c>
      <c r="R56" s="239" t="s">
        <v>172</v>
      </c>
      <c r="S56" s="239" t="s">
        <v>110</v>
      </c>
      <c r="T56" s="240" t="s">
        <v>101</v>
      </c>
      <c r="U56" s="224">
        <v>3.1E-2</v>
      </c>
      <c r="V56" s="224">
        <f>ROUND(E56*U56,2)</f>
        <v>2.16</v>
      </c>
      <c r="W56" s="224"/>
      <c r="X56" s="224" t="s">
        <v>102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103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55" t="s">
        <v>180</v>
      </c>
      <c r="D57" s="225"/>
      <c r="E57" s="226">
        <v>69.75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105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ht="22.5" outlineLevel="1" x14ac:dyDescent="0.2">
      <c r="A58" s="245">
        <v>19</v>
      </c>
      <c r="B58" s="246" t="s">
        <v>181</v>
      </c>
      <c r="C58" s="259" t="s">
        <v>182</v>
      </c>
      <c r="D58" s="247" t="s">
        <v>131</v>
      </c>
      <c r="E58" s="248">
        <v>60</v>
      </c>
      <c r="F58" s="249"/>
      <c r="G58" s="250">
        <f>ROUND(E58*F58,2)</f>
        <v>0</v>
      </c>
      <c r="H58" s="249"/>
      <c r="I58" s="250">
        <f>ROUND(E58*H58,2)</f>
        <v>0</v>
      </c>
      <c r="J58" s="249"/>
      <c r="K58" s="250">
        <f>ROUND(E58*J58,2)</f>
        <v>0</v>
      </c>
      <c r="L58" s="250">
        <v>21</v>
      </c>
      <c r="M58" s="250">
        <f>G58*(1+L58/100)</f>
        <v>0</v>
      </c>
      <c r="N58" s="250">
        <v>3.891E-2</v>
      </c>
      <c r="O58" s="250">
        <f>ROUND(E58*N58,2)</f>
        <v>2.33</v>
      </c>
      <c r="P58" s="250">
        <v>0</v>
      </c>
      <c r="Q58" s="250">
        <f>ROUND(E58*P58,2)</f>
        <v>0</v>
      </c>
      <c r="R58" s="250" t="s">
        <v>132</v>
      </c>
      <c r="S58" s="250" t="s">
        <v>110</v>
      </c>
      <c r="T58" s="251" t="s">
        <v>101</v>
      </c>
      <c r="U58" s="224">
        <v>5.3999999999999999E-2</v>
      </c>
      <c r="V58" s="224">
        <f>ROUND(E58*U58,2)</f>
        <v>3.24</v>
      </c>
      <c r="W58" s="224"/>
      <c r="X58" s="224" t="s">
        <v>102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103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ht="22.5" outlineLevel="1" x14ac:dyDescent="0.2">
      <c r="A59" s="234">
        <v>20</v>
      </c>
      <c r="B59" s="235" t="s">
        <v>183</v>
      </c>
      <c r="C59" s="254" t="s">
        <v>184</v>
      </c>
      <c r="D59" s="236" t="s">
        <v>185</v>
      </c>
      <c r="E59" s="237">
        <v>36.799999999999997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100</v>
      </c>
      <c r="T59" s="240" t="s">
        <v>116</v>
      </c>
      <c r="U59" s="224">
        <v>0</v>
      </c>
      <c r="V59" s="224">
        <f>ROUND(E59*U59,2)</f>
        <v>0</v>
      </c>
      <c r="W59" s="224"/>
      <c r="X59" s="224" t="s">
        <v>102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103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55" t="s">
        <v>186</v>
      </c>
      <c r="D60" s="225"/>
      <c r="E60" s="226">
        <v>36.799999999999997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5"/>
      <c r="Z60" s="215"/>
      <c r="AA60" s="215"/>
      <c r="AB60" s="215"/>
      <c r="AC60" s="215"/>
      <c r="AD60" s="215"/>
      <c r="AE60" s="215"/>
      <c r="AF60" s="215"/>
      <c r="AG60" s="215" t="s">
        <v>105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x14ac:dyDescent="0.2">
      <c r="A61" s="228" t="s">
        <v>96</v>
      </c>
      <c r="B61" s="229" t="s">
        <v>64</v>
      </c>
      <c r="C61" s="253" t="s">
        <v>65</v>
      </c>
      <c r="D61" s="230"/>
      <c r="E61" s="231"/>
      <c r="F61" s="232"/>
      <c r="G61" s="232">
        <f>SUMIF(AG62:AG71,"&lt;&gt;NOR",G62:G71)</f>
        <v>0</v>
      </c>
      <c r="H61" s="232"/>
      <c r="I61" s="232">
        <f>SUM(I62:I71)</f>
        <v>0</v>
      </c>
      <c r="J61" s="232"/>
      <c r="K61" s="232">
        <f>SUM(K62:K71)</f>
        <v>0</v>
      </c>
      <c r="L61" s="232"/>
      <c r="M61" s="232">
        <f>SUM(M62:M71)</f>
        <v>0</v>
      </c>
      <c r="N61" s="232"/>
      <c r="O61" s="232">
        <f>SUM(O62:O71)</f>
        <v>0.95</v>
      </c>
      <c r="P61" s="232"/>
      <c r="Q61" s="232">
        <f>SUM(Q62:Q71)</f>
        <v>0</v>
      </c>
      <c r="R61" s="232"/>
      <c r="S61" s="232"/>
      <c r="T61" s="233"/>
      <c r="U61" s="227"/>
      <c r="V61" s="227">
        <f>SUM(V62:V71)</f>
        <v>0</v>
      </c>
      <c r="W61" s="227"/>
      <c r="X61" s="227"/>
      <c r="AG61" t="s">
        <v>97</v>
      </c>
    </row>
    <row r="62" spans="1:60" outlineLevel="1" x14ac:dyDescent="0.2">
      <c r="A62" s="245">
        <v>21</v>
      </c>
      <c r="B62" s="246" t="s">
        <v>187</v>
      </c>
      <c r="C62" s="259" t="s">
        <v>188</v>
      </c>
      <c r="D62" s="247" t="s">
        <v>189</v>
      </c>
      <c r="E62" s="248">
        <v>1</v>
      </c>
      <c r="F62" s="249"/>
      <c r="G62" s="250">
        <f>ROUND(E62*F62,2)</f>
        <v>0</v>
      </c>
      <c r="H62" s="249"/>
      <c r="I62" s="250">
        <f>ROUND(E62*H62,2)</f>
        <v>0</v>
      </c>
      <c r="J62" s="249"/>
      <c r="K62" s="250">
        <f>ROUND(E62*J62,2)</f>
        <v>0</v>
      </c>
      <c r="L62" s="250">
        <v>21</v>
      </c>
      <c r="M62" s="250">
        <f>G62*(1+L62/100)</f>
        <v>0</v>
      </c>
      <c r="N62" s="250">
        <v>4.2000000000000003E-2</v>
      </c>
      <c r="O62" s="250">
        <f>ROUND(E62*N62,2)</f>
        <v>0.04</v>
      </c>
      <c r="P62" s="250">
        <v>0</v>
      </c>
      <c r="Q62" s="250">
        <f>ROUND(E62*P62,2)</f>
        <v>0</v>
      </c>
      <c r="R62" s="250"/>
      <c r="S62" s="250" t="s">
        <v>100</v>
      </c>
      <c r="T62" s="251" t="s">
        <v>116</v>
      </c>
      <c r="U62" s="224">
        <v>0</v>
      </c>
      <c r="V62" s="224">
        <f>ROUND(E62*U62,2)</f>
        <v>0</v>
      </c>
      <c r="W62" s="224"/>
      <c r="X62" s="224" t="s">
        <v>102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103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45">
        <v>22</v>
      </c>
      <c r="B63" s="246" t="s">
        <v>190</v>
      </c>
      <c r="C63" s="259" t="s">
        <v>191</v>
      </c>
      <c r="D63" s="247" t="s">
        <v>189</v>
      </c>
      <c r="E63" s="248">
        <v>1</v>
      </c>
      <c r="F63" s="249"/>
      <c r="G63" s="250">
        <f>ROUND(E63*F63,2)</f>
        <v>0</v>
      </c>
      <c r="H63" s="249"/>
      <c r="I63" s="250">
        <f>ROUND(E63*H63,2)</f>
        <v>0</v>
      </c>
      <c r="J63" s="249"/>
      <c r="K63" s="250">
        <f>ROUND(E63*J63,2)</f>
        <v>0</v>
      </c>
      <c r="L63" s="250">
        <v>21</v>
      </c>
      <c r="M63" s="250">
        <f>G63*(1+L63/100)</f>
        <v>0</v>
      </c>
      <c r="N63" s="250">
        <v>4.2000000000000003E-2</v>
      </c>
      <c r="O63" s="250">
        <f>ROUND(E63*N63,2)</f>
        <v>0.04</v>
      </c>
      <c r="P63" s="250">
        <v>0</v>
      </c>
      <c r="Q63" s="250">
        <f>ROUND(E63*P63,2)</f>
        <v>0</v>
      </c>
      <c r="R63" s="250"/>
      <c r="S63" s="250" t="s">
        <v>100</v>
      </c>
      <c r="T63" s="251" t="s">
        <v>116</v>
      </c>
      <c r="U63" s="224">
        <v>0</v>
      </c>
      <c r="V63" s="224">
        <f>ROUND(E63*U63,2)</f>
        <v>0</v>
      </c>
      <c r="W63" s="224"/>
      <c r="X63" s="224" t="s">
        <v>102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103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45">
        <v>23</v>
      </c>
      <c r="B64" s="246" t="s">
        <v>192</v>
      </c>
      <c r="C64" s="259" t="s">
        <v>193</v>
      </c>
      <c r="D64" s="247" t="s">
        <v>189</v>
      </c>
      <c r="E64" s="248">
        <v>6</v>
      </c>
      <c r="F64" s="249"/>
      <c r="G64" s="250">
        <f>ROUND(E64*F64,2)</f>
        <v>0</v>
      </c>
      <c r="H64" s="249"/>
      <c r="I64" s="250">
        <f>ROUND(E64*H64,2)</f>
        <v>0</v>
      </c>
      <c r="J64" s="249"/>
      <c r="K64" s="250">
        <f>ROUND(E64*J64,2)</f>
        <v>0</v>
      </c>
      <c r="L64" s="250">
        <v>21</v>
      </c>
      <c r="M64" s="250">
        <f>G64*(1+L64/100)</f>
        <v>0</v>
      </c>
      <c r="N64" s="250">
        <v>4.2000000000000003E-2</v>
      </c>
      <c r="O64" s="250">
        <f>ROUND(E64*N64,2)</f>
        <v>0.25</v>
      </c>
      <c r="P64" s="250">
        <v>0</v>
      </c>
      <c r="Q64" s="250">
        <f>ROUND(E64*P64,2)</f>
        <v>0</v>
      </c>
      <c r="R64" s="250"/>
      <c r="S64" s="250" t="s">
        <v>100</v>
      </c>
      <c r="T64" s="251" t="s">
        <v>116</v>
      </c>
      <c r="U64" s="224">
        <v>0</v>
      </c>
      <c r="V64" s="224">
        <f>ROUND(E64*U64,2)</f>
        <v>0</v>
      </c>
      <c r="W64" s="224"/>
      <c r="X64" s="224" t="s">
        <v>102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103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45">
        <v>24</v>
      </c>
      <c r="B65" s="246" t="s">
        <v>194</v>
      </c>
      <c r="C65" s="259" t="s">
        <v>195</v>
      </c>
      <c r="D65" s="247" t="s">
        <v>189</v>
      </c>
      <c r="E65" s="248">
        <v>3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50">
        <v>2.5999999999999999E-2</v>
      </c>
      <c r="O65" s="250">
        <f>ROUND(E65*N65,2)</f>
        <v>0.08</v>
      </c>
      <c r="P65" s="250">
        <v>0</v>
      </c>
      <c r="Q65" s="250">
        <f>ROUND(E65*P65,2)</f>
        <v>0</v>
      </c>
      <c r="R65" s="250"/>
      <c r="S65" s="250" t="s">
        <v>100</v>
      </c>
      <c r="T65" s="251" t="s">
        <v>116</v>
      </c>
      <c r="U65" s="224">
        <v>0</v>
      </c>
      <c r="V65" s="224">
        <f>ROUND(E65*U65,2)</f>
        <v>0</v>
      </c>
      <c r="W65" s="224"/>
      <c r="X65" s="224" t="s">
        <v>102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103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22.5" outlineLevel="1" x14ac:dyDescent="0.2">
      <c r="A66" s="245">
        <v>25</v>
      </c>
      <c r="B66" s="246" t="s">
        <v>196</v>
      </c>
      <c r="C66" s="259" t="s">
        <v>197</v>
      </c>
      <c r="D66" s="247" t="s">
        <v>160</v>
      </c>
      <c r="E66" s="248">
        <v>1</v>
      </c>
      <c r="F66" s="249"/>
      <c r="G66" s="250">
        <f>ROUND(E66*F66,2)</f>
        <v>0</v>
      </c>
      <c r="H66" s="249"/>
      <c r="I66" s="250">
        <f>ROUND(E66*H66,2)</f>
        <v>0</v>
      </c>
      <c r="J66" s="249"/>
      <c r="K66" s="250">
        <f>ROUND(E66*J66,2)</f>
        <v>0</v>
      </c>
      <c r="L66" s="250">
        <v>21</v>
      </c>
      <c r="M66" s="250">
        <f>G66*(1+L66/100)</f>
        <v>0</v>
      </c>
      <c r="N66" s="250">
        <v>4.2000000000000003E-2</v>
      </c>
      <c r="O66" s="250">
        <f>ROUND(E66*N66,2)</f>
        <v>0.04</v>
      </c>
      <c r="P66" s="250">
        <v>0</v>
      </c>
      <c r="Q66" s="250">
        <f>ROUND(E66*P66,2)</f>
        <v>0</v>
      </c>
      <c r="R66" s="250"/>
      <c r="S66" s="250" t="s">
        <v>100</v>
      </c>
      <c r="T66" s="251" t="s">
        <v>116</v>
      </c>
      <c r="U66" s="224">
        <v>0</v>
      </c>
      <c r="V66" s="224">
        <f>ROUND(E66*U66,2)</f>
        <v>0</v>
      </c>
      <c r="W66" s="224"/>
      <c r="X66" s="224" t="s">
        <v>102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103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45">
        <v>26</v>
      </c>
      <c r="B67" s="246" t="s">
        <v>198</v>
      </c>
      <c r="C67" s="259" t="s">
        <v>199</v>
      </c>
      <c r="D67" s="247" t="s">
        <v>160</v>
      </c>
      <c r="E67" s="248">
        <v>1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21</v>
      </c>
      <c r="M67" s="250">
        <f>G67*(1+L67/100)</f>
        <v>0</v>
      </c>
      <c r="N67" s="250">
        <v>4.2000000000000003E-2</v>
      </c>
      <c r="O67" s="250">
        <f>ROUND(E67*N67,2)</f>
        <v>0.04</v>
      </c>
      <c r="P67" s="250">
        <v>0</v>
      </c>
      <c r="Q67" s="250">
        <f>ROUND(E67*P67,2)</f>
        <v>0</v>
      </c>
      <c r="R67" s="250"/>
      <c r="S67" s="250" t="s">
        <v>100</v>
      </c>
      <c r="T67" s="251" t="s">
        <v>116</v>
      </c>
      <c r="U67" s="224">
        <v>0</v>
      </c>
      <c r="V67" s="224">
        <f>ROUND(E67*U67,2)</f>
        <v>0</v>
      </c>
      <c r="W67" s="224"/>
      <c r="X67" s="224" t="s">
        <v>102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103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34">
        <v>27</v>
      </c>
      <c r="B68" s="235" t="s">
        <v>200</v>
      </c>
      <c r="C68" s="254" t="s">
        <v>201</v>
      </c>
      <c r="D68" s="236" t="s">
        <v>131</v>
      </c>
      <c r="E68" s="237">
        <v>84.144000000000005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5.0000000000000001E-3</v>
      </c>
      <c r="O68" s="239">
        <f>ROUND(E68*N68,2)</f>
        <v>0.42</v>
      </c>
      <c r="P68" s="239">
        <v>0</v>
      </c>
      <c r="Q68" s="239">
        <f>ROUND(E68*P68,2)</f>
        <v>0</v>
      </c>
      <c r="R68" s="239"/>
      <c r="S68" s="239" t="s">
        <v>100</v>
      </c>
      <c r="T68" s="240" t="s">
        <v>116</v>
      </c>
      <c r="U68" s="224">
        <v>0</v>
      </c>
      <c r="V68" s="224">
        <f>ROUND(E68*U68,2)</f>
        <v>0</v>
      </c>
      <c r="W68" s="224"/>
      <c r="X68" s="224" t="s">
        <v>102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103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55" t="s">
        <v>202</v>
      </c>
      <c r="D69" s="225"/>
      <c r="E69" s="226">
        <v>53.04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5"/>
      <c r="Z69" s="215"/>
      <c r="AA69" s="215"/>
      <c r="AB69" s="215"/>
      <c r="AC69" s="215"/>
      <c r="AD69" s="215"/>
      <c r="AE69" s="215"/>
      <c r="AF69" s="215"/>
      <c r="AG69" s="215" t="s">
        <v>105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22"/>
      <c r="B70" s="223"/>
      <c r="C70" s="255" t="s">
        <v>203</v>
      </c>
      <c r="D70" s="225"/>
      <c r="E70" s="226">
        <v>31.103999999999999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5"/>
      <c r="Z70" s="215"/>
      <c r="AA70" s="215"/>
      <c r="AB70" s="215"/>
      <c r="AC70" s="215"/>
      <c r="AD70" s="215"/>
      <c r="AE70" s="215"/>
      <c r="AF70" s="215"/>
      <c r="AG70" s="215" t="s">
        <v>105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45">
        <v>28</v>
      </c>
      <c r="B71" s="246" t="s">
        <v>204</v>
      </c>
      <c r="C71" s="259" t="s">
        <v>205</v>
      </c>
      <c r="D71" s="247" t="s">
        <v>160</v>
      </c>
      <c r="E71" s="248">
        <v>1</v>
      </c>
      <c r="F71" s="249"/>
      <c r="G71" s="250">
        <f>ROUND(E71*F71,2)</f>
        <v>0</v>
      </c>
      <c r="H71" s="249"/>
      <c r="I71" s="250">
        <f>ROUND(E71*H71,2)</f>
        <v>0</v>
      </c>
      <c r="J71" s="249"/>
      <c r="K71" s="250">
        <f>ROUND(E71*J71,2)</f>
        <v>0</v>
      </c>
      <c r="L71" s="250">
        <v>21</v>
      </c>
      <c r="M71" s="250">
        <f>G71*(1+L71/100)</f>
        <v>0</v>
      </c>
      <c r="N71" s="250">
        <v>4.2000000000000003E-2</v>
      </c>
      <c r="O71" s="250">
        <f>ROUND(E71*N71,2)</f>
        <v>0.04</v>
      </c>
      <c r="P71" s="250">
        <v>0</v>
      </c>
      <c r="Q71" s="250">
        <f>ROUND(E71*P71,2)</f>
        <v>0</v>
      </c>
      <c r="R71" s="250"/>
      <c r="S71" s="250" t="s">
        <v>100</v>
      </c>
      <c r="T71" s="251" t="s">
        <v>116</v>
      </c>
      <c r="U71" s="224">
        <v>0</v>
      </c>
      <c r="V71" s="224">
        <f>ROUND(E71*U71,2)</f>
        <v>0</v>
      </c>
      <c r="W71" s="224"/>
      <c r="X71" s="224" t="s">
        <v>102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103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x14ac:dyDescent="0.2">
      <c r="A72" s="228" t="s">
        <v>96</v>
      </c>
      <c r="B72" s="229" t="s">
        <v>66</v>
      </c>
      <c r="C72" s="253" t="s">
        <v>67</v>
      </c>
      <c r="D72" s="230"/>
      <c r="E72" s="231"/>
      <c r="F72" s="232"/>
      <c r="G72" s="232">
        <f>SUMIF(AG73:AG73,"&lt;&gt;NOR",G73:G73)</f>
        <v>0</v>
      </c>
      <c r="H72" s="232"/>
      <c r="I72" s="232">
        <f>SUM(I73:I73)</f>
        <v>0</v>
      </c>
      <c r="J72" s="232"/>
      <c r="K72" s="232">
        <f>SUM(K73:K73)</f>
        <v>0</v>
      </c>
      <c r="L72" s="232"/>
      <c r="M72" s="232">
        <f>SUM(M73:M73)</f>
        <v>0</v>
      </c>
      <c r="N72" s="232"/>
      <c r="O72" s="232">
        <f>SUM(O73:O73)</f>
        <v>0</v>
      </c>
      <c r="P72" s="232"/>
      <c r="Q72" s="232">
        <f>SUM(Q73:Q73)</f>
        <v>0</v>
      </c>
      <c r="R72" s="232"/>
      <c r="S72" s="232"/>
      <c r="T72" s="233"/>
      <c r="U72" s="227"/>
      <c r="V72" s="227">
        <f>SUM(V73:V73)</f>
        <v>3.71</v>
      </c>
      <c r="W72" s="227"/>
      <c r="X72" s="227"/>
      <c r="AG72" t="s">
        <v>97</v>
      </c>
    </row>
    <row r="73" spans="1:60" outlineLevel="1" x14ac:dyDescent="0.2">
      <c r="A73" s="234">
        <v>29</v>
      </c>
      <c r="B73" s="235" t="s">
        <v>206</v>
      </c>
      <c r="C73" s="254" t="s">
        <v>207</v>
      </c>
      <c r="D73" s="236" t="s">
        <v>208</v>
      </c>
      <c r="E73" s="237">
        <v>49.494880000000002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 t="s">
        <v>132</v>
      </c>
      <c r="S73" s="239" t="s">
        <v>110</v>
      </c>
      <c r="T73" s="240" t="s">
        <v>101</v>
      </c>
      <c r="U73" s="224">
        <v>7.4999999999999997E-2</v>
      </c>
      <c r="V73" s="224">
        <f>ROUND(E73*U73,2)</f>
        <v>3.71</v>
      </c>
      <c r="W73" s="224"/>
      <c r="X73" s="224" t="s">
        <v>209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210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x14ac:dyDescent="0.2">
      <c r="A74" s="3"/>
      <c r="B74" s="4"/>
      <c r="C74" s="260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83</v>
      </c>
    </row>
    <row r="75" spans="1:60" x14ac:dyDescent="0.2">
      <c r="A75" s="218"/>
      <c r="B75" s="219" t="s">
        <v>29</v>
      </c>
      <c r="C75" s="261"/>
      <c r="D75" s="220"/>
      <c r="E75" s="221"/>
      <c r="F75" s="221"/>
      <c r="G75" s="252">
        <f>G8+G11+G48+G50+G61+G72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211</v>
      </c>
    </row>
    <row r="76" spans="1:60" x14ac:dyDescent="0.2">
      <c r="C76" s="262"/>
      <c r="D76" s="10"/>
      <c r="AG76" t="s">
        <v>212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TJnqDGCMUeTvMIVw64JCTkUjA+tV7YJiSSvMb4f8Xgys5puUjjpt+ly97FuNnuvLbTLZ7HlqjqaYj1mmO/U+w==" saltValue="JRAXuInHOWLlpvvPTP7FBw==" spinCount="100000" sheet="1"/>
  <mergeCells count="16">
    <mergeCell ref="C35:G35"/>
    <mergeCell ref="C39:G39"/>
    <mergeCell ref="C52:G52"/>
    <mergeCell ref="C54:G54"/>
    <mergeCell ref="C23:G23"/>
    <mergeCell ref="C25:G25"/>
    <mergeCell ref="C28:G28"/>
    <mergeCell ref="C29:G29"/>
    <mergeCell ref="C32:G32"/>
    <mergeCell ref="C34:G34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oadresa</vt:lpstr>
      <vt:lpstr>Stavba!Objednatel</vt:lpstr>
      <vt:lpstr>Stavba!Objekt</vt:lpstr>
      <vt:lpstr>'SO01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2020-03-30T15:11:10Z</dcterms:modified>
</cp:coreProperties>
</file>