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VZAK\HAZU\Náhradní_výsadba_VZMR\"/>
    </mc:Choice>
  </mc:AlternateContent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Pol'!$A$1:$G$95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45" i="12" l="1"/>
  <c r="G43" i="12"/>
  <c r="G42" i="12"/>
  <c r="G41" i="12"/>
  <c r="G40" i="12"/>
  <c r="G39" i="12"/>
  <c r="G38" i="12"/>
  <c r="G37" i="12"/>
  <c r="G35" i="12"/>
  <c r="G34" i="12"/>
  <c r="G32" i="12"/>
  <c r="G31" i="12"/>
  <c r="G30" i="12"/>
  <c r="G28" i="12"/>
  <c r="G27" i="12"/>
  <c r="G25" i="12"/>
  <c r="G24" i="12"/>
  <c r="G23" i="12"/>
  <c r="G22" i="12"/>
  <c r="G21" i="12"/>
  <c r="G19" i="12"/>
  <c r="G17" i="12"/>
  <c r="G16" i="12"/>
  <c r="G14" i="12"/>
  <c r="G13" i="12"/>
  <c r="G10" i="12"/>
  <c r="G11" i="12"/>
  <c r="G95" i="12"/>
  <c r="G76" i="12"/>
  <c r="G8" i="12" l="1"/>
  <c r="G94" i="12"/>
  <c r="G92" i="12"/>
  <c r="G91" i="12"/>
  <c r="G90" i="12"/>
  <c r="G88" i="12"/>
  <c r="O87" i="12"/>
  <c r="M87" i="12"/>
  <c r="K87" i="12"/>
  <c r="I87" i="12"/>
  <c r="G86" i="12"/>
  <c r="G84" i="12"/>
  <c r="G82" i="12"/>
  <c r="G81" i="12"/>
  <c r="G80" i="12"/>
  <c r="G78" i="12"/>
  <c r="G77" i="12" s="1"/>
  <c r="O77" i="12"/>
  <c r="M77" i="12"/>
  <c r="K77" i="12"/>
  <c r="I77" i="12"/>
  <c r="G75" i="12"/>
  <c r="G73" i="12"/>
  <c r="G71" i="12"/>
  <c r="G70" i="12"/>
  <c r="G69" i="12"/>
  <c r="G67" i="12"/>
  <c r="O66" i="12"/>
  <c r="M66" i="12"/>
  <c r="K66" i="12"/>
  <c r="I66" i="12"/>
  <c r="G65" i="12"/>
  <c r="G63" i="12"/>
  <c r="G61" i="12"/>
  <c r="G60" i="12"/>
  <c r="G59" i="12"/>
  <c r="G57" i="12"/>
  <c r="O56" i="12"/>
  <c r="M56" i="12"/>
  <c r="K56" i="12"/>
  <c r="I56" i="12"/>
  <c r="G55" i="12"/>
  <c r="G53" i="12"/>
  <c r="G51" i="12"/>
  <c r="G50" i="12"/>
  <c r="G49" i="12"/>
  <c r="G47" i="12"/>
  <c r="BA36" i="12"/>
  <c r="BA33" i="12"/>
  <c r="BA29" i="12"/>
  <c r="BA26" i="12"/>
  <c r="BA20" i="12"/>
  <c r="BA18" i="12"/>
  <c r="BA15" i="12"/>
  <c r="BA12" i="12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9" i="12"/>
  <c r="K19" i="12"/>
  <c r="M19" i="12"/>
  <c r="O19" i="12"/>
  <c r="Q19" i="12"/>
  <c r="U19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G44" i="12"/>
  <c r="I45" i="12"/>
  <c r="I44" i="12" s="1"/>
  <c r="K45" i="12"/>
  <c r="K44" i="12" s="1"/>
  <c r="M45" i="12"/>
  <c r="M44" i="12" s="1"/>
  <c r="O45" i="12"/>
  <c r="O44" i="12" s="1"/>
  <c r="Q45" i="12"/>
  <c r="Q44" i="12" s="1"/>
  <c r="U45" i="12"/>
  <c r="U44" i="12" s="1"/>
  <c r="I46" i="12"/>
  <c r="K46" i="12"/>
  <c r="M46" i="12"/>
  <c r="O46" i="12"/>
  <c r="Q46" i="12"/>
  <c r="U46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G87" i="12" l="1"/>
  <c r="G66" i="12"/>
  <c r="G56" i="12"/>
  <c r="G46" i="12"/>
  <c r="M8" i="12"/>
  <c r="O8" i="12"/>
  <c r="U8" i="12"/>
  <c r="K8" i="12"/>
  <c r="Q8" i="12"/>
  <c r="I8" i="12"/>
  <c r="I49" i="1" l="1"/>
  <c r="I50" i="1" s="1"/>
  <c r="I19" i="1" l="1"/>
  <c r="I21" i="1" s="1"/>
  <c r="G26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<sst xmlns="http://schemas.openxmlformats.org/spreadsheetml/2006/main" count="364" uniqueCount="182">
  <si>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</si>
  <si>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</si>
  <si>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</si>
  <si>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</si>
  <si>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</si>
  <si>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</si>
  <si>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</si>
  <si>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</si>
  <si>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</si>
  <si>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</si>
  <si>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</si>
  <si>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</si>
  <si>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</si>
  <si>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</si>
  <si>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</si>
  <si>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</si>
  <si>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</si>
  <si>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</si>
  <si>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</si>
  <si>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</si>
  <si>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</si>
  <si>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</si>
  <si>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</si>
  <si>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</si>
  <si>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</si>
  <si>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</si>
  <si>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</si>
  <si>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</si>
  <si>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</si>
  <si>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</si>
  <si>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</si>
  <si>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</si>
  <si>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</si>
  <si>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</si>
  <si>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</si>
  <si>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</si>
  <si>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</si>
  <si>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</si>
  <si>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</si>
  <si>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</si>
  <si>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</si>
  <si>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</si>
  <si>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</si>
  <si>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</si>
  <si>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Náhradní výsadba dřevin, Krnov</t>
  </si>
  <si>
    <t>Město Krnov</t>
  </si>
  <si>
    <t>Hlavní náměstí 96/1</t>
  </si>
  <si>
    <t>00296139</t>
  </si>
  <si>
    <t>CZ00296139</t>
  </si>
  <si>
    <t>Celkem za stavbu</t>
  </si>
  <si>
    <t>CZK</t>
  </si>
  <si>
    <t>Rekapitulace dílů</t>
  </si>
  <si>
    <t>Typ dílu</t>
  </si>
  <si>
    <t>1</t>
  </si>
  <si>
    <t>Zemní práce</t>
  </si>
  <si>
    <t>99</t>
  </si>
  <si>
    <t>Staveništní přesun hmot</t>
  </si>
  <si>
    <t>VN</t>
  </si>
  <si>
    <t>Následná péče o vysazené stromy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</si>
  <si>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</si>
  <si>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</si>
  <si>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</si>
  <si>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</si>
  <si>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</si>
  <si>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</si>
  <si>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</si>
  <si>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</si>
  <si>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</si>
  <si>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</si>
  <si>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</si>
  <si>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</si>
  <si>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</si>
  <si>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</si>
  <si>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</si>
  <si>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</si>
  <si>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</si>
  <si>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</si>
  <si>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</si>
  <si>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</si>
  <si>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</si>
  <si>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</si>
  <si>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</si>
  <si>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</si>
  <si>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</si>
  <si>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</si>
  <si>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</si>
  <si>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</si>
  <si>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184102116R00</t>
  </si>
  <si>
    <t>Výsadba dřevin s balem D do 80 cm, v rovině</t>
  </si>
  <si>
    <t>kus</t>
  </si>
  <si>
    <t>POL1_0</t>
  </si>
  <si>
    <t>183101321R00</t>
  </si>
  <si>
    <t>Hloub. jamek s výměnou 100% půdy do 1 m3 sv.1:5</t>
  </si>
  <si>
    <t>10371500R</t>
  </si>
  <si>
    <t>Substrát zahradnický B  VL</t>
  </si>
  <si>
    <t>m3</t>
  </si>
  <si>
    <t>POL3_0</t>
  </si>
  <si>
    <t>74*0,064</t>
  </si>
  <si>
    <t>POP</t>
  </si>
  <si>
    <t>185802114R00</t>
  </si>
  <si>
    <t>Hnojení umělým hnojivem k rostlinám v rovině</t>
  </si>
  <si>
    <t>ks</t>
  </si>
  <si>
    <t>18580-R01</t>
  </si>
  <si>
    <t>hnojivo SILVAMIX</t>
  </si>
  <si>
    <t>184202111R00</t>
  </si>
  <si>
    <t>Ukotvení dřeviny kůly D do 10 cm, dl. do 2 m</t>
  </si>
  <si>
    <t>60850015R</t>
  </si>
  <si>
    <t>Kůl vyvazovací impregnovaný 250 x 6 cm</t>
  </si>
  <si>
    <t>74*3</t>
  </si>
  <si>
    <t>60850030R</t>
  </si>
  <si>
    <t>Příčka spojovací ke kůlům impregnovaná 50 x 8 cm</t>
  </si>
  <si>
    <t>184501114R00</t>
  </si>
  <si>
    <t>Zhotovení obalu kmene z juty, 2vrstvy, v rovině</t>
  </si>
  <si>
    <t>m2</t>
  </si>
  <si>
    <t>67352296R</t>
  </si>
  <si>
    <t>jutová folie</t>
  </si>
  <si>
    <t>18450R01</t>
  </si>
  <si>
    <t>Zhotovení závlahové mísy v rovině</t>
  </si>
  <si>
    <t>184921096R00</t>
  </si>
  <si>
    <t>Mulčování rostlin tl. do 0,15 m rovina</t>
  </si>
  <si>
    <t>10391100R</t>
  </si>
  <si>
    <t>Kůra mulčovací VL</t>
  </si>
  <si>
    <t>74*0,15</t>
  </si>
  <si>
    <t>184806113R00</t>
  </si>
  <si>
    <t>Řez průklestem netrnitých stromů D koruny do 6 m</t>
  </si>
  <si>
    <t>185804312R00</t>
  </si>
  <si>
    <t>Zalití rostlin vodou plochy nad 20 m2</t>
  </si>
  <si>
    <t>185851111R00</t>
  </si>
  <si>
    <t>Dovoz vody pro zálivku rostlin do 6 km</t>
  </si>
  <si>
    <t>08113910R</t>
  </si>
  <si>
    <t xml:space="preserve">Voda povrchová pro jinou potřebu </t>
  </si>
  <si>
    <t>162603111R00</t>
  </si>
  <si>
    <t>Vodorovné přemíst.výkopku z rýh pod.stěn do 4000 m</t>
  </si>
  <si>
    <t>74*0,4*0,5</t>
  </si>
  <si>
    <t>162702199R00</t>
  </si>
  <si>
    <t>Poplatek za skládku zeminy</t>
  </si>
  <si>
    <t>Hydrogel do výsadbové jámy</t>
  </si>
  <si>
    <t>kg</t>
  </si>
  <si>
    <t>350g/výsadbová jáma</t>
  </si>
  <si>
    <t>18580R01</t>
  </si>
  <si>
    <t>Použití Hydrogelu</t>
  </si>
  <si>
    <t>026560361R</t>
  </si>
  <si>
    <t>Tilia cordata, OK 16-18, Dtbal</t>
  </si>
  <si>
    <t>Platanus acerifolia, OK16-18, dtbal</t>
  </si>
  <si>
    <t>026503289R</t>
  </si>
  <si>
    <t>Castanea sativa, 175-200, ko 3-5 l</t>
  </si>
  <si>
    <t>Sorbus torminalis 150-175 cm, ko 3-5 l</t>
  </si>
  <si>
    <t>Morus alba, 175-200 cm, ko 3-5 l</t>
  </si>
  <si>
    <t>02656032R</t>
  </si>
  <si>
    <t>Jabloň 'Rubinola', KO, ZK</t>
  </si>
  <si>
    <t>998231311R00</t>
  </si>
  <si>
    <t>Přesun hmot pro sadovnické a krajin. úpravy do 5km</t>
  </si>
  <si>
    <t>t</t>
  </si>
  <si>
    <t>END</t>
  </si>
  <si>
    <t>Následná péče o vysazené stromy 1.rok</t>
  </si>
  <si>
    <t>185 85-1111.R00</t>
  </si>
  <si>
    <t>185 80-4311.R00</t>
  </si>
  <si>
    <t>Zalití rostlin vodou plochy do 20 m2</t>
  </si>
  <si>
    <t>Vypletí dřevin solitérních v rovině</t>
  </si>
  <si>
    <t>185 80-4213.R00</t>
  </si>
  <si>
    <t>Odstranění přerostlého drnu u cest a záhonů</t>
  </si>
  <si>
    <t>185 80-3511.R00</t>
  </si>
  <si>
    <t>m</t>
  </si>
  <si>
    <t>4*74</t>
  </si>
  <si>
    <t>Znovuuvázání dřeviny ke stávajícímu kůlu</t>
  </si>
  <si>
    <t>184 91-1111.R00</t>
  </si>
  <si>
    <t>25% jedinců</t>
  </si>
  <si>
    <t>50l/strom - 7x/sezona</t>
  </si>
  <si>
    <t>Kontrola ukotvení dřeviny a obalu kmene 1x</t>
  </si>
  <si>
    <t>Následná péče o vysazené stromy 2.rok</t>
  </si>
  <si>
    <t>Následná péče o vysazené stromy 3.rok</t>
  </si>
  <si>
    <t>Následná péče o vysazené stromy 4.rok</t>
  </si>
  <si>
    <t>Následná péče o vysazené stromy 5.rok</t>
  </si>
  <si>
    <t>50l/strom - 5x/sezona</t>
  </si>
  <si>
    <t>184 20-2112.R00</t>
  </si>
  <si>
    <t>odstranění kotvení stromů</t>
  </si>
  <si>
    <t>184 80-6113.R00</t>
  </si>
  <si>
    <t>Řez výchovný stromů V koruny do 6 m</t>
  </si>
  <si>
    <t>Následná péče</t>
  </si>
  <si>
    <t>183.00</t>
  </si>
  <si>
    <t>Náhradní výsadba za kácení dřevin ZŠ Dvořákův okruh</t>
  </si>
  <si>
    <t>794 01 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</si>
</sst>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 applyAlignment="1">
      <alignment horizontal="center"/>
    </xf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4" fontId="0" fillId="3" borderId="47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0" fontId="0" fillId="3" borderId="47" xfId="0" applyFill="1" applyBorder="1" applyAlignment="1">
      <alignment horizontal="center" vertical="top"/>
    </xf>
    <xf numFmtId="164" fontId="0" fillId="3" borderId="47" xfId="0" applyNumberFormat="1" applyFill="1" applyBorder="1" applyAlignment="1">
      <alignment vertical="top"/>
    </xf>
    <xf numFmtId="4" fontId="0" fillId="3" borderId="51" xfId="0" applyNumberForma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horizontal="left" vertical="top"/>
    </xf>
    <xf numFmtId="0" fontId="16" fillId="0" borderId="26" xfId="0" applyNumberFormat="1" applyFont="1" applyBorder="1" applyAlignment="1">
      <alignment horizontal="left" vertical="top"/>
    </xf>
    <xf numFmtId="0" fontId="16" fillId="0" borderId="36" xfId="0" applyFont="1" applyBorder="1" applyAlignment="1">
      <alignment vertical="top"/>
    </xf>
    <xf numFmtId="0" fontId="16" fillId="0" borderId="36" xfId="0" applyNumberFormat="1" applyFont="1" applyBorder="1" applyAlignment="1">
      <alignment vertical="top"/>
    </xf>
    <xf numFmtId="0" fontId="16" fillId="0" borderId="50" xfId="0" applyNumberFormat="1" applyFont="1" applyBorder="1" applyAlignment="1">
      <alignment horizontal="left" vertical="top" wrapText="1"/>
    </xf>
    <xf numFmtId="0" fontId="16" fillId="0" borderId="50" xfId="0" applyFont="1" applyBorder="1" applyAlignment="1">
      <alignment horizontal="center" vertical="top" shrinkToFit="1"/>
    </xf>
    <xf numFmtId="164" fontId="16" fillId="0" borderId="50" xfId="0" applyNumberFormat="1" applyFont="1" applyBorder="1" applyAlignment="1">
      <alignment vertical="top" shrinkToFit="1"/>
    </xf>
    <xf numFmtId="4" fontId="16" fillId="0" borderId="50" xfId="0" applyNumberFormat="1" applyFont="1" applyBorder="1" applyAlignment="1">
      <alignment vertical="top" shrinkToFit="1"/>
    </xf>
    <xf numFmtId="0" fontId="16" fillId="0" borderId="10" xfId="0" applyFont="1" applyFill="1" applyBorder="1" applyAlignment="1">
      <alignment vertical="top"/>
    </xf>
    <xf numFmtId="0" fontId="16" fillId="0" borderId="10" xfId="0" applyNumberFormat="1" applyFont="1" applyBorder="1" applyAlignment="1">
      <alignment horizontal="left" vertical="top"/>
    </xf>
    <xf numFmtId="0" fontId="16" fillId="0" borderId="37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center" vertical="top" shrinkToFit="1"/>
    </xf>
    <xf numFmtId="164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7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203" t="s">
        <v>38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opLeftCell="B32" zoomScaleNormal="100" zoomScaleSheetLayoutView="75" workbookViewId="0">
      <selection activeCell="E14" sqref="E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35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23.25" customHeight="1" x14ac:dyDescent="0.2">
      <c r="A2" s="4"/>
      <c r="B2" s="81" t="s">
        <v>39</v>
      </c>
      <c r="C2" s="82"/>
      <c r="D2" s="83" t="s">
        <v>180</v>
      </c>
      <c r="E2" s="85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42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43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45</v>
      </c>
      <c r="E5" s="26"/>
      <c r="F5" s="26"/>
      <c r="G5" s="26"/>
      <c r="H5" s="28" t="s">
        <v>32</v>
      </c>
      <c r="I5" s="98" t="s">
        <v>47</v>
      </c>
      <c r="J5" s="11"/>
    </row>
    <row r="6" spans="1:15" ht="15.75" customHeight="1" x14ac:dyDescent="0.2">
      <c r="A6" s="4"/>
      <c r="B6" s="41"/>
      <c r="C6" s="26"/>
      <c r="D6" s="98" t="s">
        <v>46</v>
      </c>
      <c r="E6" s="26"/>
      <c r="F6" s="26"/>
      <c r="G6" s="26"/>
      <c r="H6" s="28" t="s">
        <v>33</v>
      </c>
      <c r="I6" s="98" t="s">
        <v>48</v>
      </c>
      <c r="J6" s="11"/>
    </row>
    <row r="7" spans="1:15" ht="15.75" customHeight="1" x14ac:dyDescent="0.2">
      <c r="A7" s="4"/>
      <c r="B7" s="42"/>
      <c r="C7" s="99"/>
      <c r="D7" s="80" t="s">
        <v>181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32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33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2"/>
      <c r="E11" s="242"/>
      <c r="F11" s="242"/>
      <c r="G11" s="242"/>
      <c r="H11" s="28" t="s">
        <v>32</v>
      </c>
      <c r="I11" s="98"/>
      <c r="J11" s="11"/>
    </row>
    <row r="12" spans="1:15" ht="15.75" customHeight="1" x14ac:dyDescent="0.2">
      <c r="A12" s="4"/>
      <c r="B12" s="41"/>
      <c r="C12" s="26"/>
      <c r="D12" s="222"/>
      <c r="E12" s="222"/>
      <c r="F12" s="222"/>
      <c r="G12" s="222"/>
      <c r="H12" s="28" t="s">
        <v>33</v>
      </c>
      <c r="I12" s="98"/>
      <c r="J12" s="11"/>
    </row>
    <row r="13" spans="1:15" ht="15.75" customHeight="1" x14ac:dyDescent="0.2">
      <c r="A13" s="4"/>
      <c r="B13" s="42"/>
      <c r="C13" s="99"/>
      <c r="D13" s="231"/>
      <c r="E13" s="231"/>
      <c r="F13" s="231"/>
      <c r="G13" s="231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30</v>
      </c>
      <c r="C15" s="72"/>
      <c r="D15" s="53"/>
      <c r="E15" s="241"/>
      <c r="F15" s="241"/>
      <c r="G15" s="243"/>
      <c r="H15" s="243"/>
      <c r="I15" s="243" t="s">
        <v>27</v>
      </c>
      <c r="J15" s="244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04"/>
      <c r="F16" s="205"/>
      <c r="G16" s="204"/>
      <c r="H16" s="205"/>
      <c r="I16" s="204">
        <v>0</v>
      </c>
      <c r="J16" s="228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04"/>
      <c r="F17" s="205"/>
      <c r="G17" s="204"/>
      <c r="H17" s="205"/>
      <c r="I17" s="204">
        <v>0</v>
      </c>
      <c r="J17" s="228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04"/>
      <c r="F18" s="205"/>
      <c r="G18" s="204"/>
      <c r="H18" s="205"/>
      <c r="I18" s="204">
        <v>0</v>
      </c>
      <c r="J18" s="228"/>
    </row>
    <row r="19" spans="1:10" ht="23.25" customHeight="1" x14ac:dyDescent="0.2">
      <c r="A19" s="146" t="s">
        <v>57</v>
      </c>
      <c r="B19" s="147" t="s">
        <v>178</v>
      </c>
      <c r="C19" s="58"/>
      <c r="D19" s="59"/>
      <c r="E19" s="204"/>
      <c r="F19" s="205"/>
      <c r="G19" s="204"/>
      <c r="H19" s="205"/>
      <c r="I19" s="204">
        <f>I49</f>
        <v>0</v>
      </c>
      <c r="J19" s="228"/>
    </row>
    <row r="20" spans="1:10" ht="23.25" customHeight="1" x14ac:dyDescent="0.2">
      <c r="A20" s="146" t="s">
        <v>59</v>
      </c>
      <c r="B20" s="147" t="s">
        <v>26</v>
      </c>
      <c r="C20" s="58"/>
      <c r="D20" s="59"/>
      <c r="E20" s="204"/>
      <c r="F20" s="205"/>
      <c r="G20" s="204"/>
      <c r="H20" s="205"/>
      <c r="I20" s="204">
        <v>0</v>
      </c>
      <c r="J20" s="228"/>
    </row>
    <row r="21" spans="1:10" ht="23.25" customHeight="1" x14ac:dyDescent="0.2">
      <c r="A21" s="4"/>
      <c r="B21" s="74" t="s">
        <v>27</v>
      </c>
      <c r="C21" s="75"/>
      <c r="D21" s="76"/>
      <c r="E21" s="229"/>
      <c r="F21" s="239"/>
      <c r="G21" s="229"/>
      <c r="H21" s="239"/>
      <c r="I21" s="229">
        <f>SUM(I16:J20)</f>
        <v>0</v>
      </c>
      <c r="J21" s="230"/>
    </row>
    <row r="22" spans="1:10" ht="33" customHeight="1" x14ac:dyDescent="0.2">
      <c r="A22" s="4"/>
      <c r="B22" s="65" t="s">
        <v>31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6"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4"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6"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5">
        <f>ZakladDPHZakl*21%</f>
        <v>0</v>
      </c>
      <c r="H26" s="236"/>
      <c r="I26" s="23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7">
        <v>0</v>
      </c>
      <c r="H27" s="237"/>
      <c r="I27" s="237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238">
        <v>534379.01</v>
      </c>
      <c r="H28" s="240"/>
      <c r="I28" s="240"/>
      <c r="J28" s="123" t="str">
        <f t="shared" si="0"/>
        <v>CZK</v>
      </c>
    </row>
    <row r="29" spans="1:10" ht="27.75" customHeight="1" thickBot="1" x14ac:dyDescent="0.25">
      <c r="A29" s="4"/>
      <c r="B29" s="119" t="s">
        <v>34</v>
      </c>
      <c r="C29" s="124"/>
      <c r="D29" s="124"/>
      <c r="E29" s="124"/>
      <c r="F29" s="124"/>
      <c r="G29" s="238">
        <f>ZakladDPHZakl+DPHZakl+Zaokrouhleni</f>
        <v>0</v>
      </c>
      <c r="H29" s="238"/>
      <c r="I29" s="238"/>
      <c r="J29" s="125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3" t="s">
        <v>2</v>
      </c>
      <c r="E35" s="22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36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10"/>
      <c r="D39" s="211"/>
      <c r="E39" s="211"/>
      <c r="F39" s="114">
        <v>0</v>
      </c>
      <c r="G39" s="115">
        <v>534379.01</v>
      </c>
      <c r="H39" s="116">
        <v>112220</v>
      </c>
      <c r="I39" s="116">
        <v>646599.01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12" t="s">
        <v>49</v>
      </c>
      <c r="C40" s="213"/>
      <c r="D40" s="213"/>
      <c r="E40" s="214"/>
      <c r="F40" s="117">
        <f>SUMIF(A39:A39,"=1",F39:F39)</f>
        <v>0</v>
      </c>
      <c r="G40" s="118">
        <f>SUMIF(A39:A39,"=1",G39:G39)</f>
        <v>534379.01</v>
      </c>
      <c r="H40" s="118">
        <f>SUMIF(A39:A39,"=1",H39:H39)</f>
        <v>112220</v>
      </c>
      <c r="I40" s="118">
        <f>SUMIF(A39:A39,"=1",I39:I39)</f>
        <v>646599.01</v>
      </c>
      <c r="J40" s="104">
        <f>SUMIF(A39:A39,"=1",J39:J39)</f>
        <v>100</v>
      </c>
    </row>
    <row r="44" spans="1:10" ht="15.75" x14ac:dyDescent="0.25">
      <c r="B44" s="126" t="s">
        <v>51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52</v>
      </c>
      <c r="G46" s="135"/>
      <c r="H46" s="135"/>
      <c r="I46" s="215" t="s">
        <v>27</v>
      </c>
      <c r="J46" s="215"/>
    </row>
    <row r="47" spans="1:10" ht="25.5" customHeight="1" x14ac:dyDescent="0.2">
      <c r="A47" s="128"/>
      <c r="B47" s="136" t="s">
        <v>53</v>
      </c>
      <c r="C47" s="217" t="s">
        <v>54</v>
      </c>
      <c r="D47" s="218"/>
      <c r="E47" s="218"/>
      <c r="F47" s="138" t="s">
        <v>23</v>
      </c>
      <c r="G47" s="139"/>
      <c r="H47" s="139"/>
      <c r="I47" s="216">
        <v>0</v>
      </c>
      <c r="J47" s="216"/>
    </row>
    <row r="48" spans="1:10" ht="25.5" customHeight="1" x14ac:dyDescent="0.2">
      <c r="A48" s="128"/>
      <c r="B48" s="130" t="s">
        <v>55</v>
      </c>
      <c r="C48" s="220" t="s">
        <v>56</v>
      </c>
      <c r="D48" s="221"/>
      <c r="E48" s="221"/>
      <c r="F48" s="140" t="s">
        <v>23</v>
      </c>
      <c r="G48" s="141"/>
      <c r="H48" s="141"/>
      <c r="I48" s="219">
        <v>0</v>
      </c>
      <c r="J48" s="219"/>
    </row>
    <row r="49" spans="1:10" ht="25.5" customHeight="1" x14ac:dyDescent="0.2">
      <c r="A49" s="128"/>
      <c r="B49" s="137" t="s">
        <v>57</v>
      </c>
      <c r="C49" s="207" t="s">
        <v>58</v>
      </c>
      <c r="D49" s="208"/>
      <c r="E49" s="208"/>
      <c r="F49" s="142" t="s">
        <v>57</v>
      </c>
      <c r="G49" s="143"/>
      <c r="H49" s="143"/>
      <c r="I49" s="206">
        <f>' Pol'!G46+' Pol'!G56+' Pol'!G66+' Pol'!G77+' Pol'!G87</f>
        <v>0</v>
      </c>
      <c r="J49" s="206"/>
    </row>
    <row r="50" spans="1:10" ht="25.5" customHeight="1" x14ac:dyDescent="0.2">
      <c r="A50" s="129"/>
      <c r="B50" s="133" t="s">
        <v>1</v>
      </c>
      <c r="C50" s="133"/>
      <c r="D50" s="134"/>
      <c r="E50" s="134"/>
      <c r="F50" s="144"/>
      <c r="G50" s="145"/>
      <c r="H50" s="145"/>
      <c r="I50" s="209">
        <f>SUM(I47:J49)</f>
        <v>0</v>
      </c>
      <c r="J50" s="209"/>
    </row>
    <row r="51" spans="1:10" x14ac:dyDescent="0.2">
      <c r="F51" s="101"/>
      <c r="G51" s="102"/>
      <c r="H51" s="101"/>
      <c r="I51" s="102"/>
      <c r="J51" s="102"/>
    </row>
    <row r="52" spans="1:10" x14ac:dyDescent="0.2">
      <c r="F52" s="101"/>
      <c r="G52" s="102"/>
      <c r="H52" s="101"/>
      <c r="I52" s="102"/>
      <c r="J52" s="102"/>
    </row>
    <row r="53" spans="1:10" x14ac:dyDescent="0.2">
      <c r="F53" s="101"/>
      <c r="G53" s="102"/>
      <c r="H53" s="101"/>
      <c r="I53" s="102"/>
      <c r="J53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I49:J49"/>
    <mergeCell ref="C49:E49"/>
    <mergeCell ref="I50:J50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9" t="s">
        <v>40</v>
      </c>
      <c r="B2" s="78"/>
      <c r="C2" s="247"/>
      <c r="D2" s="247"/>
      <c r="E2" s="247"/>
      <c r="F2" s="247"/>
      <c r="G2" s="248"/>
    </row>
    <row r="3" spans="1:7" ht="24.95" hidden="1" customHeight="1" x14ac:dyDescent="0.2">
      <c r="A3" s="79" t="s">
        <v>7</v>
      </c>
      <c r="B3" s="78"/>
      <c r="C3" s="247"/>
      <c r="D3" s="247"/>
      <c r="E3" s="247"/>
      <c r="F3" s="247"/>
      <c r="G3" s="248"/>
    </row>
    <row r="4" spans="1:7" ht="24.95" hidden="1" customHeight="1" x14ac:dyDescent="0.2">
      <c r="A4" s="79" t="s">
        <v>8</v>
      </c>
      <c r="B4" s="78"/>
      <c r="C4" s="247"/>
      <c r="D4" s="247"/>
      <c r="E4" s="247"/>
      <c r="F4" s="247"/>
      <c r="G4" s="24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6"/>
  <sheetViews>
    <sheetView tabSelected="1" topLeftCell="A57" workbookViewId="0">
      <selection activeCell="F96" sqref="F96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61</v>
      </c>
    </row>
    <row r="2" spans="1:60" ht="24.95" customHeight="1" x14ac:dyDescent="0.2">
      <c r="A2" s="151" t="s">
        <v>60</v>
      </c>
      <c r="B2" s="149"/>
      <c r="C2" s="255" t="s">
        <v>44</v>
      </c>
      <c r="D2" s="256"/>
      <c r="E2" s="256"/>
      <c r="F2" s="256"/>
      <c r="G2" s="257"/>
      <c r="AE2" t="s">
        <v>62</v>
      </c>
    </row>
    <row r="3" spans="1:60" ht="24.95" hidden="1" customHeight="1" x14ac:dyDescent="0.2">
      <c r="A3" s="152" t="s">
        <v>7</v>
      </c>
      <c r="B3" s="150"/>
      <c r="C3" s="258"/>
      <c r="D3" s="258"/>
      <c r="E3" s="258"/>
      <c r="F3" s="258"/>
      <c r="G3" s="259"/>
      <c r="AE3" t="s">
        <v>63</v>
      </c>
    </row>
    <row r="4" spans="1:60" ht="24.95" hidden="1" customHeight="1" x14ac:dyDescent="0.2">
      <c r="A4" s="152" t="s">
        <v>8</v>
      </c>
      <c r="B4" s="150"/>
      <c r="C4" s="260"/>
      <c r="D4" s="258"/>
      <c r="E4" s="258"/>
      <c r="F4" s="258"/>
      <c r="G4" s="259"/>
      <c r="AE4" t="s">
        <v>64</v>
      </c>
    </row>
    <row r="5" spans="1:60" hidden="1" x14ac:dyDescent="0.2">
      <c r="A5" s="153" t="s">
        <v>65</v>
      </c>
      <c r="B5" s="154"/>
      <c r="C5" s="155"/>
      <c r="D5" s="156"/>
      <c r="E5" s="157"/>
      <c r="F5" s="157"/>
      <c r="G5" s="158"/>
      <c r="AE5" t="s">
        <v>66</v>
      </c>
    </row>
    <row r="6" spans="1:60" x14ac:dyDescent="0.2">
      <c r="D6" s="148"/>
    </row>
    <row r="7" spans="1:60" ht="38.25" x14ac:dyDescent="0.2">
      <c r="A7" s="164" t="s">
        <v>67</v>
      </c>
      <c r="B7" s="165" t="s">
        <v>68</v>
      </c>
      <c r="C7" s="165" t="s">
        <v>69</v>
      </c>
      <c r="D7" s="178" t="s">
        <v>70</v>
      </c>
      <c r="E7" s="164" t="s">
        <v>71</v>
      </c>
      <c r="F7" s="159" t="s">
        <v>72</v>
      </c>
      <c r="G7" s="179" t="s">
        <v>27</v>
      </c>
      <c r="H7" s="180" t="s">
        <v>28</v>
      </c>
      <c r="I7" s="180" t="s">
        <v>73</v>
      </c>
      <c r="J7" s="180" t="s">
        <v>29</v>
      </c>
      <c r="K7" s="180" t="s">
        <v>74</v>
      </c>
      <c r="L7" s="180" t="s">
        <v>75</v>
      </c>
      <c r="M7" s="180" t="s">
        <v>76</v>
      </c>
      <c r="N7" s="180" t="s">
        <v>77</v>
      </c>
      <c r="O7" s="180" t="s">
        <v>78</v>
      </c>
      <c r="P7" s="180" t="s">
        <v>79</v>
      </c>
      <c r="Q7" s="180" t="s">
        <v>80</v>
      </c>
      <c r="R7" s="180" t="s">
        <v>81</v>
      </c>
      <c r="S7" s="180" t="s">
        <v>82</v>
      </c>
      <c r="T7" s="180" t="s">
        <v>83</v>
      </c>
      <c r="U7" s="166" t="s">
        <v>84</v>
      </c>
    </row>
    <row r="8" spans="1:60" x14ac:dyDescent="0.2">
      <c r="A8" s="181" t="s">
        <v>85</v>
      </c>
      <c r="B8" s="182" t="s">
        <v>53</v>
      </c>
      <c r="C8" s="183" t="s">
        <v>54</v>
      </c>
      <c r="D8" s="184"/>
      <c r="E8" s="185"/>
      <c r="F8" s="173"/>
      <c r="G8" s="173">
        <f>SUMIF(AE9:AE43,"&lt;&gt;NOR",G9:G43)</f>
        <v>0</v>
      </c>
      <c r="H8" s="173"/>
      <c r="I8" s="173">
        <f>SUM(I9:I43)</f>
        <v>282970.19</v>
      </c>
      <c r="J8" s="173"/>
      <c r="K8" s="173">
        <f>SUM(K9:K43)</f>
        <v>233675.57</v>
      </c>
      <c r="L8" s="173"/>
      <c r="M8" s="173">
        <f>SUM(M9:M43)</f>
        <v>0</v>
      </c>
      <c r="N8" s="173"/>
      <c r="O8" s="173">
        <f>SUM(O9:O43)</f>
        <v>22.25</v>
      </c>
      <c r="P8" s="173"/>
      <c r="Q8" s="173">
        <f>SUM(Q9:Q43)</f>
        <v>0</v>
      </c>
      <c r="R8" s="173"/>
      <c r="S8" s="173"/>
      <c r="T8" s="186"/>
      <c r="U8" s="173">
        <f>SUM(U9:U43)</f>
        <v>7670.6399999999994</v>
      </c>
      <c r="AE8" t="s">
        <v>86</v>
      </c>
    </row>
    <row r="9" spans="1:60" outlineLevel="1" x14ac:dyDescent="0.2">
      <c r="A9" s="161">
        <v>1</v>
      </c>
      <c r="B9" s="167" t="s">
        <v>87</v>
      </c>
      <c r="C9" s="187" t="s">
        <v>88</v>
      </c>
      <c r="D9" s="169" t="s">
        <v>89</v>
      </c>
      <c r="E9" s="171">
        <v>74</v>
      </c>
      <c r="F9" s="174">
        <v>0</v>
      </c>
      <c r="G9" s="174">
        <f>E9*F9</f>
        <v>0</v>
      </c>
      <c r="H9" s="174">
        <v>4.5599999999999996</v>
      </c>
      <c r="I9" s="174">
        <f>ROUND(E9*H9,2)</f>
        <v>337.44</v>
      </c>
      <c r="J9" s="174">
        <v>948.44</v>
      </c>
      <c r="K9" s="174">
        <f>ROUND(E9*J9,2)</f>
        <v>70184.56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/>
      <c r="T9" s="175">
        <v>3.0920000000000001</v>
      </c>
      <c r="U9" s="174">
        <f>ROUND(E9*T9,2)</f>
        <v>228.81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90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2</v>
      </c>
      <c r="B10" s="167" t="s">
        <v>91</v>
      </c>
      <c r="C10" s="187" t="s">
        <v>92</v>
      </c>
      <c r="D10" s="169" t="s">
        <v>89</v>
      </c>
      <c r="E10" s="171">
        <v>74</v>
      </c>
      <c r="F10" s="174">
        <v>0</v>
      </c>
      <c r="G10" s="174">
        <f t="shared" ref="G10:G45" si="0">E10*F10</f>
        <v>0</v>
      </c>
      <c r="H10" s="174">
        <v>0</v>
      </c>
      <c r="I10" s="174">
        <f>ROUND(E10*H10,2)</f>
        <v>0</v>
      </c>
      <c r="J10" s="174">
        <v>1425</v>
      </c>
      <c r="K10" s="174">
        <f>ROUND(E10*J10,2)</f>
        <v>105450</v>
      </c>
      <c r="L10" s="174">
        <v>21</v>
      </c>
      <c r="M10" s="174">
        <f>G10*(1+L10/100)</f>
        <v>0</v>
      </c>
      <c r="N10" s="174">
        <v>0</v>
      </c>
      <c r="O10" s="174">
        <f>ROUND(E10*N10,2)</f>
        <v>0</v>
      </c>
      <c r="P10" s="174">
        <v>0</v>
      </c>
      <c r="Q10" s="174">
        <f>ROUND(E10*P10,2)</f>
        <v>0</v>
      </c>
      <c r="R10" s="174"/>
      <c r="S10" s="174"/>
      <c r="T10" s="175">
        <v>4.548</v>
      </c>
      <c r="U10" s="174">
        <f>ROUND(E10*T10,2)</f>
        <v>336.55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90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3</v>
      </c>
      <c r="B11" s="167" t="s">
        <v>93</v>
      </c>
      <c r="C11" s="187" t="s">
        <v>94</v>
      </c>
      <c r="D11" s="169" t="s">
        <v>95</v>
      </c>
      <c r="E11" s="171">
        <v>4.7359999999999998</v>
      </c>
      <c r="F11" s="174">
        <v>0</v>
      </c>
      <c r="G11" s="174">
        <f t="shared" si="0"/>
        <v>0</v>
      </c>
      <c r="H11" s="174">
        <v>1050</v>
      </c>
      <c r="I11" s="174">
        <f>ROUND(E11*H11,2)</f>
        <v>4972.8</v>
      </c>
      <c r="J11" s="174">
        <v>0</v>
      </c>
      <c r="K11" s="174">
        <f>ROUND(E11*J11,2)</f>
        <v>0</v>
      </c>
      <c r="L11" s="174">
        <v>21</v>
      </c>
      <c r="M11" s="174">
        <f>G11*(1+L11/100)</f>
        <v>0</v>
      </c>
      <c r="N11" s="174">
        <v>0.6</v>
      </c>
      <c r="O11" s="174">
        <f>ROUND(E11*N11,2)</f>
        <v>2.84</v>
      </c>
      <c r="P11" s="174">
        <v>0</v>
      </c>
      <c r="Q11" s="174">
        <f>ROUND(E11*P11,2)</f>
        <v>0</v>
      </c>
      <c r="R11" s="174"/>
      <c r="S11" s="174"/>
      <c r="T11" s="175">
        <v>0</v>
      </c>
      <c r="U11" s="174">
        <f>ROUND(E11*T11,2)</f>
        <v>0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96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/>
      <c r="B12" s="167"/>
      <c r="C12" s="249" t="s">
        <v>97</v>
      </c>
      <c r="D12" s="250"/>
      <c r="E12" s="251"/>
      <c r="F12" s="252"/>
      <c r="G12" s="253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5"/>
      <c r="U12" s="174"/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98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3" t="str">
        <f>C12</f>
        <v>74*0,064</v>
      </c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>
        <v>4</v>
      </c>
      <c r="B13" s="167" t="s">
        <v>99</v>
      </c>
      <c r="C13" s="187" t="s">
        <v>100</v>
      </c>
      <c r="D13" s="169" t="s">
        <v>101</v>
      </c>
      <c r="E13" s="171">
        <v>74</v>
      </c>
      <c r="F13" s="174">
        <v>0</v>
      </c>
      <c r="G13" s="174">
        <f t="shared" si="0"/>
        <v>0</v>
      </c>
      <c r="H13" s="174">
        <v>0</v>
      </c>
      <c r="I13" s="174">
        <f>ROUND(E13*H13,2)</f>
        <v>0</v>
      </c>
      <c r="J13" s="174">
        <v>15</v>
      </c>
      <c r="K13" s="174">
        <f>ROUND(E13*J13,2)</f>
        <v>1110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/>
      <c r="T13" s="175">
        <v>94.286000000000001</v>
      </c>
      <c r="U13" s="174">
        <f>ROUND(E13*T13,2)</f>
        <v>6977.16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90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>
        <v>5</v>
      </c>
      <c r="B14" s="167" t="s">
        <v>102</v>
      </c>
      <c r="C14" s="187" t="s">
        <v>103</v>
      </c>
      <c r="D14" s="169" t="s">
        <v>101</v>
      </c>
      <c r="E14" s="171">
        <v>444</v>
      </c>
      <c r="F14" s="174">
        <v>0</v>
      </c>
      <c r="G14" s="174">
        <f t="shared" si="0"/>
        <v>0</v>
      </c>
      <c r="H14" s="174">
        <v>0</v>
      </c>
      <c r="I14" s="174">
        <f>ROUND(E14*H14,2)</f>
        <v>0</v>
      </c>
      <c r="J14" s="174">
        <v>2</v>
      </c>
      <c r="K14" s="174">
        <f>ROUND(E14*J14,2)</f>
        <v>888</v>
      </c>
      <c r="L14" s="174">
        <v>21</v>
      </c>
      <c r="M14" s="174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4"/>
      <c r="S14" s="174"/>
      <c r="T14" s="175">
        <v>0</v>
      </c>
      <c r="U14" s="174">
        <f>ROUND(E14*T14,2)</f>
        <v>0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90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/>
      <c r="B15" s="167"/>
      <c r="C15" s="249"/>
      <c r="D15" s="250"/>
      <c r="E15" s="251"/>
      <c r="F15" s="252"/>
      <c r="G15" s="253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5"/>
      <c r="U15" s="174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98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3">
        <f>C15</f>
        <v>0</v>
      </c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>
        <v>6</v>
      </c>
      <c r="B16" s="167" t="s">
        <v>104</v>
      </c>
      <c r="C16" s="187" t="s">
        <v>105</v>
      </c>
      <c r="D16" s="169" t="s">
        <v>89</v>
      </c>
      <c r="E16" s="171">
        <v>74</v>
      </c>
      <c r="F16" s="174">
        <v>0</v>
      </c>
      <c r="G16" s="174">
        <f t="shared" si="0"/>
        <v>0</v>
      </c>
      <c r="H16" s="174">
        <v>28.9</v>
      </c>
      <c r="I16" s="174">
        <f>ROUND(E16*H16,2)</f>
        <v>2138.6</v>
      </c>
      <c r="J16" s="174">
        <v>151.1</v>
      </c>
      <c r="K16" s="174">
        <f>ROUND(E16*J16,2)</f>
        <v>11181.4</v>
      </c>
      <c r="L16" s="174">
        <v>21</v>
      </c>
      <c r="M16" s="174">
        <f>G16*(1+L16/100)</f>
        <v>0</v>
      </c>
      <c r="N16" s="174">
        <v>4.4999999999999999E-4</v>
      </c>
      <c r="O16" s="174">
        <f>ROUND(E16*N16,2)</f>
        <v>0.03</v>
      </c>
      <c r="P16" s="174">
        <v>0</v>
      </c>
      <c r="Q16" s="174">
        <f>ROUND(E16*P16,2)</f>
        <v>0</v>
      </c>
      <c r="R16" s="174"/>
      <c r="S16" s="174"/>
      <c r="T16" s="175">
        <v>0.57099999999999995</v>
      </c>
      <c r="U16" s="174">
        <f>ROUND(E16*T16,2)</f>
        <v>42.25</v>
      </c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90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>
        <v>7</v>
      </c>
      <c r="B17" s="167" t="s">
        <v>106</v>
      </c>
      <c r="C17" s="187" t="s">
        <v>107</v>
      </c>
      <c r="D17" s="169" t="s">
        <v>89</v>
      </c>
      <c r="E17" s="171">
        <v>222</v>
      </c>
      <c r="F17" s="174">
        <v>0</v>
      </c>
      <c r="G17" s="174">
        <f t="shared" si="0"/>
        <v>0</v>
      </c>
      <c r="H17" s="174">
        <v>85.1</v>
      </c>
      <c r="I17" s="174">
        <f>ROUND(E17*H17,2)</f>
        <v>18892.2</v>
      </c>
      <c r="J17" s="174">
        <v>0</v>
      </c>
      <c r="K17" s="174">
        <f>ROUND(E17*J17,2)</f>
        <v>0</v>
      </c>
      <c r="L17" s="174">
        <v>21</v>
      </c>
      <c r="M17" s="174">
        <f>G17*(1+L17/100)</f>
        <v>0</v>
      </c>
      <c r="N17" s="174">
        <v>6.0000000000000001E-3</v>
      </c>
      <c r="O17" s="174">
        <f>ROUND(E17*N17,2)</f>
        <v>1.33</v>
      </c>
      <c r="P17" s="174">
        <v>0</v>
      </c>
      <c r="Q17" s="174">
        <f>ROUND(E17*P17,2)</f>
        <v>0</v>
      </c>
      <c r="R17" s="174"/>
      <c r="S17" s="174"/>
      <c r="T17" s="175">
        <v>0</v>
      </c>
      <c r="U17" s="174">
        <f>ROUND(E17*T17,2)</f>
        <v>0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96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/>
      <c r="B18" s="167"/>
      <c r="C18" s="249"/>
      <c r="D18" s="250"/>
      <c r="E18" s="251"/>
      <c r="F18" s="252"/>
      <c r="G18" s="253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5"/>
      <c r="U18" s="174"/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98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3">
        <f>C18</f>
        <v>0</v>
      </c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>
        <v>8</v>
      </c>
      <c r="B19" s="167" t="s">
        <v>109</v>
      </c>
      <c r="C19" s="187" t="s">
        <v>110</v>
      </c>
      <c r="D19" s="169" t="s">
        <v>89</v>
      </c>
      <c r="E19" s="171">
        <v>222</v>
      </c>
      <c r="F19" s="174">
        <v>0</v>
      </c>
      <c r="G19" s="174">
        <f t="shared" si="0"/>
        <v>0</v>
      </c>
      <c r="H19" s="174">
        <v>25</v>
      </c>
      <c r="I19" s="174">
        <f>ROUND(E19*H19,2)</f>
        <v>5550</v>
      </c>
      <c r="J19" s="174">
        <v>0</v>
      </c>
      <c r="K19" s="174">
        <f>ROUND(E19*J19,2)</f>
        <v>0</v>
      </c>
      <c r="L19" s="174">
        <v>21</v>
      </c>
      <c r="M19" s="174">
        <f>G19*(1+L19/100)</f>
        <v>0</v>
      </c>
      <c r="N19" s="174">
        <v>2E-3</v>
      </c>
      <c r="O19" s="174">
        <f>ROUND(E19*N19,2)</f>
        <v>0.44</v>
      </c>
      <c r="P19" s="174">
        <v>0</v>
      </c>
      <c r="Q19" s="174">
        <f>ROUND(E19*P19,2)</f>
        <v>0</v>
      </c>
      <c r="R19" s="174"/>
      <c r="S19" s="174"/>
      <c r="T19" s="175">
        <v>0</v>
      </c>
      <c r="U19" s="174">
        <f>ROUND(E19*T19,2)</f>
        <v>0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96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/>
      <c r="B20" s="167"/>
      <c r="C20" s="249" t="s">
        <v>108</v>
      </c>
      <c r="D20" s="250"/>
      <c r="E20" s="251"/>
      <c r="F20" s="252"/>
      <c r="G20" s="253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5"/>
      <c r="U20" s="174"/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98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3" t="str">
        <f>C20</f>
        <v>74*3</v>
      </c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>
        <v>9</v>
      </c>
      <c r="B21" s="167" t="s">
        <v>111</v>
      </c>
      <c r="C21" s="187" t="s">
        <v>112</v>
      </c>
      <c r="D21" s="169" t="s">
        <v>113</v>
      </c>
      <c r="E21" s="171">
        <v>74</v>
      </c>
      <c r="F21" s="174">
        <v>0</v>
      </c>
      <c r="G21" s="174">
        <f t="shared" si="0"/>
        <v>0</v>
      </c>
      <c r="H21" s="174">
        <v>38.1</v>
      </c>
      <c r="I21" s="174">
        <f>ROUND(E21*H21,2)</f>
        <v>2819.4</v>
      </c>
      <c r="J21" s="174">
        <v>56.199999999999996</v>
      </c>
      <c r="K21" s="174">
        <f>ROUND(E21*J21,2)</f>
        <v>4158.8</v>
      </c>
      <c r="L21" s="174">
        <v>21</v>
      </c>
      <c r="M21" s="174">
        <f>G21*(1+L21/100)</f>
        <v>0</v>
      </c>
      <c r="N21" s="174">
        <v>3.6999999999999999E-4</v>
      </c>
      <c r="O21" s="174">
        <f>ROUND(E21*N21,2)</f>
        <v>0.03</v>
      </c>
      <c r="P21" s="174">
        <v>0</v>
      </c>
      <c r="Q21" s="174">
        <f>ROUND(E21*P21,2)</f>
        <v>0</v>
      </c>
      <c r="R21" s="174"/>
      <c r="S21" s="174"/>
      <c r="T21" s="175">
        <v>0.24199999999999999</v>
      </c>
      <c r="U21" s="174">
        <f>ROUND(E21*T21,2)</f>
        <v>17.91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90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>
        <v>10</v>
      </c>
      <c r="B22" s="167" t="s">
        <v>114</v>
      </c>
      <c r="C22" s="187" t="s">
        <v>115</v>
      </c>
      <c r="D22" s="169" t="s">
        <v>113</v>
      </c>
      <c r="E22" s="171">
        <v>74</v>
      </c>
      <c r="F22" s="174">
        <v>0</v>
      </c>
      <c r="G22" s="174">
        <f t="shared" si="0"/>
        <v>0</v>
      </c>
      <c r="H22" s="174">
        <v>19.399999999999999</v>
      </c>
      <c r="I22" s="174">
        <f>ROUND(E22*H22,2)</f>
        <v>1435.6</v>
      </c>
      <c r="J22" s="174">
        <v>0</v>
      </c>
      <c r="K22" s="174">
        <f>ROUND(E22*J22,2)</f>
        <v>0</v>
      </c>
      <c r="L22" s="174">
        <v>21</v>
      </c>
      <c r="M22" s="174">
        <f>G22*(1+L22/100)</f>
        <v>0</v>
      </c>
      <c r="N22" s="174">
        <v>1.3999999999999999E-4</v>
      </c>
      <c r="O22" s="174">
        <f>ROUND(E22*N22,2)</f>
        <v>0.01</v>
      </c>
      <c r="P22" s="174">
        <v>0</v>
      </c>
      <c r="Q22" s="174">
        <f>ROUND(E22*P22,2)</f>
        <v>0</v>
      </c>
      <c r="R22" s="174"/>
      <c r="S22" s="174"/>
      <c r="T22" s="175">
        <v>0</v>
      </c>
      <c r="U22" s="174">
        <f>ROUND(E22*T22,2)</f>
        <v>0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96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>
        <v>11</v>
      </c>
      <c r="B23" s="167" t="s">
        <v>116</v>
      </c>
      <c r="C23" s="187" t="s">
        <v>117</v>
      </c>
      <c r="D23" s="169" t="s">
        <v>101</v>
      </c>
      <c r="E23" s="171">
        <v>74</v>
      </c>
      <c r="F23" s="174">
        <v>0</v>
      </c>
      <c r="G23" s="174">
        <f t="shared" si="0"/>
        <v>0</v>
      </c>
      <c r="H23" s="174">
        <v>0</v>
      </c>
      <c r="I23" s="174">
        <f>ROUND(E23*H23,2)</f>
        <v>0</v>
      </c>
      <c r="J23" s="174">
        <v>60</v>
      </c>
      <c r="K23" s="174">
        <f>ROUND(E23*J23,2)</f>
        <v>4440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/>
      <c r="S23" s="174"/>
      <c r="T23" s="175">
        <v>0</v>
      </c>
      <c r="U23" s="174">
        <f>ROUND(E23*T23,2)</f>
        <v>0</v>
      </c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90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>
        <v>12</v>
      </c>
      <c r="B24" s="167" t="s">
        <v>118</v>
      </c>
      <c r="C24" s="187" t="s">
        <v>119</v>
      </c>
      <c r="D24" s="169" t="s">
        <v>113</v>
      </c>
      <c r="E24" s="171">
        <v>74</v>
      </c>
      <c r="F24" s="174">
        <v>0</v>
      </c>
      <c r="G24" s="174">
        <f t="shared" si="0"/>
        <v>0</v>
      </c>
      <c r="H24" s="174">
        <v>0</v>
      </c>
      <c r="I24" s="174">
        <f>ROUND(E24*H24,2)</f>
        <v>0</v>
      </c>
      <c r="J24" s="174">
        <v>60.5</v>
      </c>
      <c r="K24" s="174">
        <f>ROUND(E24*J24,2)</f>
        <v>4477</v>
      </c>
      <c r="L24" s="174">
        <v>21</v>
      </c>
      <c r="M24" s="174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4"/>
      <c r="S24" s="174"/>
      <c r="T24" s="175">
        <v>0.252</v>
      </c>
      <c r="U24" s="174">
        <f>ROUND(E24*T24,2)</f>
        <v>18.649999999999999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90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>
        <v>13</v>
      </c>
      <c r="B25" s="167" t="s">
        <v>120</v>
      </c>
      <c r="C25" s="187" t="s">
        <v>121</v>
      </c>
      <c r="D25" s="169" t="s">
        <v>95</v>
      </c>
      <c r="E25" s="171">
        <v>11.1</v>
      </c>
      <c r="F25" s="174">
        <v>0</v>
      </c>
      <c r="G25" s="174">
        <f t="shared" si="0"/>
        <v>0</v>
      </c>
      <c r="H25" s="174">
        <v>845</v>
      </c>
      <c r="I25" s="174">
        <f>ROUND(E25*H25,2)</f>
        <v>9379.5</v>
      </c>
      <c r="J25" s="174">
        <v>0</v>
      </c>
      <c r="K25" s="174">
        <f>ROUND(E25*J25,2)</f>
        <v>0</v>
      </c>
      <c r="L25" s="174">
        <v>21</v>
      </c>
      <c r="M25" s="174">
        <f>G25*(1+L25/100)</f>
        <v>0</v>
      </c>
      <c r="N25" s="174">
        <v>0.6</v>
      </c>
      <c r="O25" s="174">
        <f>ROUND(E25*N25,2)</f>
        <v>6.66</v>
      </c>
      <c r="P25" s="174">
        <v>0</v>
      </c>
      <c r="Q25" s="174">
        <f>ROUND(E25*P25,2)</f>
        <v>0</v>
      </c>
      <c r="R25" s="174"/>
      <c r="S25" s="174"/>
      <c r="T25" s="175">
        <v>0</v>
      </c>
      <c r="U25" s="174">
        <f>ROUND(E25*T25,2)</f>
        <v>0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96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/>
      <c r="B26" s="167"/>
      <c r="C26" s="249" t="s">
        <v>122</v>
      </c>
      <c r="D26" s="250"/>
      <c r="E26" s="251"/>
      <c r="F26" s="252"/>
      <c r="G26" s="253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5"/>
      <c r="U26" s="174"/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98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3" t="str">
        <f>C26</f>
        <v>74*0,15</v>
      </c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>
        <v>14</v>
      </c>
      <c r="B27" s="167" t="s">
        <v>123</v>
      </c>
      <c r="C27" s="187" t="s">
        <v>124</v>
      </c>
      <c r="D27" s="169" t="s">
        <v>89</v>
      </c>
      <c r="E27" s="171">
        <v>74</v>
      </c>
      <c r="F27" s="174">
        <v>0</v>
      </c>
      <c r="G27" s="174">
        <f t="shared" si="0"/>
        <v>0</v>
      </c>
      <c r="H27" s="174">
        <v>0</v>
      </c>
      <c r="I27" s="174">
        <f>ROUND(E27*H27,2)</f>
        <v>0</v>
      </c>
      <c r="J27" s="174">
        <v>180</v>
      </c>
      <c r="K27" s="174">
        <f>ROUND(E27*J27,2)</f>
        <v>13320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4"/>
      <c r="S27" s="174"/>
      <c r="T27" s="175">
        <v>0.55200000000000005</v>
      </c>
      <c r="U27" s="174">
        <f>ROUND(E27*T27,2)</f>
        <v>40.85</v>
      </c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90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>
        <v>15</v>
      </c>
      <c r="B28" s="167" t="s">
        <v>125</v>
      </c>
      <c r="C28" s="187" t="s">
        <v>126</v>
      </c>
      <c r="D28" s="169" t="s">
        <v>95</v>
      </c>
      <c r="E28" s="171">
        <v>7.4</v>
      </c>
      <c r="F28" s="174">
        <v>0</v>
      </c>
      <c r="G28" s="174">
        <f t="shared" si="0"/>
        <v>0</v>
      </c>
      <c r="H28" s="174">
        <v>38.020000000000003</v>
      </c>
      <c r="I28" s="174">
        <f>ROUND(E28*H28,2)</f>
        <v>281.35000000000002</v>
      </c>
      <c r="J28" s="174">
        <v>60.38</v>
      </c>
      <c r="K28" s="174">
        <f>ROUND(E28*J28,2)</f>
        <v>446.81</v>
      </c>
      <c r="L28" s="174">
        <v>21</v>
      </c>
      <c r="M28" s="174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4"/>
      <c r="S28" s="174"/>
      <c r="T28" s="175">
        <v>0.26</v>
      </c>
      <c r="U28" s="174">
        <f>ROUND(E28*T28,2)</f>
        <v>1.92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90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/>
      <c r="B29" s="167"/>
      <c r="C29" s="249"/>
      <c r="D29" s="250"/>
      <c r="E29" s="251"/>
      <c r="F29" s="252"/>
      <c r="G29" s="253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5"/>
      <c r="U29" s="174"/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98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3">
        <f>C29</f>
        <v>0</v>
      </c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>
        <v>16</v>
      </c>
      <c r="B30" s="167" t="s">
        <v>127</v>
      </c>
      <c r="C30" s="187" t="s">
        <v>128</v>
      </c>
      <c r="D30" s="169" t="s">
        <v>95</v>
      </c>
      <c r="E30" s="171">
        <v>7.4</v>
      </c>
      <c r="F30" s="174">
        <v>0</v>
      </c>
      <c r="G30" s="174">
        <f t="shared" si="0"/>
        <v>0</v>
      </c>
      <c r="H30" s="174">
        <v>0</v>
      </c>
      <c r="I30" s="174">
        <f>ROUND(E30*H30,2)</f>
        <v>0</v>
      </c>
      <c r="J30" s="174">
        <v>568</v>
      </c>
      <c r="K30" s="174">
        <f>ROUND(E30*J30,2)</f>
        <v>4203.2</v>
      </c>
      <c r="L30" s="174">
        <v>21</v>
      </c>
      <c r="M30" s="174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4"/>
      <c r="S30" s="174"/>
      <c r="T30" s="175">
        <v>0.88400000000000001</v>
      </c>
      <c r="U30" s="174">
        <f>ROUND(E30*T30,2)</f>
        <v>6.54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90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>
        <v>17</v>
      </c>
      <c r="B31" s="167" t="s">
        <v>129</v>
      </c>
      <c r="C31" s="187" t="s">
        <v>130</v>
      </c>
      <c r="D31" s="169" t="s">
        <v>95</v>
      </c>
      <c r="E31" s="171">
        <v>7.4</v>
      </c>
      <c r="F31" s="174">
        <v>0</v>
      </c>
      <c r="G31" s="174">
        <f t="shared" si="0"/>
        <v>0</v>
      </c>
      <c r="H31" s="174">
        <v>14.5</v>
      </c>
      <c r="I31" s="174">
        <f>ROUND(E31*H31,2)</f>
        <v>107.3</v>
      </c>
      <c r="J31" s="174">
        <v>0</v>
      </c>
      <c r="K31" s="174">
        <f>ROUND(E31*J31,2)</f>
        <v>0</v>
      </c>
      <c r="L31" s="174">
        <v>21</v>
      </c>
      <c r="M31" s="174">
        <f>G31*(1+L31/100)</f>
        <v>0</v>
      </c>
      <c r="N31" s="174">
        <v>1</v>
      </c>
      <c r="O31" s="174">
        <f>ROUND(E31*N31,2)</f>
        <v>7.4</v>
      </c>
      <c r="P31" s="174">
        <v>0</v>
      </c>
      <c r="Q31" s="174">
        <f>ROUND(E31*P31,2)</f>
        <v>0</v>
      </c>
      <c r="R31" s="174"/>
      <c r="S31" s="174"/>
      <c r="T31" s="175">
        <v>0</v>
      </c>
      <c r="U31" s="174">
        <f>ROUND(E31*T31,2)</f>
        <v>0</v>
      </c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96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ht="22.5" outlineLevel="1" x14ac:dyDescent="0.2">
      <c r="A32" s="161">
        <v>18</v>
      </c>
      <c r="B32" s="167" t="s">
        <v>131</v>
      </c>
      <c r="C32" s="187" t="s">
        <v>132</v>
      </c>
      <c r="D32" s="169" t="s">
        <v>95</v>
      </c>
      <c r="E32" s="171">
        <v>14.8</v>
      </c>
      <c r="F32" s="174">
        <v>0</v>
      </c>
      <c r="G32" s="174">
        <f t="shared" si="0"/>
        <v>0</v>
      </c>
      <c r="H32" s="174">
        <v>0</v>
      </c>
      <c r="I32" s="174">
        <f>ROUND(E32*H32,2)</f>
        <v>0</v>
      </c>
      <c r="J32" s="174">
        <v>569</v>
      </c>
      <c r="K32" s="174">
        <f>ROUND(E32*J32,2)</f>
        <v>8421.2000000000007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/>
      <c r="T32" s="175">
        <v>0</v>
      </c>
      <c r="U32" s="174">
        <f>ROUND(E32*T32,2)</f>
        <v>0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90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/>
      <c r="B33" s="167"/>
      <c r="C33" s="249" t="s">
        <v>133</v>
      </c>
      <c r="D33" s="250"/>
      <c r="E33" s="251"/>
      <c r="F33" s="252"/>
      <c r="G33" s="253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5"/>
      <c r="U33" s="174"/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98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3" t="str">
        <f>C33</f>
        <v>74*0,4*0,5</v>
      </c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>
        <v>19</v>
      </c>
      <c r="B34" s="167" t="s">
        <v>134</v>
      </c>
      <c r="C34" s="187" t="s">
        <v>135</v>
      </c>
      <c r="D34" s="169" t="s">
        <v>95</v>
      </c>
      <c r="E34" s="171">
        <v>14.8</v>
      </c>
      <c r="F34" s="174">
        <v>0</v>
      </c>
      <c r="G34" s="174">
        <f t="shared" si="0"/>
        <v>0</v>
      </c>
      <c r="H34" s="174">
        <v>0</v>
      </c>
      <c r="I34" s="174">
        <f>ROUND(E34*H34,2)</f>
        <v>0</v>
      </c>
      <c r="J34" s="174">
        <v>139.5</v>
      </c>
      <c r="K34" s="174">
        <f>ROUND(E34*J34,2)</f>
        <v>2064.6</v>
      </c>
      <c r="L34" s="174">
        <v>21</v>
      </c>
      <c r="M34" s="174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4"/>
      <c r="S34" s="174"/>
      <c r="T34" s="175">
        <v>0</v>
      </c>
      <c r="U34" s="174">
        <f>ROUND(E34*T34,2)</f>
        <v>0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90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>
        <v>20</v>
      </c>
      <c r="B35" s="167" t="s">
        <v>102</v>
      </c>
      <c r="C35" s="187" t="s">
        <v>136</v>
      </c>
      <c r="D35" s="169" t="s">
        <v>137</v>
      </c>
      <c r="E35" s="171">
        <v>25.9</v>
      </c>
      <c r="F35" s="174">
        <v>0</v>
      </c>
      <c r="G35" s="174">
        <f t="shared" si="0"/>
        <v>0</v>
      </c>
      <c r="H35" s="174">
        <v>420</v>
      </c>
      <c r="I35" s="174">
        <f>ROUND(E35*H35,2)</f>
        <v>10878</v>
      </c>
      <c r="J35" s="174">
        <v>0</v>
      </c>
      <c r="K35" s="174">
        <f>ROUND(E35*J35,2)</f>
        <v>0</v>
      </c>
      <c r="L35" s="174">
        <v>21</v>
      </c>
      <c r="M35" s="174">
        <f>G35*(1+L35/100)</f>
        <v>0</v>
      </c>
      <c r="N35" s="174">
        <v>1E-3</v>
      </c>
      <c r="O35" s="174">
        <f>ROUND(E35*N35,2)</f>
        <v>0.03</v>
      </c>
      <c r="P35" s="174">
        <v>0</v>
      </c>
      <c r="Q35" s="174">
        <f>ROUND(E35*P35,2)</f>
        <v>0</v>
      </c>
      <c r="R35" s="174"/>
      <c r="S35" s="174"/>
      <c r="T35" s="175">
        <v>0</v>
      </c>
      <c r="U35" s="174">
        <f>ROUND(E35*T35,2)</f>
        <v>0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96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">
      <c r="A36" s="161"/>
      <c r="B36" s="167"/>
      <c r="C36" s="249" t="s">
        <v>138</v>
      </c>
      <c r="D36" s="250"/>
      <c r="E36" s="251"/>
      <c r="F36" s="252"/>
      <c r="G36" s="253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5"/>
      <c r="U36" s="174"/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98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3" t="str">
        <f>C36</f>
        <v>350g/výsadbová jáma</v>
      </c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>
        <v>21</v>
      </c>
      <c r="B37" s="167" t="s">
        <v>139</v>
      </c>
      <c r="C37" s="187" t="s">
        <v>140</v>
      </c>
      <c r="D37" s="169" t="s">
        <v>101</v>
      </c>
      <c r="E37" s="171">
        <v>74</v>
      </c>
      <c r="F37" s="174">
        <v>0</v>
      </c>
      <c r="G37" s="174">
        <f t="shared" si="0"/>
        <v>0</v>
      </c>
      <c r="H37" s="174">
        <v>0</v>
      </c>
      <c r="I37" s="174">
        <f t="shared" ref="I37:I43" si="1">ROUND(E37*H37,2)</f>
        <v>0</v>
      </c>
      <c r="J37" s="174">
        <v>45</v>
      </c>
      <c r="K37" s="174">
        <f t="shared" ref="K37:K43" si="2">ROUND(E37*J37,2)</f>
        <v>3330</v>
      </c>
      <c r="L37" s="174">
        <v>21</v>
      </c>
      <c r="M37" s="174">
        <f t="shared" ref="M37:M43" si="3">G37*(1+L37/100)</f>
        <v>0</v>
      </c>
      <c r="N37" s="174">
        <v>0</v>
      </c>
      <c r="O37" s="174">
        <f t="shared" ref="O37:O43" si="4">ROUND(E37*N37,2)</f>
        <v>0</v>
      </c>
      <c r="P37" s="174">
        <v>0</v>
      </c>
      <c r="Q37" s="174">
        <f t="shared" ref="Q37:Q43" si="5">ROUND(E37*P37,2)</f>
        <v>0</v>
      </c>
      <c r="R37" s="174"/>
      <c r="S37" s="174"/>
      <c r="T37" s="175">
        <v>0</v>
      </c>
      <c r="U37" s="174">
        <f t="shared" ref="U37:U43" si="6">ROUND(E37*T37,2)</f>
        <v>0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90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>
        <v>22</v>
      </c>
      <c r="B38" s="167" t="s">
        <v>141</v>
      </c>
      <c r="C38" s="187" t="s">
        <v>142</v>
      </c>
      <c r="D38" s="169" t="s">
        <v>89</v>
      </c>
      <c r="E38" s="171">
        <v>24</v>
      </c>
      <c r="F38" s="174">
        <v>0</v>
      </c>
      <c r="G38" s="174">
        <f t="shared" si="0"/>
        <v>0</v>
      </c>
      <c r="H38" s="174">
        <v>6290</v>
      </c>
      <c r="I38" s="174">
        <f t="shared" si="1"/>
        <v>150960</v>
      </c>
      <c r="J38" s="174">
        <v>0</v>
      </c>
      <c r="K38" s="174">
        <f t="shared" si="2"/>
        <v>0</v>
      </c>
      <c r="L38" s="174">
        <v>21</v>
      </c>
      <c r="M38" s="174">
        <f t="shared" si="3"/>
        <v>0</v>
      </c>
      <c r="N38" s="174">
        <v>0.1</v>
      </c>
      <c r="O38" s="174">
        <f t="shared" si="4"/>
        <v>2.4</v>
      </c>
      <c r="P38" s="174">
        <v>0</v>
      </c>
      <c r="Q38" s="174">
        <f t="shared" si="5"/>
        <v>0</v>
      </c>
      <c r="R38" s="174"/>
      <c r="S38" s="174"/>
      <c r="T38" s="175">
        <v>0</v>
      </c>
      <c r="U38" s="174">
        <f t="shared" si="6"/>
        <v>0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96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>
        <v>23</v>
      </c>
      <c r="B39" s="167" t="s">
        <v>141</v>
      </c>
      <c r="C39" s="187" t="s">
        <v>143</v>
      </c>
      <c r="D39" s="169" t="s">
        <v>89</v>
      </c>
      <c r="E39" s="171">
        <v>7</v>
      </c>
      <c r="F39" s="174">
        <v>0</v>
      </c>
      <c r="G39" s="174">
        <f t="shared" si="0"/>
        <v>0</v>
      </c>
      <c r="H39" s="174">
        <v>4850</v>
      </c>
      <c r="I39" s="174">
        <f t="shared" si="1"/>
        <v>33950</v>
      </c>
      <c r="J39" s="174">
        <v>0</v>
      </c>
      <c r="K39" s="174">
        <f t="shared" si="2"/>
        <v>0</v>
      </c>
      <c r="L39" s="174">
        <v>21</v>
      </c>
      <c r="M39" s="174">
        <f t="shared" si="3"/>
        <v>0</v>
      </c>
      <c r="N39" s="174">
        <v>0.1</v>
      </c>
      <c r="O39" s="174">
        <f t="shared" si="4"/>
        <v>0.7</v>
      </c>
      <c r="P39" s="174">
        <v>0</v>
      </c>
      <c r="Q39" s="174">
        <f t="shared" si="5"/>
        <v>0</v>
      </c>
      <c r="R39" s="174"/>
      <c r="S39" s="174"/>
      <c r="T39" s="175">
        <v>0</v>
      </c>
      <c r="U39" s="174">
        <f t="shared" si="6"/>
        <v>0</v>
      </c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96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24</v>
      </c>
      <c r="B40" s="167" t="s">
        <v>144</v>
      </c>
      <c r="C40" s="187" t="s">
        <v>145</v>
      </c>
      <c r="D40" s="169" t="s">
        <v>89</v>
      </c>
      <c r="E40" s="171">
        <v>6</v>
      </c>
      <c r="F40" s="174">
        <v>0</v>
      </c>
      <c r="G40" s="174">
        <f t="shared" si="0"/>
        <v>0</v>
      </c>
      <c r="H40" s="174">
        <v>1458</v>
      </c>
      <c r="I40" s="174">
        <f t="shared" si="1"/>
        <v>8748</v>
      </c>
      <c r="J40" s="174">
        <v>0</v>
      </c>
      <c r="K40" s="174">
        <f t="shared" si="2"/>
        <v>0</v>
      </c>
      <c r="L40" s="174">
        <v>21</v>
      </c>
      <c r="M40" s="174">
        <f t="shared" si="3"/>
        <v>0</v>
      </c>
      <c r="N40" s="174">
        <v>0.01</v>
      </c>
      <c r="O40" s="174">
        <f t="shared" si="4"/>
        <v>0.06</v>
      </c>
      <c r="P40" s="174">
        <v>0</v>
      </c>
      <c r="Q40" s="174">
        <f t="shared" si="5"/>
        <v>0</v>
      </c>
      <c r="R40" s="174"/>
      <c r="S40" s="174"/>
      <c r="T40" s="175">
        <v>0</v>
      </c>
      <c r="U40" s="174">
        <f t="shared" si="6"/>
        <v>0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96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>
        <v>25</v>
      </c>
      <c r="B41" s="167" t="s">
        <v>144</v>
      </c>
      <c r="C41" s="187" t="s">
        <v>146</v>
      </c>
      <c r="D41" s="169" t="s">
        <v>89</v>
      </c>
      <c r="E41" s="171">
        <v>15</v>
      </c>
      <c r="F41" s="174">
        <v>0</v>
      </c>
      <c r="G41" s="174">
        <f t="shared" si="0"/>
        <v>0</v>
      </c>
      <c r="H41" s="174">
        <v>1092</v>
      </c>
      <c r="I41" s="174">
        <f t="shared" si="1"/>
        <v>16380</v>
      </c>
      <c r="J41" s="174">
        <v>0</v>
      </c>
      <c r="K41" s="174">
        <f t="shared" si="2"/>
        <v>0</v>
      </c>
      <c r="L41" s="174">
        <v>21</v>
      </c>
      <c r="M41" s="174">
        <f t="shared" si="3"/>
        <v>0</v>
      </c>
      <c r="N41" s="174">
        <v>0.01</v>
      </c>
      <c r="O41" s="174">
        <f t="shared" si="4"/>
        <v>0.15</v>
      </c>
      <c r="P41" s="174">
        <v>0</v>
      </c>
      <c r="Q41" s="174">
        <f t="shared" si="5"/>
        <v>0</v>
      </c>
      <c r="R41" s="174"/>
      <c r="S41" s="174"/>
      <c r="T41" s="175">
        <v>0</v>
      </c>
      <c r="U41" s="174">
        <f t="shared" si="6"/>
        <v>0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96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>
        <v>26</v>
      </c>
      <c r="B42" s="167" t="s">
        <v>144</v>
      </c>
      <c r="C42" s="187" t="s">
        <v>147</v>
      </c>
      <c r="D42" s="169" t="s">
        <v>89</v>
      </c>
      <c r="E42" s="171">
        <v>10</v>
      </c>
      <c r="F42" s="174">
        <v>0</v>
      </c>
      <c r="G42" s="174">
        <f t="shared" si="0"/>
        <v>0</v>
      </c>
      <c r="H42" s="174">
        <v>990</v>
      </c>
      <c r="I42" s="174">
        <f t="shared" si="1"/>
        <v>9900</v>
      </c>
      <c r="J42" s="174">
        <v>0</v>
      </c>
      <c r="K42" s="174">
        <f t="shared" si="2"/>
        <v>0</v>
      </c>
      <c r="L42" s="174">
        <v>21</v>
      </c>
      <c r="M42" s="174">
        <f t="shared" si="3"/>
        <v>0</v>
      </c>
      <c r="N42" s="174">
        <v>0.01</v>
      </c>
      <c r="O42" s="174">
        <f t="shared" si="4"/>
        <v>0.1</v>
      </c>
      <c r="P42" s="174">
        <v>0</v>
      </c>
      <c r="Q42" s="174">
        <f t="shared" si="5"/>
        <v>0</v>
      </c>
      <c r="R42" s="174"/>
      <c r="S42" s="174"/>
      <c r="T42" s="175">
        <v>0</v>
      </c>
      <c r="U42" s="174">
        <f t="shared" si="6"/>
        <v>0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96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">
      <c r="A43" s="161">
        <v>27</v>
      </c>
      <c r="B43" s="167" t="s">
        <v>148</v>
      </c>
      <c r="C43" s="187" t="s">
        <v>149</v>
      </c>
      <c r="D43" s="169" t="s">
        <v>89</v>
      </c>
      <c r="E43" s="171">
        <v>12</v>
      </c>
      <c r="F43" s="174">
        <v>0</v>
      </c>
      <c r="G43" s="174">
        <f t="shared" si="0"/>
        <v>0</v>
      </c>
      <c r="H43" s="174">
        <v>520</v>
      </c>
      <c r="I43" s="174">
        <f t="shared" si="1"/>
        <v>6240</v>
      </c>
      <c r="J43" s="174">
        <v>0</v>
      </c>
      <c r="K43" s="174">
        <f t="shared" si="2"/>
        <v>0</v>
      </c>
      <c r="L43" s="174">
        <v>21</v>
      </c>
      <c r="M43" s="174">
        <f t="shared" si="3"/>
        <v>0</v>
      </c>
      <c r="N43" s="174">
        <v>5.4999999999999997E-3</v>
      </c>
      <c r="O43" s="174">
        <f t="shared" si="4"/>
        <v>7.0000000000000007E-2</v>
      </c>
      <c r="P43" s="174">
        <v>0</v>
      </c>
      <c r="Q43" s="174">
        <f t="shared" si="5"/>
        <v>0</v>
      </c>
      <c r="R43" s="174"/>
      <c r="S43" s="174"/>
      <c r="T43" s="175">
        <v>0</v>
      </c>
      <c r="U43" s="174">
        <f t="shared" si="6"/>
        <v>0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96</v>
      </c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x14ac:dyDescent="0.2">
      <c r="A44" s="162" t="s">
        <v>85</v>
      </c>
      <c r="B44" s="168" t="s">
        <v>55</v>
      </c>
      <c r="C44" s="188" t="s">
        <v>56</v>
      </c>
      <c r="D44" s="170"/>
      <c r="E44" s="172"/>
      <c r="F44" s="176"/>
      <c r="G44" s="176">
        <f>SUMIF(AE45:AE45,"&lt;&gt;NOR",G45:G45)</f>
        <v>0</v>
      </c>
      <c r="H44" s="176"/>
      <c r="I44" s="176">
        <f>SUM(I45:I45)</f>
        <v>0</v>
      </c>
      <c r="J44" s="176"/>
      <c r="K44" s="176">
        <f>SUM(K45:K45)</f>
        <v>17733.25</v>
      </c>
      <c r="L44" s="176"/>
      <c r="M44" s="176">
        <f>SUM(M45:M45)</f>
        <v>0</v>
      </c>
      <c r="N44" s="176"/>
      <c r="O44" s="176">
        <f>SUM(O45:O45)</f>
        <v>0</v>
      </c>
      <c r="P44" s="176"/>
      <c r="Q44" s="176">
        <f>SUM(Q45:Q45)</f>
        <v>0</v>
      </c>
      <c r="R44" s="176"/>
      <c r="S44" s="176"/>
      <c r="T44" s="177"/>
      <c r="U44" s="176">
        <f>SUM(U45:U45)</f>
        <v>42.83</v>
      </c>
      <c r="AE44" t="s">
        <v>86</v>
      </c>
    </row>
    <row r="45" spans="1:60" outlineLevel="1" x14ac:dyDescent="0.2">
      <c r="A45" s="161">
        <v>28</v>
      </c>
      <c r="B45" s="167" t="s">
        <v>150</v>
      </c>
      <c r="C45" s="187" t="s">
        <v>151</v>
      </c>
      <c r="D45" s="169" t="s">
        <v>152</v>
      </c>
      <c r="E45" s="171">
        <v>22.25</v>
      </c>
      <c r="F45" s="174">
        <v>0</v>
      </c>
      <c r="G45" s="174">
        <f t="shared" si="0"/>
        <v>0</v>
      </c>
      <c r="H45" s="174">
        <v>0</v>
      </c>
      <c r="I45" s="174">
        <f>ROUND(E45*H45,2)</f>
        <v>0</v>
      </c>
      <c r="J45" s="174">
        <v>797</v>
      </c>
      <c r="K45" s="174">
        <f>ROUND(E45*J45,2)</f>
        <v>17733.25</v>
      </c>
      <c r="L45" s="174">
        <v>21</v>
      </c>
      <c r="M45" s="174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4"/>
      <c r="S45" s="174"/>
      <c r="T45" s="175">
        <v>1.925</v>
      </c>
      <c r="U45" s="174">
        <f>ROUND(E45*T45,2)</f>
        <v>42.83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90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x14ac:dyDescent="0.2">
      <c r="A46" s="162" t="s">
        <v>85</v>
      </c>
      <c r="B46" s="189">
        <v>2</v>
      </c>
      <c r="C46" s="188" t="s">
        <v>154</v>
      </c>
      <c r="D46" s="170"/>
      <c r="E46" s="172"/>
      <c r="F46" s="176"/>
      <c r="G46" s="176">
        <f>G47+G49+G50+G51+G53+G55</f>
        <v>0</v>
      </c>
      <c r="H46" s="176"/>
      <c r="I46" s="176" t="e">
        <f>SUM(#REF!)</f>
        <v>#REF!</v>
      </c>
      <c r="J46" s="176"/>
      <c r="K46" s="176" t="e">
        <f>SUM(#REF!)</f>
        <v>#REF!</v>
      </c>
      <c r="L46" s="176"/>
      <c r="M46" s="176" t="e">
        <f>SUM(#REF!)</f>
        <v>#REF!</v>
      </c>
      <c r="N46" s="176"/>
      <c r="O46" s="176" t="e">
        <f>SUM(#REF!)</f>
        <v>#REF!</v>
      </c>
      <c r="P46" s="176"/>
      <c r="Q46" s="176" t="e">
        <f>SUM(#REF!)</f>
        <v>#REF!</v>
      </c>
      <c r="R46" s="176"/>
      <c r="S46" s="176"/>
      <c r="T46" s="177"/>
      <c r="U46" s="176" t="e">
        <f>SUM(#REF!)</f>
        <v>#REF!</v>
      </c>
      <c r="AE46" t="s">
        <v>86</v>
      </c>
    </row>
    <row r="47" spans="1:60" x14ac:dyDescent="0.2">
      <c r="A47" s="161">
        <v>29</v>
      </c>
      <c r="B47" s="167" t="s">
        <v>155</v>
      </c>
      <c r="C47" s="187" t="s">
        <v>128</v>
      </c>
      <c r="D47" s="169" t="s">
        <v>95</v>
      </c>
      <c r="E47" s="171">
        <v>25.9</v>
      </c>
      <c r="F47" s="174">
        <v>0</v>
      </c>
      <c r="G47" s="174">
        <f>E47*F47</f>
        <v>0</v>
      </c>
      <c r="H47" s="176"/>
      <c r="I47" s="176"/>
      <c r="J47" s="176"/>
      <c r="K47" s="176"/>
      <c r="L47" s="176"/>
      <c r="M47" s="176"/>
      <c r="N47" s="174"/>
      <c r="O47" s="174"/>
      <c r="P47" s="176"/>
      <c r="Q47" s="176"/>
      <c r="R47" s="176"/>
      <c r="S47" s="176"/>
      <c r="T47" s="177"/>
      <c r="U47" s="176"/>
    </row>
    <row r="48" spans="1:60" x14ac:dyDescent="0.2">
      <c r="A48" s="161"/>
      <c r="B48" s="167"/>
      <c r="C48" s="249" t="s">
        <v>167</v>
      </c>
      <c r="D48" s="250"/>
      <c r="E48" s="251"/>
      <c r="F48" s="252"/>
      <c r="G48" s="253"/>
      <c r="H48" s="176"/>
      <c r="I48" s="176"/>
      <c r="J48" s="176"/>
      <c r="K48" s="176"/>
      <c r="L48" s="176"/>
      <c r="M48" s="176"/>
      <c r="N48" s="174"/>
      <c r="O48" s="174"/>
      <c r="P48" s="176"/>
      <c r="Q48" s="176"/>
      <c r="R48" s="176"/>
      <c r="S48" s="176"/>
      <c r="T48" s="177"/>
      <c r="U48" s="176"/>
    </row>
    <row r="49" spans="1:31" x14ac:dyDescent="0.2">
      <c r="A49" s="161">
        <v>30</v>
      </c>
      <c r="B49" s="167" t="s">
        <v>156</v>
      </c>
      <c r="C49" s="187" t="s">
        <v>157</v>
      </c>
      <c r="D49" s="169" t="s">
        <v>95</v>
      </c>
      <c r="E49" s="171">
        <v>25.9</v>
      </c>
      <c r="F49" s="174">
        <v>0</v>
      </c>
      <c r="G49" s="174">
        <f t="shared" ref="G49:G51" si="7">E49*F49</f>
        <v>0</v>
      </c>
      <c r="H49" s="176"/>
      <c r="I49" s="176"/>
      <c r="J49" s="176"/>
      <c r="K49" s="176"/>
      <c r="L49" s="176"/>
      <c r="M49" s="176"/>
      <c r="N49" s="174"/>
      <c r="O49" s="174"/>
      <c r="P49" s="176"/>
      <c r="Q49" s="176"/>
      <c r="R49" s="176"/>
      <c r="S49" s="176"/>
      <c r="T49" s="177"/>
      <c r="U49" s="176"/>
    </row>
    <row r="50" spans="1:31" x14ac:dyDescent="0.2">
      <c r="A50" s="161">
        <v>31</v>
      </c>
      <c r="B50" s="167" t="s">
        <v>159</v>
      </c>
      <c r="C50" s="187" t="s">
        <v>158</v>
      </c>
      <c r="D50" s="169" t="s">
        <v>113</v>
      </c>
      <c r="E50" s="171">
        <v>74</v>
      </c>
      <c r="F50" s="174">
        <v>0</v>
      </c>
      <c r="G50" s="174">
        <f t="shared" si="7"/>
        <v>0</v>
      </c>
      <c r="H50" s="176"/>
      <c r="I50" s="176"/>
      <c r="J50" s="176"/>
      <c r="K50" s="176"/>
      <c r="L50" s="176"/>
      <c r="M50" s="176"/>
      <c r="N50" s="174"/>
      <c r="O50" s="174"/>
      <c r="P50" s="176"/>
      <c r="Q50" s="176"/>
      <c r="R50" s="176"/>
      <c r="S50" s="176"/>
      <c r="T50" s="177"/>
      <c r="U50" s="176"/>
    </row>
    <row r="51" spans="1:31" x14ac:dyDescent="0.2">
      <c r="A51" s="161">
        <v>32</v>
      </c>
      <c r="B51" s="167" t="s">
        <v>161</v>
      </c>
      <c r="C51" s="187" t="s">
        <v>160</v>
      </c>
      <c r="D51" s="169" t="s">
        <v>162</v>
      </c>
      <c r="E51" s="171">
        <v>296</v>
      </c>
      <c r="F51" s="174">
        <v>0</v>
      </c>
      <c r="G51" s="174">
        <f t="shared" si="7"/>
        <v>0</v>
      </c>
      <c r="H51" s="176"/>
      <c r="I51" s="176"/>
      <c r="J51" s="176"/>
      <c r="K51" s="176"/>
      <c r="L51" s="176"/>
      <c r="M51" s="176"/>
      <c r="N51" s="174"/>
      <c r="O51" s="174"/>
      <c r="P51" s="176"/>
      <c r="Q51" s="176"/>
      <c r="R51" s="176"/>
      <c r="S51" s="176"/>
      <c r="T51" s="177"/>
      <c r="U51" s="176"/>
    </row>
    <row r="52" spans="1:31" x14ac:dyDescent="0.2">
      <c r="A52" s="161"/>
      <c r="B52" s="167"/>
      <c r="C52" s="249" t="s">
        <v>163</v>
      </c>
      <c r="D52" s="250"/>
      <c r="E52" s="251"/>
      <c r="F52" s="252"/>
      <c r="G52" s="253"/>
      <c r="H52" s="176"/>
      <c r="I52" s="176"/>
      <c r="J52" s="176"/>
      <c r="K52" s="176"/>
      <c r="L52" s="176"/>
      <c r="M52" s="176"/>
      <c r="N52" s="174"/>
      <c r="O52" s="174"/>
      <c r="P52" s="176"/>
      <c r="Q52" s="176"/>
      <c r="R52" s="176"/>
      <c r="S52" s="176"/>
      <c r="T52" s="177"/>
      <c r="U52" s="176"/>
    </row>
    <row r="53" spans="1:31" x14ac:dyDescent="0.2">
      <c r="A53" s="161">
        <v>33</v>
      </c>
      <c r="B53" s="167" t="s">
        <v>165</v>
      </c>
      <c r="C53" s="187" t="s">
        <v>164</v>
      </c>
      <c r="D53" s="169" t="s">
        <v>101</v>
      </c>
      <c r="E53" s="171">
        <v>19</v>
      </c>
      <c r="F53" s="174">
        <v>0</v>
      </c>
      <c r="G53" s="174">
        <f>E53*F53</f>
        <v>0</v>
      </c>
      <c r="H53" s="176"/>
      <c r="I53" s="176"/>
      <c r="J53" s="176"/>
      <c r="K53" s="176"/>
      <c r="L53" s="176"/>
      <c r="M53" s="176"/>
      <c r="N53" s="174"/>
      <c r="O53" s="174"/>
      <c r="P53" s="176"/>
      <c r="Q53" s="176"/>
      <c r="R53" s="176"/>
      <c r="S53" s="176"/>
      <c r="T53" s="177"/>
      <c r="U53" s="176"/>
    </row>
    <row r="54" spans="1:31" x14ac:dyDescent="0.2">
      <c r="A54" s="161"/>
      <c r="B54" s="167"/>
      <c r="C54" s="249" t="s">
        <v>166</v>
      </c>
      <c r="D54" s="250"/>
      <c r="E54" s="251"/>
      <c r="F54" s="252"/>
      <c r="G54" s="253"/>
      <c r="H54" s="176"/>
      <c r="I54" s="176"/>
      <c r="J54" s="176"/>
      <c r="K54" s="176"/>
      <c r="L54" s="176"/>
      <c r="M54" s="176"/>
      <c r="N54" s="174"/>
      <c r="O54" s="174"/>
      <c r="P54" s="176"/>
      <c r="Q54" s="176"/>
      <c r="R54" s="176"/>
      <c r="S54" s="176"/>
      <c r="T54" s="177"/>
      <c r="U54" s="176"/>
    </row>
    <row r="55" spans="1:31" x14ac:dyDescent="0.2">
      <c r="A55" s="161">
        <v>34</v>
      </c>
      <c r="B55" s="190" t="s">
        <v>179</v>
      </c>
      <c r="C55" s="187" t="s">
        <v>168</v>
      </c>
      <c r="D55" s="169" t="s">
        <v>101</v>
      </c>
      <c r="E55" s="171">
        <v>74</v>
      </c>
      <c r="F55" s="174">
        <v>0</v>
      </c>
      <c r="G55" s="174">
        <f>E55*F55</f>
        <v>0</v>
      </c>
      <c r="H55" s="176"/>
      <c r="I55" s="176"/>
      <c r="J55" s="176"/>
      <c r="K55" s="176"/>
      <c r="L55" s="176"/>
      <c r="M55" s="176"/>
      <c r="N55" s="174"/>
      <c r="O55" s="174"/>
      <c r="P55" s="176"/>
      <c r="Q55" s="176"/>
      <c r="R55" s="176"/>
      <c r="S55" s="176"/>
      <c r="T55" s="177"/>
      <c r="U55" s="176"/>
    </row>
    <row r="56" spans="1:31" x14ac:dyDescent="0.2">
      <c r="A56" s="162" t="s">
        <v>85</v>
      </c>
      <c r="B56" s="189">
        <v>2</v>
      </c>
      <c r="C56" s="188" t="s">
        <v>169</v>
      </c>
      <c r="D56" s="170"/>
      <c r="E56" s="172"/>
      <c r="F56" s="176"/>
      <c r="G56" s="176">
        <f>G57+G59+G60+G61+G63+G65</f>
        <v>0</v>
      </c>
      <c r="H56" s="176"/>
      <c r="I56" s="176" t="e">
        <f>SUM(#REF!)</f>
        <v>#REF!</v>
      </c>
      <c r="J56" s="176"/>
      <c r="K56" s="176" t="e">
        <f>SUM(#REF!)</f>
        <v>#REF!</v>
      </c>
      <c r="L56" s="176"/>
      <c r="M56" s="176" t="e">
        <f>SUM(#REF!)</f>
        <v>#REF!</v>
      </c>
      <c r="N56" s="176"/>
      <c r="O56" s="176" t="e">
        <f>SUM(#REF!)</f>
        <v>#REF!</v>
      </c>
      <c r="AE56" t="s">
        <v>153</v>
      </c>
    </row>
    <row r="57" spans="1:31" x14ac:dyDescent="0.2">
      <c r="A57" s="161">
        <v>35</v>
      </c>
      <c r="B57" s="167" t="s">
        <v>155</v>
      </c>
      <c r="C57" s="187" t="s">
        <v>128</v>
      </c>
      <c r="D57" s="169" t="s">
        <v>95</v>
      </c>
      <c r="E57" s="171">
        <v>18.5</v>
      </c>
      <c r="F57" s="174">
        <v>0</v>
      </c>
      <c r="G57" s="174">
        <f>E57*F57</f>
        <v>0</v>
      </c>
      <c r="H57" s="176"/>
      <c r="I57" s="176"/>
      <c r="J57" s="176"/>
      <c r="K57" s="176"/>
      <c r="L57" s="176"/>
      <c r="M57" s="176"/>
      <c r="N57" s="174"/>
      <c r="O57" s="174"/>
    </row>
    <row r="58" spans="1:31" x14ac:dyDescent="0.2">
      <c r="A58" s="161"/>
      <c r="B58" s="167"/>
      <c r="C58" s="249" t="s">
        <v>173</v>
      </c>
      <c r="D58" s="250"/>
      <c r="E58" s="251"/>
      <c r="F58" s="252"/>
      <c r="G58" s="253"/>
      <c r="H58" s="176"/>
      <c r="I58" s="176"/>
      <c r="J58" s="176"/>
      <c r="K58" s="176"/>
      <c r="L58" s="176"/>
      <c r="M58" s="176"/>
      <c r="N58" s="174"/>
      <c r="O58" s="174"/>
    </row>
    <row r="59" spans="1:31" x14ac:dyDescent="0.2">
      <c r="A59" s="161">
        <v>36</v>
      </c>
      <c r="B59" s="167" t="s">
        <v>156</v>
      </c>
      <c r="C59" s="187" t="s">
        <v>157</v>
      </c>
      <c r="D59" s="169" t="s">
        <v>95</v>
      </c>
      <c r="E59" s="171">
        <v>18.5</v>
      </c>
      <c r="F59" s="174">
        <v>0</v>
      </c>
      <c r="G59" s="174">
        <f t="shared" ref="G59:G61" si="8">E59*F59</f>
        <v>0</v>
      </c>
      <c r="H59" s="176"/>
      <c r="I59" s="176"/>
      <c r="J59" s="176"/>
      <c r="K59" s="176"/>
      <c r="L59" s="176"/>
      <c r="M59" s="176"/>
      <c r="N59" s="174"/>
      <c r="O59" s="174"/>
    </row>
    <row r="60" spans="1:31" x14ac:dyDescent="0.2">
      <c r="A60" s="161">
        <v>37</v>
      </c>
      <c r="B60" s="167" t="s">
        <v>159</v>
      </c>
      <c r="C60" s="187" t="s">
        <v>158</v>
      </c>
      <c r="D60" s="169" t="s">
        <v>113</v>
      </c>
      <c r="E60" s="171">
        <v>74</v>
      </c>
      <c r="F60" s="174">
        <v>0</v>
      </c>
      <c r="G60" s="174">
        <f t="shared" si="8"/>
        <v>0</v>
      </c>
      <c r="H60" s="176"/>
      <c r="I60" s="176"/>
      <c r="J60" s="176"/>
      <c r="K60" s="176"/>
      <c r="L60" s="176"/>
      <c r="M60" s="176"/>
      <c r="N60" s="174"/>
      <c r="O60" s="174"/>
    </row>
    <row r="61" spans="1:31" x14ac:dyDescent="0.2">
      <c r="A61" s="161">
        <v>38</v>
      </c>
      <c r="B61" s="167" t="s">
        <v>161</v>
      </c>
      <c r="C61" s="187" t="s">
        <v>160</v>
      </c>
      <c r="D61" s="169" t="s">
        <v>162</v>
      </c>
      <c r="E61" s="171">
        <v>296</v>
      </c>
      <c r="F61" s="174">
        <v>0</v>
      </c>
      <c r="G61" s="174">
        <f t="shared" si="8"/>
        <v>0</v>
      </c>
      <c r="H61" s="176"/>
      <c r="I61" s="176"/>
      <c r="J61" s="176"/>
      <c r="K61" s="176"/>
      <c r="L61" s="176"/>
      <c r="M61" s="176"/>
      <c r="N61" s="174"/>
      <c r="O61" s="174"/>
    </row>
    <row r="62" spans="1:31" x14ac:dyDescent="0.2">
      <c r="A62" s="161"/>
      <c r="B62" s="167"/>
      <c r="C62" s="249" t="s">
        <v>163</v>
      </c>
      <c r="D62" s="250"/>
      <c r="E62" s="251"/>
      <c r="F62" s="252"/>
      <c r="G62" s="253"/>
      <c r="H62" s="176"/>
      <c r="I62" s="176"/>
      <c r="J62" s="176"/>
      <c r="K62" s="176"/>
      <c r="L62" s="176"/>
      <c r="M62" s="176"/>
      <c r="N62" s="174"/>
      <c r="O62" s="174"/>
    </row>
    <row r="63" spans="1:31" x14ac:dyDescent="0.2">
      <c r="A63" s="161">
        <v>39</v>
      </c>
      <c r="B63" s="167" t="s">
        <v>165</v>
      </c>
      <c r="C63" s="187" t="s">
        <v>164</v>
      </c>
      <c r="D63" s="169" t="s">
        <v>101</v>
      </c>
      <c r="E63" s="171">
        <v>19</v>
      </c>
      <c r="F63" s="174">
        <v>0</v>
      </c>
      <c r="G63" s="174">
        <f>E63*F63</f>
        <v>0</v>
      </c>
      <c r="H63" s="176"/>
      <c r="I63" s="176"/>
      <c r="J63" s="176"/>
      <c r="K63" s="176"/>
      <c r="L63" s="176"/>
      <c r="M63" s="176"/>
      <c r="N63" s="174"/>
      <c r="O63" s="174"/>
    </row>
    <row r="64" spans="1:31" x14ac:dyDescent="0.2">
      <c r="A64" s="161"/>
      <c r="B64" s="167"/>
      <c r="C64" s="249" t="s">
        <v>166</v>
      </c>
      <c r="D64" s="250"/>
      <c r="E64" s="251"/>
      <c r="F64" s="252"/>
      <c r="G64" s="253"/>
      <c r="H64" s="176"/>
      <c r="I64" s="176"/>
      <c r="J64" s="176"/>
      <c r="K64" s="176"/>
      <c r="L64" s="176"/>
      <c r="M64" s="176"/>
      <c r="N64" s="174"/>
      <c r="O64" s="174"/>
    </row>
    <row r="65" spans="1:15" x14ac:dyDescent="0.2">
      <c r="A65" s="161">
        <v>40</v>
      </c>
      <c r="B65" s="190" t="s">
        <v>179</v>
      </c>
      <c r="C65" s="187" t="s">
        <v>168</v>
      </c>
      <c r="D65" s="169" t="s">
        <v>101</v>
      </c>
      <c r="E65" s="171">
        <v>74</v>
      </c>
      <c r="F65" s="174">
        <v>0</v>
      </c>
      <c r="G65" s="174">
        <f>E65*F65</f>
        <v>0</v>
      </c>
      <c r="H65" s="176"/>
      <c r="I65" s="176"/>
      <c r="J65" s="176"/>
      <c r="K65" s="176"/>
      <c r="L65" s="176"/>
      <c r="M65" s="176"/>
      <c r="N65" s="174"/>
      <c r="O65" s="174"/>
    </row>
    <row r="66" spans="1:15" x14ac:dyDescent="0.2">
      <c r="A66" s="162" t="s">
        <v>85</v>
      </c>
      <c r="B66" s="189">
        <v>2</v>
      </c>
      <c r="C66" s="188" t="s">
        <v>170</v>
      </c>
      <c r="D66" s="170"/>
      <c r="E66" s="172"/>
      <c r="F66" s="176"/>
      <c r="G66" s="176">
        <f>G67+G69+G70+G71+G73+G75+G76</f>
        <v>0</v>
      </c>
      <c r="H66" s="176"/>
      <c r="I66" s="176" t="e">
        <f>SUM(#REF!)</f>
        <v>#REF!</v>
      </c>
      <c r="J66" s="176"/>
      <c r="K66" s="176" t="e">
        <f>SUM(#REF!)</f>
        <v>#REF!</v>
      </c>
      <c r="L66" s="176"/>
      <c r="M66" s="176" t="e">
        <f>SUM(#REF!)</f>
        <v>#REF!</v>
      </c>
      <c r="N66" s="176"/>
      <c r="O66" s="176" t="e">
        <f>SUM(#REF!)</f>
        <v>#REF!</v>
      </c>
    </row>
    <row r="67" spans="1:15" x14ac:dyDescent="0.2">
      <c r="A67" s="161">
        <v>41</v>
      </c>
      <c r="B67" s="167" t="s">
        <v>155</v>
      </c>
      <c r="C67" s="187" t="s">
        <v>128</v>
      </c>
      <c r="D67" s="169" t="s">
        <v>95</v>
      </c>
      <c r="E67" s="171">
        <v>18.5</v>
      </c>
      <c r="F67" s="174">
        <v>0</v>
      </c>
      <c r="G67" s="174">
        <f>E67*F67</f>
        <v>0</v>
      </c>
      <c r="H67" s="176"/>
      <c r="I67" s="176"/>
      <c r="J67" s="176"/>
      <c r="K67" s="176"/>
      <c r="L67" s="176"/>
      <c r="M67" s="176"/>
      <c r="N67" s="174"/>
      <c r="O67" s="174"/>
    </row>
    <row r="68" spans="1:15" x14ac:dyDescent="0.2">
      <c r="A68" s="161"/>
      <c r="B68" s="167"/>
      <c r="C68" s="249" t="s">
        <v>173</v>
      </c>
      <c r="D68" s="250"/>
      <c r="E68" s="251"/>
      <c r="F68" s="252"/>
      <c r="G68" s="253"/>
      <c r="H68" s="176"/>
      <c r="I68" s="176"/>
      <c r="J68" s="176"/>
      <c r="K68" s="176"/>
      <c r="L68" s="176"/>
      <c r="M68" s="176"/>
      <c r="N68" s="174"/>
      <c r="O68" s="174"/>
    </row>
    <row r="69" spans="1:15" x14ac:dyDescent="0.2">
      <c r="A69" s="161">
        <v>42</v>
      </c>
      <c r="B69" s="167" t="s">
        <v>156</v>
      </c>
      <c r="C69" s="187" t="s">
        <v>157</v>
      </c>
      <c r="D69" s="169" t="s">
        <v>95</v>
      </c>
      <c r="E69" s="171">
        <v>18.5</v>
      </c>
      <c r="F69" s="174">
        <v>0</v>
      </c>
      <c r="G69" s="174">
        <f t="shared" ref="G69:G71" si="9">E69*F69</f>
        <v>0</v>
      </c>
      <c r="H69" s="176"/>
      <c r="I69" s="176"/>
      <c r="J69" s="176"/>
      <c r="K69" s="176"/>
      <c r="L69" s="176"/>
      <c r="M69" s="176"/>
      <c r="N69" s="174"/>
      <c r="O69" s="174"/>
    </row>
    <row r="70" spans="1:15" x14ac:dyDescent="0.2">
      <c r="A70" s="161">
        <v>43</v>
      </c>
      <c r="B70" s="167" t="s">
        <v>159</v>
      </c>
      <c r="C70" s="187" t="s">
        <v>158</v>
      </c>
      <c r="D70" s="169" t="s">
        <v>113</v>
      </c>
      <c r="E70" s="171">
        <v>74</v>
      </c>
      <c r="F70" s="174">
        <v>0</v>
      </c>
      <c r="G70" s="174">
        <f t="shared" si="9"/>
        <v>0</v>
      </c>
      <c r="H70" s="176"/>
      <c r="I70" s="176"/>
      <c r="J70" s="176"/>
      <c r="K70" s="176"/>
      <c r="L70" s="176"/>
      <c r="M70" s="176"/>
      <c r="N70" s="174"/>
      <c r="O70" s="174"/>
    </row>
    <row r="71" spans="1:15" x14ac:dyDescent="0.2">
      <c r="A71" s="161">
        <v>44</v>
      </c>
      <c r="B71" s="167" t="s">
        <v>161</v>
      </c>
      <c r="C71" s="187" t="s">
        <v>160</v>
      </c>
      <c r="D71" s="169" t="s">
        <v>162</v>
      </c>
      <c r="E71" s="171">
        <v>296</v>
      </c>
      <c r="F71" s="174">
        <v>0</v>
      </c>
      <c r="G71" s="174">
        <f t="shared" si="9"/>
        <v>0</v>
      </c>
      <c r="H71" s="176"/>
      <c r="I71" s="176"/>
      <c r="J71" s="176"/>
      <c r="K71" s="176"/>
      <c r="L71" s="176"/>
      <c r="M71" s="176"/>
      <c r="N71" s="174"/>
      <c r="O71" s="174"/>
    </row>
    <row r="72" spans="1:15" x14ac:dyDescent="0.2">
      <c r="A72" s="161"/>
      <c r="B72" s="167"/>
      <c r="C72" s="249" t="s">
        <v>163</v>
      </c>
      <c r="D72" s="250"/>
      <c r="E72" s="251"/>
      <c r="F72" s="252"/>
      <c r="G72" s="253"/>
      <c r="H72" s="176"/>
      <c r="I72" s="176"/>
      <c r="J72" s="176"/>
      <c r="K72" s="176"/>
      <c r="L72" s="176"/>
      <c r="M72" s="176"/>
      <c r="N72" s="174"/>
      <c r="O72" s="174"/>
    </row>
    <row r="73" spans="1:15" x14ac:dyDescent="0.2">
      <c r="A73" s="161">
        <v>45</v>
      </c>
      <c r="B73" s="167" t="s">
        <v>165</v>
      </c>
      <c r="C73" s="187" t="s">
        <v>164</v>
      </c>
      <c r="D73" s="169" t="s">
        <v>101</v>
      </c>
      <c r="E73" s="171">
        <v>19</v>
      </c>
      <c r="F73" s="174">
        <v>0</v>
      </c>
      <c r="G73" s="174">
        <f>E73*F73</f>
        <v>0</v>
      </c>
      <c r="H73" s="176"/>
      <c r="I73" s="176"/>
      <c r="J73" s="176"/>
      <c r="K73" s="176"/>
      <c r="L73" s="176"/>
      <c r="M73" s="176"/>
      <c r="N73" s="174"/>
      <c r="O73" s="174"/>
    </row>
    <row r="74" spans="1:15" x14ac:dyDescent="0.2">
      <c r="A74" s="161"/>
      <c r="B74" s="167"/>
      <c r="C74" s="249" t="s">
        <v>166</v>
      </c>
      <c r="D74" s="250"/>
      <c r="E74" s="251"/>
      <c r="F74" s="252"/>
      <c r="G74" s="253"/>
      <c r="H74" s="176"/>
      <c r="I74" s="176"/>
      <c r="J74" s="176"/>
      <c r="K74" s="176"/>
      <c r="L74" s="176"/>
      <c r="M74" s="176"/>
      <c r="N74" s="174"/>
      <c r="O74" s="174"/>
    </row>
    <row r="75" spans="1:15" x14ac:dyDescent="0.2">
      <c r="A75" s="161">
        <v>46</v>
      </c>
      <c r="B75" s="190" t="s">
        <v>179</v>
      </c>
      <c r="C75" s="187" t="s">
        <v>168</v>
      </c>
      <c r="D75" s="169" t="s">
        <v>101</v>
      </c>
      <c r="E75" s="171">
        <v>74</v>
      </c>
      <c r="F75" s="174">
        <v>0</v>
      </c>
      <c r="G75" s="174">
        <f>E75*F75</f>
        <v>0</v>
      </c>
      <c r="H75" s="176"/>
      <c r="I75" s="176"/>
      <c r="J75" s="176"/>
      <c r="K75" s="176"/>
      <c r="L75" s="176"/>
      <c r="M75" s="176"/>
      <c r="N75" s="174"/>
      <c r="O75" s="174"/>
    </row>
    <row r="76" spans="1:15" x14ac:dyDescent="0.2">
      <c r="A76" s="161">
        <v>47</v>
      </c>
      <c r="B76" s="190" t="s">
        <v>176</v>
      </c>
      <c r="C76" s="187" t="s">
        <v>177</v>
      </c>
      <c r="D76" s="169" t="s">
        <v>101</v>
      </c>
      <c r="E76" s="171">
        <v>74</v>
      </c>
      <c r="F76" s="174">
        <v>0</v>
      </c>
      <c r="G76" s="174">
        <f>E76*F76</f>
        <v>0</v>
      </c>
      <c r="H76" s="176"/>
      <c r="I76" s="176"/>
      <c r="J76" s="176"/>
      <c r="K76" s="176"/>
      <c r="L76" s="176"/>
      <c r="M76" s="176"/>
      <c r="N76" s="174"/>
      <c r="O76" s="174"/>
    </row>
    <row r="77" spans="1:15" x14ac:dyDescent="0.2">
      <c r="A77" s="162" t="s">
        <v>85</v>
      </c>
      <c r="B77" s="189">
        <v>2</v>
      </c>
      <c r="C77" s="188" t="s">
        <v>171</v>
      </c>
      <c r="D77" s="170"/>
      <c r="E77" s="172"/>
      <c r="F77" s="176"/>
      <c r="G77" s="176">
        <f>G78+G80+G81+G82+G84+G86</f>
        <v>0</v>
      </c>
      <c r="H77" s="176"/>
      <c r="I77" s="176" t="e">
        <f>SUM(#REF!)</f>
        <v>#REF!</v>
      </c>
      <c r="J77" s="176"/>
      <c r="K77" s="176" t="e">
        <f>SUM(#REF!)</f>
        <v>#REF!</v>
      </c>
      <c r="L77" s="176"/>
      <c r="M77" s="176" t="e">
        <f>SUM(#REF!)</f>
        <v>#REF!</v>
      </c>
      <c r="N77" s="176"/>
      <c r="O77" s="176" t="e">
        <f>SUM(#REF!)</f>
        <v>#REF!</v>
      </c>
    </row>
    <row r="78" spans="1:15" x14ac:dyDescent="0.2">
      <c r="A78" s="161">
        <v>48</v>
      </c>
      <c r="B78" s="167" t="s">
        <v>155</v>
      </c>
      <c r="C78" s="187" t="s">
        <v>128</v>
      </c>
      <c r="D78" s="169" t="s">
        <v>95</v>
      </c>
      <c r="E78" s="171">
        <v>18.5</v>
      </c>
      <c r="F78" s="174">
        <v>0</v>
      </c>
      <c r="G78" s="174">
        <f>E78*F78</f>
        <v>0</v>
      </c>
      <c r="H78" s="176"/>
      <c r="I78" s="176"/>
      <c r="J78" s="176"/>
      <c r="K78" s="176"/>
      <c r="L78" s="176"/>
      <c r="M78" s="176"/>
      <c r="N78" s="174"/>
      <c r="O78" s="174"/>
    </row>
    <row r="79" spans="1:15" x14ac:dyDescent="0.2">
      <c r="A79" s="161"/>
      <c r="B79" s="167"/>
      <c r="C79" s="249" t="s">
        <v>173</v>
      </c>
      <c r="D79" s="250"/>
      <c r="E79" s="251"/>
      <c r="F79" s="252"/>
      <c r="G79" s="253"/>
      <c r="H79" s="176"/>
      <c r="I79" s="176"/>
      <c r="J79" s="176"/>
      <c r="K79" s="176"/>
      <c r="L79" s="176"/>
      <c r="M79" s="176"/>
      <c r="N79" s="174"/>
      <c r="O79" s="174"/>
    </row>
    <row r="80" spans="1:15" x14ac:dyDescent="0.2">
      <c r="A80" s="161">
        <v>49</v>
      </c>
      <c r="B80" s="167" t="s">
        <v>156</v>
      </c>
      <c r="C80" s="187" t="s">
        <v>157</v>
      </c>
      <c r="D80" s="169" t="s">
        <v>95</v>
      </c>
      <c r="E80" s="171">
        <v>18.5</v>
      </c>
      <c r="F80" s="174">
        <v>0</v>
      </c>
      <c r="G80" s="174">
        <f t="shared" ref="G80:G82" si="10">E80*F80</f>
        <v>0</v>
      </c>
      <c r="H80" s="176"/>
      <c r="I80" s="176"/>
      <c r="J80" s="176"/>
      <c r="K80" s="176"/>
      <c r="L80" s="176"/>
      <c r="M80" s="176"/>
      <c r="N80" s="174"/>
      <c r="O80" s="174"/>
    </row>
    <row r="81" spans="1:15" x14ac:dyDescent="0.2">
      <c r="A81" s="161">
        <v>50</v>
      </c>
      <c r="B81" s="167" t="s">
        <v>159</v>
      </c>
      <c r="C81" s="187" t="s">
        <v>158</v>
      </c>
      <c r="D81" s="169" t="s">
        <v>113</v>
      </c>
      <c r="E81" s="171">
        <v>74</v>
      </c>
      <c r="F81" s="174">
        <v>0</v>
      </c>
      <c r="G81" s="174">
        <f t="shared" si="10"/>
        <v>0</v>
      </c>
      <c r="H81" s="176"/>
      <c r="I81" s="176"/>
      <c r="J81" s="176"/>
      <c r="K81" s="176"/>
      <c r="L81" s="176"/>
      <c r="M81" s="176"/>
      <c r="N81" s="174"/>
      <c r="O81" s="174"/>
    </row>
    <row r="82" spans="1:15" x14ac:dyDescent="0.2">
      <c r="A82" s="161">
        <v>51</v>
      </c>
      <c r="B82" s="167" t="s">
        <v>161</v>
      </c>
      <c r="C82" s="187" t="s">
        <v>160</v>
      </c>
      <c r="D82" s="169" t="s">
        <v>162</v>
      </c>
      <c r="E82" s="171">
        <v>296</v>
      </c>
      <c r="F82" s="174">
        <v>0</v>
      </c>
      <c r="G82" s="174">
        <f t="shared" si="10"/>
        <v>0</v>
      </c>
      <c r="H82" s="176"/>
      <c r="I82" s="176"/>
      <c r="J82" s="176"/>
      <c r="K82" s="176"/>
      <c r="L82" s="176"/>
      <c r="M82" s="176"/>
      <c r="N82" s="174"/>
      <c r="O82" s="174"/>
    </row>
    <row r="83" spans="1:15" x14ac:dyDescent="0.2">
      <c r="A83" s="161"/>
      <c r="B83" s="167"/>
      <c r="C83" s="249" t="s">
        <v>163</v>
      </c>
      <c r="D83" s="250"/>
      <c r="E83" s="251"/>
      <c r="F83" s="252"/>
      <c r="G83" s="253"/>
      <c r="H83" s="176"/>
      <c r="I83" s="176"/>
      <c r="J83" s="176"/>
      <c r="K83" s="176"/>
      <c r="L83" s="176"/>
      <c r="M83" s="176"/>
      <c r="N83" s="174"/>
      <c r="O83" s="174"/>
    </row>
    <row r="84" spans="1:15" x14ac:dyDescent="0.2">
      <c r="A84" s="161">
        <v>52</v>
      </c>
      <c r="B84" s="167" t="s">
        <v>165</v>
      </c>
      <c r="C84" s="187" t="s">
        <v>164</v>
      </c>
      <c r="D84" s="169" t="s">
        <v>101</v>
      </c>
      <c r="E84" s="171">
        <v>19</v>
      </c>
      <c r="F84" s="174">
        <v>0</v>
      </c>
      <c r="G84" s="174">
        <f>E84*F84</f>
        <v>0</v>
      </c>
      <c r="H84" s="176"/>
      <c r="I84" s="176"/>
      <c r="J84" s="176"/>
      <c r="K84" s="176"/>
      <c r="L84" s="176"/>
      <c r="M84" s="176"/>
      <c r="N84" s="174"/>
      <c r="O84" s="174"/>
    </row>
    <row r="85" spans="1:15" x14ac:dyDescent="0.2">
      <c r="A85" s="161"/>
      <c r="B85" s="167"/>
      <c r="C85" s="249" t="s">
        <v>166</v>
      </c>
      <c r="D85" s="250"/>
      <c r="E85" s="251"/>
      <c r="F85" s="252"/>
      <c r="G85" s="253"/>
      <c r="H85" s="176"/>
      <c r="I85" s="176"/>
      <c r="J85" s="176"/>
      <c r="K85" s="176"/>
      <c r="L85" s="176"/>
      <c r="M85" s="176"/>
      <c r="N85" s="174"/>
      <c r="O85" s="174"/>
    </row>
    <row r="86" spans="1:15" x14ac:dyDescent="0.2">
      <c r="A86" s="161">
        <v>53</v>
      </c>
      <c r="B86" s="190" t="s">
        <v>179</v>
      </c>
      <c r="C86" s="187" t="s">
        <v>168</v>
      </c>
      <c r="D86" s="169" t="s">
        <v>101</v>
      </c>
      <c r="E86" s="171">
        <v>74</v>
      </c>
      <c r="F86" s="174">
        <v>0</v>
      </c>
      <c r="G86" s="174">
        <f>E86*F86</f>
        <v>0</v>
      </c>
      <c r="H86" s="176"/>
      <c r="I86" s="176"/>
      <c r="J86" s="176"/>
      <c r="K86" s="176"/>
      <c r="L86" s="176"/>
      <c r="M86" s="176"/>
      <c r="N86" s="174"/>
      <c r="O86" s="174"/>
    </row>
    <row r="87" spans="1:15" x14ac:dyDescent="0.2">
      <c r="A87" s="162" t="s">
        <v>85</v>
      </c>
      <c r="B87" s="189">
        <v>2</v>
      </c>
      <c r="C87" s="188" t="s">
        <v>172</v>
      </c>
      <c r="D87" s="170"/>
      <c r="E87" s="172"/>
      <c r="F87" s="176"/>
      <c r="G87" s="176">
        <f>G88+G90+G91+G92+G94+G95</f>
        <v>0</v>
      </c>
      <c r="H87" s="176"/>
      <c r="I87" s="176" t="e">
        <f>SUM(#REF!)</f>
        <v>#REF!</v>
      </c>
      <c r="J87" s="176"/>
      <c r="K87" s="176" t="e">
        <f>SUM(#REF!)</f>
        <v>#REF!</v>
      </c>
      <c r="L87" s="176"/>
      <c r="M87" s="176" t="e">
        <f>SUM(#REF!)</f>
        <v>#REF!</v>
      </c>
      <c r="N87" s="176"/>
      <c r="O87" s="176" t="e">
        <f>SUM(#REF!)</f>
        <v>#REF!</v>
      </c>
    </row>
    <row r="88" spans="1:15" x14ac:dyDescent="0.2">
      <c r="A88" s="191">
        <v>54</v>
      </c>
      <c r="B88" s="192" t="s">
        <v>155</v>
      </c>
      <c r="C88" s="193" t="s">
        <v>128</v>
      </c>
      <c r="D88" s="194" t="s">
        <v>95</v>
      </c>
      <c r="E88" s="195">
        <v>18.5</v>
      </c>
      <c r="F88" s="196">
        <v>0</v>
      </c>
      <c r="G88" s="196">
        <f>E88*F88</f>
        <v>0</v>
      </c>
      <c r="H88" s="176"/>
      <c r="I88" s="176"/>
      <c r="J88" s="176"/>
      <c r="K88" s="176"/>
      <c r="L88" s="176"/>
      <c r="M88" s="176"/>
      <c r="N88" s="174"/>
      <c r="O88" s="174"/>
    </row>
    <row r="89" spans="1:15" x14ac:dyDescent="0.2">
      <c r="A89" s="161"/>
      <c r="B89" s="167"/>
      <c r="C89" s="249" t="s">
        <v>173</v>
      </c>
      <c r="D89" s="250"/>
      <c r="E89" s="251"/>
      <c r="F89" s="252"/>
      <c r="G89" s="253"/>
      <c r="H89" s="176"/>
      <c r="I89" s="176"/>
      <c r="J89" s="176"/>
      <c r="K89" s="176"/>
      <c r="L89" s="176"/>
      <c r="M89" s="176"/>
      <c r="N89" s="174"/>
      <c r="O89" s="174"/>
    </row>
    <row r="90" spans="1:15" x14ac:dyDescent="0.2">
      <c r="A90" s="161">
        <v>55</v>
      </c>
      <c r="B90" s="167" t="s">
        <v>156</v>
      </c>
      <c r="C90" s="187" t="s">
        <v>157</v>
      </c>
      <c r="D90" s="169" t="s">
        <v>95</v>
      </c>
      <c r="E90" s="171">
        <v>18.5</v>
      </c>
      <c r="F90" s="174">
        <v>0</v>
      </c>
      <c r="G90" s="174">
        <f t="shared" ref="G90:G92" si="11">E90*F90</f>
        <v>0</v>
      </c>
      <c r="H90" s="176"/>
      <c r="I90" s="176"/>
      <c r="J90" s="176"/>
      <c r="K90" s="176"/>
      <c r="L90" s="176"/>
      <c r="M90" s="176"/>
      <c r="N90" s="174"/>
      <c r="O90" s="174"/>
    </row>
    <row r="91" spans="1:15" x14ac:dyDescent="0.2">
      <c r="A91" s="161">
        <v>56</v>
      </c>
      <c r="B91" s="167" t="s">
        <v>159</v>
      </c>
      <c r="C91" s="187" t="s">
        <v>158</v>
      </c>
      <c r="D91" s="169" t="s">
        <v>113</v>
      </c>
      <c r="E91" s="171">
        <v>74</v>
      </c>
      <c r="F91" s="174">
        <v>0</v>
      </c>
      <c r="G91" s="174">
        <f t="shared" si="11"/>
        <v>0</v>
      </c>
      <c r="H91" s="176"/>
      <c r="I91" s="176"/>
      <c r="J91" s="176"/>
      <c r="K91" s="176"/>
      <c r="L91" s="176"/>
      <c r="M91" s="176"/>
      <c r="N91" s="174"/>
      <c r="O91" s="174"/>
    </row>
    <row r="92" spans="1:15" x14ac:dyDescent="0.2">
      <c r="A92" s="161">
        <v>57</v>
      </c>
      <c r="B92" s="167" t="s">
        <v>161</v>
      </c>
      <c r="C92" s="187" t="s">
        <v>160</v>
      </c>
      <c r="D92" s="169" t="s">
        <v>162</v>
      </c>
      <c r="E92" s="171">
        <v>296</v>
      </c>
      <c r="F92" s="174">
        <v>0</v>
      </c>
      <c r="G92" s="174">
        <f t="shared" si="11"/>
        <v>0</v>
      </c>
      <c r="H92" s="176"/>
      <c r="I92" s="176"/>
      <c r="J92" s="176"/>
      <c r="K92" s="176"/>
      <c r="L92" s="176"/>
      <c r="M92" s="176"/>
      <c r="N92" s="174"/>
      <c r="O92" s="174"/>
    </row>
    <row r="93" spans="1:15" x14ac:dyDescent="0.2">
      <c r="A93" s="161"/>
      <c r="B93" s="167"/>
      <c r="C93" s="249" t="s">
        <v>163</v>
      </c>
      <c r="D93" s="250"/>
      <c r="E93" s="251"/>
      <c r="F93" s="252"/>
      <c r="G93" s="253"/>
      <c r="H93" s="176"/>
      <c r="I93" s="176"/>
      <c r="J93" s="176"/>
      <c r="K93" s="176"/>
      <c r="L93" s="176"/>
      <c r="M93" s="176"/>
      <c r="N93" s="174"/>
      <c r="O93" s="174"/>
    </row>
    <row r="94" spans="1:15" x14ac:dyDescent="0.2">
      <c r="A94" s="161">
        <v>58</v>
      </c>
      <c r="B94" s="167" t="s">
        <v>174</v>
      </c>
      <c r="C94" s="187" t="s">
        <v>175</v>
      </c>
      <c r="D94" s="169" t="s">
        <v>101</v>
      </c>
      <c r="E94" s="171">
        <v>74</v>
      </c>
      <c r="F94" s="174">
        <v>0</v>
      </c>
      <c r="G94" s="174">
        <f>E94*F94</f>
        <v>0</v>
      </c>
      <c r="H94" s="176"/>
      <c r="I94" s="176"/>
      <c r="J94" s="176"/>
      <c r="K94" s="176"/>
      <c r="L94" s="176"/>
      <c r="M94" s="176"/>
      <c r="N94" s="174"/>
      <c r="O94" s="174"/>
    </row>
    <row r="95" spans="1:15" x14ac:dyDescent="0.2">
      <c r="A95" s="197">
        <v>59</v>
      </c>
      <c r="B95" s="198" t="s">
        <v>176</v>
      </c>
      <c r="C95" s="199" t="s">
        <v>177</v>
      </c>
      <c r="D95" s="200" t="s">
        <v>101</v>
      </c>
      <c r="E95" s="201">
        <v>74</v>
      </c>
      <c r="F95" s="202">
        <v>0</v>
      </c>
      <c r="G95" s="202">
        <f>E95*F95</f>
        <v>0</v>
      </c>
    </row>
    <row r="96" spans="1:15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  <row r="5001" spans="4:4" x14ac:dyDescent="0.2">
      <c r="D5001" s="148"/>
    </row>
    <row r="5002" spans="4:4" x14ac:dyDescent="0.2">
      <c r="D5002" s="148"/>
    </row>
    <row r="5003" spans="4:4" x14ac:dyDescent="0.2">
      <c r="D5003" s="148"/>
    </row>
    <row r="5004" spans="4:4" x14ac:dyDescent="0.2">
      <c r="D5004" s="148"/>
    </row>
    <row r="5005" spans="4:4" x14ac:dyDescent="0.2">
      <c r="D5005" s="148"/>
    </row>
    <row r="5006" spans="4:4" x14ac:dyDescent="0.2">
      <c r="D5006" s="148"/>
    </row>
  </sheetData>
  <mergeCells count="26">
    <mergeCell ref="C15:G15"/>
    <mergeCell ref="A1:G1"/>
    <mergeCell ref="C2:G2"/>
    <mergeCell ref="C3:G3"/>
    <mergeCell ref="C4:G4"/>
    <mergeCell ref="C12:G12"/>
    <mergeCell ref="C64:G64"/>
    <mergeCell ref="C18:G18"/>
    <mergeCell ref="C20:G20"/>
    <mergeCell ref="C26:G26"/>
    <mergeCell ref="C29:G29"/>
    <mergeCell ref="C33:G33"/>
    <mergeCell ref="C36:G36"/>
    <mergeCell ref="C48:G48"/>
    <mergeCell ref="C52:G52"/>
    <mergeCell ref="C54:G54"/>
    <mergeCell ref="C58:G58"/>
    <mergeCell ref="C62:G62"/>
    <mergeCell ref="C89:G89"/>
    <mergeCell ref="C93:G93"/>
    <mergeCell ref="C68:G68"/>
    <mergeCell ref="C72:G72"/>
    <mergeCell ref="C74:G74"/>
    <mergeCell ref="C79:G79"/>
    <mergeCell ref="C83:G83"/>
    <mergeCell ref="C85:G8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hazuchova</cp:lastModifiedBy>
  <cp:lastPrinted>2019-12-11T08:21:30Z</cp:lastPrinted>
  <dcterms:created xsi:type="dcterms:W3CDTF">2009-04-08T07:15:50Z</dcterms:created>
  <dcterms:modified xsi:type="dcterms:W3CDTF">2020-02-11T15:14:59Z</dcterms:modified>
</cp:coreProperties>
</file>