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20\Šrubař\ZŠ Žižkova - zavlažování atl. hřiště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Pol'!$A$1:$U$112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02" i="12" l="1"/>
  <c r="F39" i="1" s="1"/>
  <c r="AD102" i="12"/>
  <c r="G39" i="1" s="1"/>
  <c r="G40" i="1" s="1"/>
  <c r="G25" i="1" s="1"/>
  <c r="G26" i="1" s="1"/>
  <c r="BA89" i="12"/>
  <c r="BA88" i="12"/>
  <c r="BA87" i="12"/>
  <c r="BA86" i="12"/>
  <c r="BA85" i="12"/>
  <c r="BA84" i="12"/>
  <c r="BA36" i="12"/>
  <c r="BA32" i="12"/>
  <c r="BA30" i="12"/>
  <c r="BA28" i="12"/>
  <c r="BA25" i="12"/>
  <c r="BA23" i="12"/>
  <c r="BA21" i="12"/>
  <c r="BA19" i="12"/>
  <c r="BA15" i="12"/>
  <c r="BA12" i="12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3" i="12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8" i="12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Q56" i="12" s="1"/>
  <c r="U57" i="12"/>
  <c r="G58" i="12"/>
  <c r="M58" i="12" s="1"/>
  <c r="I58" i="12"/>
  <c r="K58" i="12"/>
  <c r="K56" i="12" s="1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M74" i="12" s="1"/>
  <c r="I74" i="12"/>
  <c r="K74" i="12"/>
  <c r="O74" i="12"/>
  <c r="Q74" i="12"/>
  <c r="U74" i="12"/>
  <c r="G75" i="12"/>
  <c r="I75" i="12"/>
  <c r="K75" i="12"/>
  <c r="M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4" i="12"/>
  <c r="M94" i="12" s="1"/>
  <c r="M93" i="12" s="1"/>
  <c r="I94" i="12"/>
  <c r="I93" i="12" s="1"/>
  <c r="K94" i="12"/>
  <c r="K93" i="12" s="1"/>
  <c r="O94" i="12"/>
  <c r="O93" i="12" s="1"/>
  <c r="Q94" i="12"/>
  <c r="Q93" i="12" s="1"/>
  <c r="U94" i="12"/>
  <c r="U93" i="12" s="1"/>
  <c r="G96" i="12"/>
  <c r="G95" i="12" s="1"/>
  <c r="I54" i="1" s="1"/>
  <c r="I18" i="1" s="1"/>
  <c r="I96" i="12"/>
  <c r="I95" i="12" s="1"/>
  <c r="K96" i="12"/>
  <c r="K95" i="12" s="1"/>
  <c r="O96" i="12"/>
  <c r="O95" i="12" s="1"/>
  <c r="Q96" i="12"/>
  <c r="Q95" i="12" s="1"/>
  <c r="U96" i="12"/>
  <c r="U95" i="12" s="1"/>
  <c r="G98" i="12"/>
  <c r="M98" i="12" s="1"/>
  <c r="I98" i="12"/>
  <c r="K98" i="12"/>
  <c r="O98" i="12"/>
  <c r="O97" i="12" s="1"/>
  <c r="Q98" i="12"/>
  <c r="U98" i="12"/>
  <c r="G99" i="12"/>
  <c r="M99" i="12" s="1"/>
  <c r="I99" i="12"/>
  <c r="I97" i="12" s="1"/>
  <c r="K99" i="12"/>
  <c r="O99" i="12"/>
  <c r="Q99" i="12"/>
  <c r="Q97" i="12" s="1"/>
  <c r="U99" i="12"/>
  <c r="G100" i="12"/>
  <c r="M100" i="12" s="1"/>
  <c r="I100" i="12"/>
  <c r="K100" i="12"/>
  <c r="O100" i="12"/>
  <c r="Q100" i="12"/>
  <c r="U100" i="12"/>
  <c r="I20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H39" i="1"/>
  <c r="I39" i="1" s="1"/>
  <c r="I40" i="1" s="1"/>
  <c r="J39" i="1" s="1"/>
  <c r="J40" i="1" s="1"/>
  <c r="K97" i="12"/>
  <c r="Q79" i="12"/>
  <c r="I79" i="12"/>
  <c r="O79" i="12"/>
  <c r="K61" i="12"/>
  <c r="U56" i="12"/>
  <c r="K37" i="12"/>
  <c r="K8" i="12"/>
  <c r="U97" i="12"/>
  <c r="K79" i="12"/>
  <c r="Q71" i="12"/>
  <c r="I71" i="12"/>
  <c r="O71" i="12"/>
  <c r="U61" i="12"/>
  <c r="O56" i="12"/>
  <c r="U37" i="12"/>
  <c r="I37" i="12"/>
  <c r="U8" i="12"/>
  <c r="I8" i="12"/>
  <c r="M97" i="12"/>
  <c r="U79" i="12"/>
  <c r="K71" i="12"/>
  <c r="Q61" i="12"/>
  <c r="I61" i="12"/>
  <c r="G61" i="12"/>
  <c r="I50" i="1" s="1"/>
  <c r="Q37" i="12"/>
  <c r="G37" i="12"/>
  <c r="I48" i="1" s="1"/>
  <c r="G8" i="12"/>
  <c r="Q8" i="12"/>
  <c r="U71" i="12"/>
  <c r="O61" i="12"/>
  <c r="I56" i="12"/>
  <c r="O37" i="12"/>
  <c r="O8" i="12"/>
  <c r="G28" i="1"/>
  <c r="G24" i="1"/>
  <c r="G29" i="1" s="1"/>
  <c r="M79" i="12"/>
  <c r="M71" i="12"/>
  <c r="M56" i="12"/>
  <c r="G97" i="12"/>
  <c r="I55" i="1" s="1"/>
  <c r="I19" i="1" s="1"/>
  <c r="M96" i="12"/>
  <c r="M95" i="12" s="1"/>
  <c r="G93" i="12"/>
  <c r="I53" i="1" s="1"/>
  <c r="G79" i="12"/>
  <c r="I52" i="1" s="1"/>
  <c r="G71" i="12"/>
  <c r="I51" i="1" s="1"/>
  <c r="M62" i="12"/>
  <c r="M61" i="12" s="1"/>
  <c r="M38" i="12"/>
  <c r="M37" i="12" s="1"/>
  <c r="M13" i="12"/>
  <c r="M8" i="12" s="1"/>
  <c r="G56" i="12"/>
  <c r="I49" i="1" s="1"/>
  <c r="H40" i="1"/>
  <c r="I47" i="1" l="1"/>
  <c r="G102" i="12"/>
  <c r="I16" i="1" l="1"/>
  <c r="I21" i="1" s="1"/>
  <c r="I5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<sst xmlns="http://schemas.openxmlformats.org/spreadsheetml/2006/main" count="477" uniqueCount="214">
  <si>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</si>
  <si>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</si>
  <si>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</si>
  <si>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</si>
  <si>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</si>
  <si>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</si>
  <si>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</si>
  <si>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</si>
  <si>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</si>
  <si>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</si>
  <si>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</si>
  <si>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</si>
  <si>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</si>
  <si>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</si>
  <si>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</si>
  <si>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</si>
  <si>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</si>
  <si>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</si>
  <si>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</si>
  <si>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</si>
  <si>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</si>
  <si>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</si>
  <si>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</si>
  <si>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</si>
  <si>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</si>
  <si>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</si>
  <si>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</si>
  <si>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</si>
  <si>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</si>
  <si>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</si>
  <si>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</si>
  <si>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</si>
  <si>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</si>
  <si>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</si>
  <si>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</si>
  <si>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</si>
  <si>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</si>
  <si>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</si>
  <si>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</si>
  <si>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</si>
  <si>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</si>
  <si>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</si>
  <si>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</si>
  <si>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</si>
  <si>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</si>
  <si>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Atletické hřiště ZŠ Krnov, Žižkova ulice - Závlahový systém</t>
  </si>
  <si>
    <t>Celkem za stavbu</t>
  </si>
  <si>
    <t>CZK</t>
  </si>
  <si>
    <t>Rekapitulace dílů</t>
  </si>
  <si>
    <t>Typ dílu</t>
  </si>
  <si>
    <t>1</t>
  </si>
  <si>
    <t>Zemní práce</t>
  </si>
  <si>
    <t>1.1</t>
  </si>
  <si>
    <t>Potrubí a příslušenství</t>
  </si>
  <si>
    <t>1.2</t>
  </si>
  <si>
    <t>Uzavírací armatury</t>
  </si>
  <si>
    <t>1.3</t>
  </si>
  <si>
    <t>Postřikovače a příslušenství</t>
  </si>
  <si>
    <t>1.4</t>
  </si>
  <si>
    <t>Ovládací systém</t>
  </si>
  <si>
    <t>1.5</t>
  </si>
  <si>
    <t>Přívod vody</t>
  </si>
  <si>
    <t>99</t>
  </si>
  <si>
    <t>Staveništní přesun hmot</t>
  </si>
  <si>
    <t>M23</t>
  </si>
  <si>
    <t>Montáže potrubí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</si>
  <si>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</si>
  <si>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</si>
  <si>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</si>
  <si>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</si>
  <si>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</si>
  <si>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</si>
  <si>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</si>
  <si>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</si>
  <si>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</si>
  <si>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</si>
  <si>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</si>
  <si>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</si>
  <si>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</si>
  <si>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</si>
  <si>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</si>
  <si>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</si>
  <si>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</si>
  <si>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</si>
  <si>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</si>
  <si>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</si>
  <si>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</si>
  <si>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</si>
  <si>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</si>
  <si>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</si>
  <si>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</si>
  <si>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</si>
  <si>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</si>
  <si>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</si>
  <si>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</si>
  <si>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R.001</t>
  </si>
  <si>
    <t>Vytyčení tras pro poloření potrubí,postřikovačů</t>
  </si>
  <si>
    <t>soub</t>
  </si>
  <si>
    <t>POL1_0</t>
  </si>
  <si>
    <t>111104211R00</t>
  </si>
  <si>
    <t>Pokosení trávníku parkov. svah do 1:5, odvoz 20 km</t>
  </si>
  <si>
    <t>m2</t>
  </si>
  <si>
    <t>111301111R00</t>
  </si>
  <si>
    <t>Sejmutí drnu tl. do 10 cm, s přemístěním do 50 m</t>
  </si>
  <si>
    <t>650*0,6</t>
  </si>
  <si>
    <t>POP</t>
  </si>
  <si>
    <t>183104131R00</t>
  </si>
  <si>
    <t>Hloubení rýh bez výměny půdy š. 60 hl. 50 cm,1:5</t>
  </si>
  <si>
    <t>m</t>
  </si>
  <si>
    <t>162701105R00</t>
  </si>
  <si>
    <t>Vodorovné přemístění výkopku z hor.1-4 do 10000 m</t>
  </si>
  <si>
    <t>m3</t>
  </si>
  <si>
    <t>30+125</t>
  </si>
  <si>
    <t>161101102R00</t>
  </si>
  <si>
    <t>Svislé přemístění výkopku z hor.1-4 do 4,0 m</t>
  </si>
  <si>
    <t>167101151R00</t>
  </si>
  <si>
    <t>Nakládání výkopku z hor.5-7 v množství do 100 m3</t>
  </si>
  <si>
    <t>175101101RT2</t>
  </si>
  <si>
    <t>Obsyp potrubí bez prohození sypaniny, s dodáním štěrkopísku frakce 0 - 22 mm</t>
  </si>
  <si>
    <t>650*0,6*0,1</t>
  </si>
  <si>
    <t>58152185R</t>
  </si>
  <si>
    <t>Písek zásypový materiál, zásyp trysek, trávníku</t>
  </si>
  <si>
    <t>t</t>
  </si>
  <si>
    <t>POL3_0</t>
  </si>
  <si>
    <t>650*0,15*0,3</t>
  </si>
  <si>
    <t>180406111R00</t>
  </si>
  <si>
    <t>Založení trávníku parkového drnováním v rovině, vč. dodávky materiálu, dopravy, 1. zálivky</t>
  </si>
  <si>
    <t>650*0,5</t>
  </si>
  <si>
    <t>174101102R00</t>
  </si>
  <si>
    <t>Zásyp ruční se zhutněním</t>
  </si>
  <si>
    <t>650*0,5*0,5</t>
  </si>
  <si>
    <t>výkop pro postřikovače, výškové osazení,obsyp písk</t>
  </si>
  <si>
    <t>ks</t>
  </si>
  <si>
    <t>162702199R00</t>
  </si>
  <si>
    <t>Poplatek za skládku zeminy</t>
  </si>
  <si>
    <t>182001131R00</t>
  </si>
  <si>
    <t>Plošná úprava terénu, nerovnosti do 20 cm v rovině</t>
  </si>
  <si>
    <t>650*0,6*0,15</t>
  </si>
  <si>
    <t>10364200R</t>
  </si>
  <si>
    <t>Ornice pro pozemkové úpravy</t>
  </si>
  <si>
    <t>185803211R00</t>
  </si>
  <si>
    <t>Uválcování trávníku v rovině</t>
  </si>
  <si>
    <t>185803411R00</t>
  </si>
  <si>
    <t>Vyhrabání trávníku v rovině nebo svahu do 1 : 5</t>
  </si>
  <si>
    <t>58333664R</t>
  </si>
  <si>
    <t>Kamenivo  těžené frakce 8-16 kačírek praný  VL</t>
  </si>
  <si>
    <t>materiál na obsyp ventilů</t>
  </si>
  <si>
    <t>MAT</t>
  </si>
  <si>
    <t>Dodávka tlakového potrubí , HD-PE DN 50, PN 10(63x3,8)</t>
  </si>
  <si>
    <t>Montáž tlakového potrubí , HD-PE DN 50, PN 10(63x3,8)</t>
  </si>
  <si>
    <t>Navrtávací pás 63x6/4, Elysee, PN16</t>
  </si>
  <si>
    <t>PVC vsuvka 6/4 , PN16</t>
  </si>
  <si>
    <t>Zátka 63 Elysee, PN16</t>
  </si>
  <si>
    <t>T-kus 63 Elysee, PN16</t>
  </si>
  <si>
    <t>Přechodka přímá 63x2 vnější závit Elysee, PN16</t>
  </si>
  <si>
    <t>Dodávka tlakového potrubí , HD-PE DN 32, PN8 (40x2,4)</t>
  </si>
  <si>
    <t>Montáž tlakového potrubí, HD-PE DN 32, PN 8(40x2,4)</t>
  </si>
  <si>
    <t>Dodávka tlakového potrubí , HD-PE DN 50, PN 10 (63x3,8)</t>
  </si>
  <si>
    <t>Montáž tlakového potrubí, HD-PE DN 50, PN 10(63x3,8)</t>
  </si>
  <si>
    <t>Přechodka přímá 63x6/4 vnější závit</t>
  </si>
  <si>
    <t>Koleno 63 Elysee PN16</t>
  </si>
  <si>
    <t>Spojka redukovaná , 63x40 Elysee PN16</t>
  </si>
  <si>
    <t>Navrtavací pas 63x1, Elysee PN16</t>
  </si>
  <si>
    <t>Navrtávací pas 40x1, Elysee PN16</t>
  </si>
  <si>
    <t>Přechodka přímá 40x1 vnitřní závit, Elysee PN16</t>
  </si>
  <si>
    <t>Loctile těsnící šňůra 150m</t>
  </si>
  <si>
    <t>Kulový ventil 2"</t>
  </si>
  <si>
    <t>Filtr Tavlit 2" AG sítový, 80 mesh, PN10</t>
  </si>
  <si>
    <t>Zpětná klapka 2"</t>
  </si>
  <si>
    <t>Kulový ventil 6/4"</t>
  </si>
  <si>
    <t>RAIN BIRD vodotěsné konektory 2,5 mm2, DBRY-6</t>
  </si>
  <si>
    <t>RAIN BIRD výs.postřikovač 6504</t>
  </si>
  <si>
    <t>RAIN BIRD elektromagnetický ventil 150 PGA</t>
  </si>
  <si>
    <t>RAIN BIRD ventilová šachtice VB-JMB-H</t>
  </si>
  <si>
    <t>RAIN BIRD ventilová šachtice VB-STD-H</t>
  </si>
  <si>
    <t>RAIN BIRD kloubová přípojka SJ-100-12</t>
  </si>
  <si>
    <t>Montáž postřikovače typu 6504 vč. trysek</t>
  </si>
  <si>
    <t>Montáž elektromagnetického ventilu 150/100 PGA, montáž včetně armatur</t>
  </si>
  <si>
    <t>Montáž přípojek SJ-100-12</t>
  </si>
  <si>
    <t>Ovládací kabel 24V, TFC 5x1,0, včetně montáže a proměření průchodnosti</t>
  </si>
  <si>
    <t>RAIN BIRD ESP ME (4 sekce), včetně trefa 230/24V</t>
  </si>
  <si>
    <t>RAIN BIRD rozšiřující modul 6 sekce</t>
  </si>
  <si>
    <t>RAIN BIRD WIFI LNK</t>
  </si>
  <si>
    <t>RAIN BIRD čidlo šrážek</t>
  </si>
  <si>
    <t>Montážní práce na ovládacím systému</t>
  </si>
  <si>
    <t>Programování a zprovoznění systému, zaškolení obsluhy</t>
  </si>
  <si>
    <t>E-tech EH 9/4T čerpadlo, 3x 230V/400V</t>
  </si>
  <si>
    <t>Manometr boční do 10 barů</t>
  </si>
  <si>
    <t>Napájecí kabeláž CYKY-j4x2,5mm2</t>
  </si>
  <si>
    <t>Ovládací skříň M931, 400V</t>
  </si>
  <si>
    <t>Skříň zabezpečuje:</t>
  </si>
  <si>
    <t>1, jištění čerpadla</t>
  </si>
  <si>
    <t>2, jištění ovládacích obvodů</t>
  </si>
  <si>
    <t>3, blokování - bah na sucho</t>
  </si>
  <si>
    <t>4, signalizace stavu hladiny</t>
  </si>
  <si>
    <t>5, uloženo v plast.ovladači</t>
  </si>
  <si>
    <t>Propojení do automatické stanice</t>
  </si>
  <si>
    <t>Montáž - vlastní propojení na místě,nast.parametrů</t>
  </si>
  <si>
    <t>Připojovací tvarovky a armatury</t>
  </si>
  <si>
    <t>998231311R00</t>
  </si>
  <si>
    <t>Přesun hmot pro sadovnické a krajin. úpravy do 5km</t>
  </si>
  <si>
    <t>230170012R00</t>
  </si>
  <si>
    <t>Zkouška těsnosti potrubí, DN 50 - 80</t>
  </si>
  <si>
    <t>schéma skutečného provedení</t>
  </si>
  <si>
    <t>-</t>
  </si>
  <si>
    <t>005121010R</t>
  </si>
  <si>
    <t>Vybudování zařízení staveniště</t>
  </si>
  <si>
    <t>Soubor</t>
  </si>
  <si>
    <t>005121030R</t>
  </si>
  <si>
    <t>Odstranění zařízení staveniště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</si>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</sst>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8" t="s">
        <v>39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5" t="s">
        <v>42</v>
      </c>
      <c r="C1" s="236"/>
      <c r="D1" s="236"/>
      <c r="E1" s="236"/>
      <c r="F1" s="236"/>
      <c r="G1" s="236"/>
      <c r="H1" s="236"/>
      <c r="I1" s="236"/>
      <c r="J1" s="237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5"/>
      <c r="E11" s="245"/>
      <c r="F11" s="245"/>
      <c r="G11" s="245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8"/>
      <c r="E12" s="248"/>
      <c r="F12" s="248"/>
      <c r="G12" s="248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9"/>
      <c r="E13" s="249"/>
      <c r="F13" s="249"/>
      <c r="G13" s="24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4"/>
      <c r="F15" s="244"/>
      <c r="G15" s="246"/>
      <c r="H15" s="246"/>
      <c r="I15" s="246" t="s">
        <v>28</v>
      </c>
      <c r="J15" s="247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5"/>
      <c r="F16" s="226"/>
      <c r="G16" s="225"/>
      <c r="H16" s="226"/>
      <c r="I16" s="225">
        <f>SUMIF(F47:F55,A16,I47:I55)+SUMIF(F47:F55,"PSU",I47:I55)</f>
        <v>0</v>
      </c>
      <c r="J16" s="227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5"/>
      <c r="F17" s="226"/>
      <c r="G17" s="225"/>
      <c r="H17" s="226"/>
      <c r="I17" s="225">
        <f>SUMIF(F47:F55,A17,I47:I55)</f>
        <v>0</v>
      </c>
      <c r="J17" s="227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5"/>
      <c r="F18" s="226"/>
      <c r="G18" s="225"/>
      <c r="H18" s="226"/>
      <c r="I18" s="225">
        <f>SUMIF(F47:F55,A18,I47:I55)</f>
        <v>0</v>
      </c>
      <c r="J18" s="227"/>
    </row>
    <row r="19" spans="1:10" ht="23.25" customHeight="1" x14ac:dyDescent="0.2">
      <c r="A19" s="148" t="s">
        <v>66</v>
      </c>
      <c r="B19" s="149" t="s">
        <v>26</v>
      </c>
      <c r="C19" s="58"/>
      <c r="D19" s="59"/>
      <c r="E19" s="225"/>
      <c r="F19" s="226"/>
      <c r="G19" s="225"/>
      <c r="H19" s="226"/>
      <c r="I19" s="225">
        <f>SUMIF(F47:F55,A19,I47:I55)</f>
        <v>0</v>
      </c>
      <c r="J19" s="227"/>
    </row>
    <row r="20" spans="1:10" ht="23.25" customHeight="1" x14ac:dyDescent="0.2">
      <c r="A20" s="148" t="s">
        <v>67</v>
      </c>
      <c r="B20" s="149" t="s">
        <v>27</v>
      </c>
      <c r="C20" s="58"/>
      <c r="D20" s="59"/>
      <c r="E20" s="225"/>
      <c r="F20" s="226"/>
      <c r="G20" s="225"/>
      <c r="H20" s="226"/>
      <c r="I20" s="225">
        <f>SUMIF(F47:F55,A20,I47:I55)</f>
        <v>0</v>
      </c>
      <c r="J20" s="227"/>
    </row>
    <row r="21" spans="1:10" ht="23.25" customHeight="1" x14ac:dyDescent="0.2">
      <c r="A21" s="4"/>
      <c r="B21" s="74" t="s">
        <v>28</v>
      </c>
      <c r="C21" s="75"/>
      <c r="D21" s="76"/>
      <c r="E21" s="233"/>
      <c r="F21" s="242"/>
      <c r="G21" s="233"/>
      <c r="H21" s="242"/>
      <c r="I21" s="233">
        <f>SUM(I16:J20)</f>
        <v>0</v>
      </c>
      <c r="J21" s="23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9">
        <f>ZakladDPHSni*SazbaDPH1/100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8">
        <f>ZakladDPHZakl*SazbaDPH2/100</f>
        <v>0</v>
      </c>
      <c r="H26" s="239"/>
      <c r="I26" s="23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0">
        <f>0</f>
        <v>0</v>
      </c>
      <c r="H27" s="240"/>
      <c r="I27" s="240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3">
        <f>ZakladDPHSniVypocet+ZakladDPHZaklVypocet</f>
        <v>0</v>
      </c>
      <c r="H28" s="243"/>
      <c r="I28" s="243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1">
        <f>ZakladDPHSni+DPHSni+ZakladDPHZakl+DPHZakl+Zaokrouhleni</f>
        <v>0</v>
      </c>
      <c r="H29" s="241"/>
      <c r="I29" s="241"/>
      <c r="J29" s="126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43969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8" t="s">
        <v>2</v>
      </c>
      <c r="E35" s="22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6"/>
      <c r="D39" s="217"/>
      <c r="E39" s="217"/>
      <c r="F39" s="115">
        <f>' Pol'!AC102</f>
        <v>0</v>
      </c>
      <c r="G39" s="116">
        <f>' Pol'!AD102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8" t="s">
        <v>46</v>
      </c>
      <c r="C40" s="219"/>
      <c r="D40" s="219"/>
      <c r="E40" s="220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48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49</v>
      </c>
      <c r="G46" s="136"/>
      <c r="H46" s="136"/>
      <c r="I46" s="221" t="s">
        <v>28</v>
      </c>
      <c r="J46" s="221"/>
    </row>
    <row r="47" spans="1:10" ht="25.5" customHeight="1" x14ac:dyDescent="0.2">
      <c r="A47" s="129"/>
      <c r="B47" s="137" t="s">
        <v>50</v>
      </c>
      <c r="C47" s="223" t="s">
        <v>51</v>
      </c>
      <c r="D47" s="224"/>
      <c r="E47" s="224"/>
      <c r="F47" s="139" t="s">
        <v>23</v>
      </c>
      <c r="G47" s="140"/>
      <c r="H47" s="140"/>
      <c r="I47" s="222">
        <f>' Pol'!G8</f>
        <v>0</v>
      </c>
      <c r="J47" s="222"/>
    </row>
    <row r="48" spans="1:10" ht="25.5" customHeight="1" x14ac:dyDescent="0.2">
      <c r="A48" s="129"/>
      <c r="B48" s="131" t="s">
        <v>52</v>
      </c>
      <c r="C48" s="214" t="s">
        <v>53</v>
      </c>
      <c r="D48" s="215"/>
      <c r="E48" s="215"/>
      <c r="F48" s="141" t="s">
        <v>23</v>
      </c>
      <c r="G48" s="142"/>
      <c r="H48" s="142"/>
      <c r="I48" s="213">
        <f>' Pol'!G37</f>
        <v>0</v>
      </c>
      <c r="J48" s="213"/>
    </row>
    <row r="49" spans="1:10" ht="25.5" customHeight="1" x14ac:dyDescent="0.2">
      <c r="A49" s="129"/>
      <c r="B49" s="131" t="s">
        <v>54</v>
      </c>
      <c r="C49" s="214" t="s">
        <v>55</v>
      </c>
      <c r="D49" s="215"/>
      <c r="E49" s="215"/>
      <c r="F49" s="141" t="s">
        <v>23</v>
      </c>
      <c r="G49" s="142"/>
      <c r="H49" s="142"/>
      <c r="I49" s="213">
        <f>' Pol'!G56</f>
        <v>0</v>
      </c>
      <c r="J49" s="213"/>
    </row>
    <row r="50" spans="1:10" ht="25.5" customHeight="1" x14ac:dyDescent="0.2">
      <c r="A50" s="129"/>
      <c r="B50" s="131" t="s">
        <v>56</v>
      </c>
      <c r="C50" s="214" t="s">
        <v>57</v>
      </c>
      <c r="D50" s="215"/>
      <c r="E50" s="215"/>
      <c r="F50" s="141" t="s">
        <v>23</v>
      </c>
      <c r="G50" s="142"/>
      <c r="H50" s="142"/>
      <c r="I50" s="213">
        <f>' Pol'!G61</f>
        <v>0</v>
      </c>
      <c r="J50" s="213"/>
    </row>
    <row r="51" spans="1:10" ht="25.5" customHeight="1" x14ac:dyDescent="0.2">
      <c r="A51" s="129"/>
      <c r="B51" s="131" t="s">
        <v>58</v>
      </c>
      <c r="C51" s="214" t="s">
        <v>59</v>
      </c>
      <c r="D51" s="215"/>
      <c r="E51" s="215"/>
      <c r="F51" s="141" t="s">
        <v>23</v>
      </c>
      <c r="G51" s="142"/>
      <c r="H51" s="142"/>
      <c r="I51" s="213">
        <f>' Pol'!G71</f>
        <v>0</v>
      </c>
      <c r="J51" s="213"/>
    </row>
    <row r="52" spans="1:10" ht="25.5" customHeight="1" x14ac:dyDescent="0.2">
      <c r="A52" s="129"/>
      <c r="B52" s="131" t="s">
        <v>60</v>
      </c>
      <c r="C52" s="214" t="s">
        <v>61</v>
      </c>
      <c r="D52" s="215"/>
      <c r="E52" s="215"/>
      <c r="F52" s="141" t="s">
        <v>23</v>
      </c>
      <c r="G52" s="142"/>
      <c r="H52" s="142"/>
      <c r="I52" s="213">
        <f>' Pol'!G79</f>
        <v>0</v>
      </c>
      <c r="J52" s="213"/>
    </row>
    <row r="53" spans="1:10" ht="25.5" customHeight="1" x14ac:dyDescent="0.2">
      <c r="A53" s="129"/>
      <c r="B53" s="131" t="s">
        <v>62</v>
      </c>
      <c r="C53" s="214" t="s">
        <v>63</v>
      </c>
      <c r="D53" s="215"/>
      <c r="E53" s="215"/>
      <c r="F53" s="141" t="s">
        <v>23</v>
      </c>
      <c r="G53" s="142"/>
      <c r="H53" s="142"/>
      <c r="I53" s="213">
        <f>' Pol'!G93</f>
        <v>0</v>
      </c>
      <c r="J53" s="213"/>
    </row>
    <row r="54" spans="1:10" ht="25.5" customHeight="1" x14ac:dyDescent="0.2">
      <c r="A54" s="129"/>
      <c r="B54" s="131" t="s">
        <v>64</v>
      </c>
      <c r="C54" s="214" t="s">
        <v>65</v>
      </c>
      <c r="D54" s="215"/>
      <c r="E54" s="215"/>
      <c r="F54" s="141" t="s">
        <v>25</v>
      </c>
      <c r="G54" s="142"/>
      <c r="H54" s="142"/>
      <c r="I54" s="213">
        <f>' Pol'!G95</f>
        <v>0</v>
      </c>
      <c r="J54" s="213"/>
    </row>
    <row r="55" spans="1:10" ht="25.5" customHeight="1" x14ac:dyDescent="0.2">
      <c r="A55" s="129"/>
      <c r="B55" s="138" t="s">
        <v>66</v>
      </c>
      <c r="C55" s="210" t="s">
        <v>26</v>
      </c>
      <c r="D55" s="211"/>
      <c r="E55" s="211"/>
      <c r="F55" s="143" t="s">
        <v>66</v>
      </c>
      <c r="G55" s="144"/>
      <c r="H55" s="144"/>
      <c r="I55" s="209">
        <f>' Pol'!G97</f>
        <v>0</v>
      </c>
      <c r="J55" s="209"/>
    </row>
    <row r="56" spans="1:10" ht="25.5" customHeight="1" x14ac:dyDescent="0.2">
      <c r="A56" s="130"/>
      <c r="B56" s="134" t="s">
        <v>1</v>
      </c>
      <c r="C56" s="134"/>
      <c r="D56" s="135"/>
      <c r="E56" s="135"/>
      <c r="F56" s="145"/>
      <c r="G56" s="146"/>
      <c r="H56" s="146"/>
      <c r="I56" s="212">
        <f>SUM(I47:I55)</f>
        <v>0</v>
      </c>
      <c r="J56" s="212"/>
    </row>
    <row r="57" spans="1:10" x14ac:dyDescent="0.2">
      <c r="F57" s="147"/>
      <c r="G57" s="103"/>
      <c r="H57" s="147"/>
      <c r="I57" s="103"/>
      <c r="J57" s="103"/>
    </row>
    <row r="58" spans="1:10" x14ac:dyDescent="0.2">
      <c r="F58" s="147"/>
      <c r="G58" s="103"/>
      <c r="H58" s="147"/>
      <c r="I58" s="103"/>
      <c r="J58" s="103"/>
    </row>
    <row r="59" spans="1:10" x14ac:dyDescent="0.2">
      <c r="F59" s="147"/>
      <c r="G59" s="103"/>
      <c r="H59" s="147"/>
      <c r="I59" s="103"/>
      <c r="J59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90" workbookViewId="0">
      <selection activeCell="Z103" sqref="Z103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3" t="s">
        <v>6</v>
      </c>
      <c r="B1" s="273"/>
      <c r="C1" s="273"/>
      <c r="D1" s="273"/>
      <c r="E1" s="273"/>
      <c r="F1" s="273"/>
      <c r="G1" s="273"/>
      <c r="AE1" t="s">
        <v>69</v>
      </c>
    </row>
    <row r="2" spans="1:60" ht="24.95" customHeight="1" x14ac:dyDescent="0.2">
      <c r="A2" s="153" t="s">
        <v>68</v>
      </c>
      <c r="B2" s="151"/>
      <c r="C2" s="274" t="s">
        <v>45</v>
      </c>
      <c r="D2" s="275"/>
      <c r="E2" s="275"/>
      <c r="F2" s="275"/>
      <c r="G2" s="276"/>
      <c r="AE2" t="s">
        <v>70</v>
      </c>
    </row>
    <row r="3" spans="1:60" ht="24.95" hidden="1" customHeight="1" x14ac:dyDescent="0.2">
      <c r="A3" s="154" t="s">
        <v>7</v>
      </c>
      <c r="B3" s="152"/>
      <c r="C3" s="277"/>
      <c r="D3" s="277"/>
      <c r="E3" s="277"/>
      <c r="F3" s="277"/>
      <c r="G3" s="278"/>
      <c r="AE3" t="s">
        <v>71</v>
      </c>
    </row>
    <row r="4" spans="1:60" ht="24.95" hidden="1" customHeight="1" x14ac:dyDescent="0.2">
      <c r="A4" s="154" t="s">
        <v>8</v>
      </c>
      <c r="B4" s="152"/>
      <c r="C4" s="279"/>
      <c r="D4" s="277"/>
      <c r="E4" s="277"/>
      <c r="F4" s="277"/>
      <c r="G4" s="278"/>
      <c r="AE4" t="s">
        <v>72</v>
      </c>
    </row>
    <row r="5" spans="1:60" hidden="1" x14ac:dyDescent="0.2">
      <c r="A5" s="155" t="s">
        <v>73</v>
      </c>
      <c r="B5" s="156"/>
      <c r="C5" s="157"/>
      <c r="D5" s="158"/>
      <c r="E5" s="159"/>
      <c r="F5" s="159"/>
      <c r="G5" s="160"/>
      <c r="AE5" t="s">
        <v>74</v>
      </c>
    </row>
    <row r="6" spans="1:60" x14ac:dyDescent="0.2">
      <c r="D6" s="150"/>
    </row>
    <row r="7" spans="1:60" ht="38.25" x14ac:dyDescent="0.2">
      <c r="A7" s="166" t="s">
        <v>75</v>
      </c>
      <c r="B7" s="167" t="s">
        <v>76</v>
      </c>
      <c r="C7" s="167" t="s">
        <v>77</v>
      </c>
      <c r="D7" s="181" t="s">
        <v>78</v>
      </c>
      <c r="E7" s="166" t="s">
        <v>79</v>
      </c>
      <c r="F7" s="161" t="s">
        <v>80</v>
      </c>
      <c r="G7" s="182" t="s">
        <v>28</v>
      </c>
      <c r="H7" s="183" t="s">
        <v>29</v>
      </c>
      <c r="I7" s="183" t="s">
        <v>81</v>
      </c>
      <c r="J7" s="183" t="s">
        <v>30</v>
      </c>
      <c r="K7" s="183" t="s">
        <v>82</v>
      </c>
      <c r="L7" s="183" t="s">
        <v>83</v>
      </c>
      <c r="M7" s="183" t="s">
        <v>84</v>
      </c>
      <c r="N7" s="183" t="s">
        <v>85</v>
      </c>
      <c r="O7" s="183" t="s">
        <v>86</v>
      </c>
      <c r="P7" s="183" t="s">
        <v>87</v>
      </c>
      <c r="Q7" s="183" t="s">
        <v>88</v>
      </c>
      <c r="R7" s="183" t="s">
        <v>89</v>
      </c>
      <c r="S7" s="183" t="s">
        <v>90</v>
      </c>
      <c r="T7" s="183" t="s">
        <v>91</v>
      </c>
      <c r="U7" s="168" t="s">
        <v>92</v>
      </c>
    </row>
    <row r="8" spans="1:60" x14ac:dyDescent="0.2">
      <c r="A8" s="184" t="s">
        <v>93</v>
      </c>
      <c r="B8" s="185" t="s">
        <v>50</v>
      </c>
      <c r="C8" s="186" t="s">
        <v>51</v>
      </c>
      <c r="D8" s="187"/>
      <c r="E8" s="188"/>
      <c r="F8" s="175"/>
      <c r="G8" s="175">
        <f>SUMIF(AE9:AE36,"&lt;&gt;NOR",G9:G36)</f>
        <v>0</v>
      </c>
      <c r="H8" s="175"/>
      <c r="I8" s="175">
        <f>SUM(I9:I36)</f>
        <v>0</v>
      </c>
      <c r="J8" s="175"/>
      <c r="K8" s="175">
        <f>SUM(K9:K36)</f>
        <v>0</v>
      </c>
      <c r="L8" s="175"/>
      <c r="M8" s="175">
        <f>SUM(M9:M36)</f>
        <v>0</v>
      </c>
      <c r="N8" s="175"/>
      <c r="O8" s="175">
        <f>SUM(O9:O36)</f>
        <v>163.88</v>
      </c>
      <c r="P8" s="175"/>
      <c r="Q8" s="175">
        <f>SUM(Q9:Q36)</f>
        <v>0</v>
      </c>
      <c r="R8" s="175"/>
      <c r="S8" s="175"/>
      <c r="T8" s="189"/>
      <c r="U8" s="175">
        <f>SUM(U9:U36)</f>
        <v>1298.68</v>
      </c>
      <c r="AE8" t="s">
        <v>94</v>
      </c>
    </row>
    <row r="9" spans="1:60" outlineLevel="1" x14ac:dyDescent="0.2">
      <c r="A9" s="163">
        <v>1</v>
      </c>
      <c r="B9" s="169" t="s">
        <v>95</v>
      </c>
      <c r="C9" s="202" t="s">
        <v>96</v>
      </c>
      <c r="D9" s="171" t="s">
        <v>97</v>
      </c>
      <c r="E9" s="173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0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/>
      <c r="T9" s="178">
        <v>0</v>
      </c>
      <c r="U9" s="177">
        <f>ROUND(E9*T9,2)</f>
        <v>0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98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63">
        <v>2</v>
      </c>
      <c r="B10" s="169" t="s">
        <v>99</v>
      </c>
      <c r="C10" s="202" t="s">
        <v>100</v>
      </c>
      <c r="D10" s="171" t="s">
        <v>101</v>
      </c>
      <c r="E10" s="173">
        <v>4100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0</v>
      </c>
      <c r="M10" s="177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7"/>
      <c r="S10" s="177"/>
      <c r="T10" s="178">
        <v>8.0000000000000002E-3</v>
      </c>
      <c r="U10" s="177">
        <f>ROUND(E10*T10,2)</f>
        <v>32.799999999999997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98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63">
        <v>3</v>
      </c>
      <c r="B11" s="169" t="s">
        <v>102</v>
      </c>
      <c r="C11" s="202" t="s">
        <v>103</v>
      </c>
      <c r="D11" s="171" t="s">
        <v>101</v>
      </c>
      <c r="E11" s="173">
        <v>390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0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/>
      <c r="T11" s="178">
        <v>0.20899999999999999</v>
      </c>
      <c r="U11" s="177">
        <f>ROUND(E11*T11,2)</f>
        <v>81.510000000000005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98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63"/>
      <c r="B12" s="169"/>
      <c r="C12" s="254" t="s">
        <v>104</v>
      </c>
      <c r="D12" s="255"/>
      <c r="E12" s="256"/>
      <c r="F12" s="257"/>
      <c r="G12" s="258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8"/>
      <c r="U12" s="177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105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5" t="str">
        <f>C12</f>
        <v>650*0,6</v>
      </c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63">
        <v>4</v>
      </c>
      <c r="B13" s="169" t="s">
        <v>106</v>
      </c>
      <c r="C13" s="202" t="s">
        <v>107</v>
      </c>
      <c r="D13" s="171" t="s">
        <v>108</v>
      </c>
      <c r="E13" s="173">
        <v>650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0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/>
      <c r="T13" s="178">
        <v>0.94199999999999995</v>
      </c>
      <c r="U13" s="177">
        <f>ROUND(E13*T13,2)</f>
        <v>612.29999999999995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98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 x14ac:dyDescent="0.2">
      <c r="A14" s="163">
        <v>5</v>
      </c>
      <c r="B14" s="169" t="s">
        <v>109</v>
      </c>
      <c r="C14" s="202" t="s">
        <v>110</v>
      </c>
      <c r="D14" s="171" t="s">
        <v>111</v>
      </c>
      <c r="E14" s="173">
        <v>155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0</v>
      </c>
      <c r="M14" s="177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7"/>
      <c r="S14" s="177"/>
      <c r="T14" s="178">
        <v>1.0999999999999999E-2</v>
      </c>
      <c r="U14" s="177">
        <f>ROUND(E14*T14,2)</f>
        <v>1.71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98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/>
      <c r="B15" s="169"/>
      <c r="C15" s="254" t="s">
        <v>112</v>
      </c>
      <c r="D15" s="255"/>
      <c r="E15" s="256"/>
      <c r="F15" s="257"/>
      <c r="G15" s="258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8"/>
      <c r="U15" s="177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105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5" t="str">
        <f>C15</f>
        <v>30+125</v>
      </c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>
        <v>6</v>
      </c>
      <c r="B16" s="169" t="s">
        <v>113</v>
      </c>
      <c r="C16" s="202" t="s">
        <v>114</v>
      </c>
      <c r="D16" s="171" t="s">
        <v>111</v>
      </c>
      <c r="E16" s="173">
        <v>155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0</v>
      </c>
      <c r="M16" s="177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7"/>
      <c r="S16" s="177"/>
      <c r="T16" s="178">
        <v>0.51900000000000002</v>
      </c>
      <c r="U16" s="177">
        <f>ROUND(E16*T16,2)</f>
        <v>80.45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98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63">
        <v>7</v>
      </c>
      <c r="B17" s="169" t="s">
        <v>115</v>
      </c>
      <c r="C17" s="202" t="s">
        <v>116</v>
      </c>
      <c r="D17" s="171" t="s">
        <v>111</v>
      </c>
      <c r="E17" s="173">
        <v>155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0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/>
      <c r="T17" s="178">
        <v>0.89</v>
      </c>
      <c r="U17" s="177">
        <f>ROUND(E17*T17,2)</f>
        <v>137.94999999999999</v>
      </c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98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ht="22.5" outlineLevel="1" x14ac:dyDescent="0.2">
      <c r="A18" s="163">
        <v>8</v>
      </c>
      <c r="B18" s="169" t="s">
        <v>117</v>
      </c>
      <c r="C18" s="202" t="s">
        <v>118</v>
      </c>
      <c r="D18" s="171" t="s">
        <v>111</v>
      </c>
      <c r="E18" s="173">
        <v>39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0</v>
      </c>
      <c r="M18" s="177">
        <f>G18*(1+L18/100)</f>
        <v>0</v>
      </c>
      <c r="N18" s="177">
        <v>1.7</v>
      </c>
      <c r="O18" s="177">
        <f>ROUND(E18*N18,2)</f>
        <v>66.3</v>
      </c>
      <c r="P18" s="177">
        <v>0</v>
      </c>
      <c r="Q18" s="177">
        <f>ROUND(E18*P18,2)</f>
        <v>0</v>
      </c>
      <c r="R18" s="177"/>
      <c r="S18" s="177"/>
      <c r="T18" s="178">
        <v>1.587</v>
      </c>
      <c r="U18" s="177">
        <f>ROUND(E18*T18,2)</f>
        <v>61.89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98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63"/>
      <c r="B19" s="169"/>
      <c r="C19" s="254" t="s">
        <v>119</v>
      </c>
      <c r="D19" s="255"/>
      <c r="E19" s="256"/>
      <c r="F19" s="257"/>
      <c r="G19" s="258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8"/>
      <c r="U19" s="177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105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5" t="str">
        <f>C19</f>
        <v>650*0,6*0,1</v>
      </c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63">
        <v>9</v>
      </c>
      <c r="B20" s="169" t="s">
        <v>120</v>
      </c>
      <c r="C20" s="202" t="s">
        <v>121</v>
      </c>
      <c r="D20" s="171" t="s">
        <v>122</v>
      </c>
      <c r="E20" s="173">
        <v>29.25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0</v>
      </c>
      <c r="M20" s="177">
        <f>G20*(1+L20/100)</f>
        <v>0</v>
      </c>
      <c r="N20" s="177">
        <v>1</v>
      </c>
      <c r="O20" s="177">
        <f>ROUND(E20*N20,2)</f>
        <v>29.25</v>
      </c>
      <c r="P20" s="177">
        <v>0</v>
      </c>
      <c r="Q20" s="177">
        <f>ROUND(E20*P20,2)</f>
        <v>0</v>
      </c>
      <c r="R20" s="177"/>
      <c r="S20" s="177"/>
      <c r="T20" s="178">
        <v>0</v>
      </c>
      <c r="U20" s="177">
        <f>ROUND(E20*T20,2)</f>
        <v>0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123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63"/>
      <c r="B21" s="169"/>
      <c r="C21" s="254" t="s">
        <v>124</v>
      </c>
      <c r="D21" s="255"/>
      <c r="E21" s="256"/>
      <c r="F21" s="257"/>
      <c r="G21" s="258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8"/>
      <c r="U21" s="177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105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5" t="str">
        <f>C21</f>
        <v>650*0,15*0,3</v>
      </c>
      <c r="BB21" s="162"/>
      <c r="BC21" s="162"/>
      <c r="BD21" s="162"/>
      <c r="BE21" s="162"/>
      <c r="BF21" s="162"/>
      <c r="BG21" s="162"/>
      <c r="BH21" s="162"/>
    </row>
    <row r="22" spans="1:60" ht="22.5" outlineLevel="1" x14ac:dyDescent="0.2">
      <c r="A22" s="163">
        <v>10</v>
      </c>
      <c r="B22" s="169" t="s">
        <v>125</v>
      </c>
      <c r="C22" s="202" t="s">
        <v>126</v>
      </c>
      <c r="D22" s="171" t="s">
        <v>101</v>
      </c>
      <c r="E22" s="173">
        <v>325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0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/>
      <c r="T22" s="178">
        <v>0.23699999999999999</v>
      </c>
      <c r="U22" s="177">
        <f>ROUND(E22*T22,2)</f>
        <v>77.03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98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/>
      <c r="B23" s="169"/>
      <c r="C23" s="254" t="s">
        <v>127</v>
      </c>
      <c r="D23" s="255"/>
      <c r="E23" s="256"/>
      <c r="F23" s="257"/>
      <c r="G23" s="258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8"/>
      <c r="U23" s="177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105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5" t="str">
        <f>C23</f>
        <v>650*0,5</v>
      </c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>
        <v>11</v>
      </c>
      <c r="B24" s="169" t="s">
        <v>128</v>
      </c>
      <c r="C24" s="202" t="s">
        <v>129</v>
      </c>
      <c r="D24" s="171" t="s">
        <v>111</v>
      </c>
      <c r="E24" s="173">
        <v>162.5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0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/>
      <c r="T24" s="178">
        <v>1.2390000000000001</v>
      </c>
      <c r="U24" s="177">
        <f>ROUND(E24*T24,2)</f>
        <v>201.34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98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63"/>
      <c r="B25" s="169"/>
      <c r="C25" s="254" t="s">
        <v>130</v>
      </c>
      <c r="D25" s="255"/>
      <c r="E25" s="256"/>
      <c r="F25" s="257"/>
      <c r="G25" s="258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8"/>
      <c r="U25" s="177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105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5" t="str">
        <f>C25</f>
        <v>650*0,5*0,5</v>
      </c>
      <c r="BB25" s="162"/>
      <c r="BC25" s="162"/>
      <c r="BD25" s="162"/>
      <c r="BE25" s="162"/>
      <c r="BF25" s="162"/>
      <c r="BG25" s="162"/>
      <c r="BH25" s="162"/>
    </row>
    <row r="26" spans="1:60" ht="22.5" outlineLevel="1" x14ac:dyDescent="0.2">
      <c r="A26" s="163">
        <v>12</v>
      </c>
      <c r="B26" s="169" t="s">
        <v>95</v>
      </c>
      <c r="C26" s="202" t="s">
        <v>131</v>
      </c>
      <c r="D26" s="171" t="s">
        <v>132</v>
      </c>
      <c r="E26" s="173">
        <v>34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0</v>
      </c>
      <c r="M26" s="177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7"/>
      <c r="S26" s="177"/>
      <c r="T26" s="178">
        <v>0</v>
      </c>
      <c r="U26" s="177">
        <f>ROUND(E26*T26,2)</f>
        <v>0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98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>
        <v>13</v>
      </c>
      <c r="B27" s="169" t="s">
        <v>133</v>
      </c>
      <c r="C27" s="202" t="s">
        <v>134</v>
      </c>
      <c r="D27" s="171" t="s">
        <v>111</v>
      </c>
      <c r="E27" s="173">
        <v>29.25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0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/>
      <c r="T27" s="178">
        <v>0</v>
      </c>
      <c r="U27" s="177">
        <f>ROUND(E27*T27,2)</f>
        <v>0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98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/>
      <c r="B28" s="169"/>
      <c r="C28" s="254" t="s">
        <v>124</v>
      </c>
      <c r="D28" s="255"/>
      <c r="E28" s="256"/>
      <c r="F28" s="257"/>
      <c r="G28" s="258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8"/>
      <c r="U28" s="177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105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5" t="str">
        <f>C28</f>
        <v>650*0,15*0,3</v>
      </c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>
        <v>14</v>
      </c>
      <c r="B29" s="169" t="s">
        <v>135</v>
      </c>
      <c r="C29" s="202" t="s">
        <v>136</v>
      </c>
      <c r="D29" s="171" t="s">
        <v>101</v>
      </c>
      <c r="E29" s="173">
        <v>58.5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0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/>
      <c r="T29" s="178">
        <v>0.153</v>
      </c>
      <c r="U29" s="177">
        <f>ROUND(E29*T29,2)</f>
        <v>8.9499999999999993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98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63"/>
      <c r="B30" s="169"/>
      <c r="C30" s="254" t="s">
        <v>137</v>
      </c>
      <c r="D30" s="255"/>
      <c r="E30" s="256"/>
      <c r="F30" s="257"/>
      <c r="G30" s="258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8"/>
      <c r="U30" s="177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105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5" t="str">
        <f>C30</f>
        <v>650*0,6*0,15</v>
      </c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63">
        <v>15</v>
      </c>
      <c r="B31" s="169" t="s">
        <v>138</v>
      </c>
      <c r="C31" s="202" t="s">
        <v>139</v>
      </c>
      <c r="D31" s="171" t="s">
        <v>111</v>
      </c>
      <c r="E31" s="173">
        <v>39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0</v>
      </c>
      <c r="M31" s="177">
        <f>G31*(1+L31/100)</f>
        <v>0</v>
      </c>
      <c r="N31" s="177">
        <v>1.67</v>
      </c>
      <c r="O31" s="177">
        <f>ROUND(E31*N31,2)</f>
        <v>65.13</v>
      </c>
      <c r="P31" s="177">
        <v>0</v>
      </c>
      <c r="Q31" s="177">
        <f>ROUND(E31*P31,2)</f>
        <v>0</v>
      </c>
      <c r="R31" s="177"/>
      <c r="S31" s="177"/>
      <c r="T31" s="178">
        <v>0</v>
      </c>
      <c r="U31" s="177">
        <f>ROUND(E31*T31,2)</f>
        <v>0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123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63"/>
      <c r="B32" s="169"/>
      <c r="C32" s="254" t="s">
        <v>119</v>
      </c>
      <c r="D32" s="255"/>
      <c r="E32" s="256"/>
      <c r="F32" s="257"/>
      <c r="G32" s="258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8"/>
      <c r="U32" s="177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105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5" t="str">
        <f>C32</f>
        <v>650*0,6*0,1</v>
      </c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>
        <v>16</v>
      </c>
      <c r="B33" s="169" t="s">
        <v>140</v>
      </c>
      <c r="C33" s="202" t="s">
        <v>141</v>
      </c>
      <c r="D33" s="171" t="s">
        <v>101</v>
      </c>
      <c r="E33" s="173">
        <v>250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0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/>
      <c r="T33" s="178">
        <v>2E-3</v>
      </c>
      <c r="U33" s="177">
        <f>ROUND(E33*T33,2)</f>
        <v>0.5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98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63">
        <v>17</v>
      </c>
      <c r="B34" s="169" t="s">
        <v>142</v>
      </c>
      <c r="C34" s="202" t="s">
        <v>143</v>
      </c>
      <c r="D34" s="171" t="s">
        <v>101</v>
      </c>
      <c r="E34" s="173">
        <v>250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0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/>
      <c r="S34" s="177"/>
      <c r="T34" s="178">
        <v>8.9999999999999993E-3</v>
      </c>
      <c r="U34" s="177">
        <f>ROUND(E34*T34,2)</f>
        <v>2.25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98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63">
        <v>18</v>
      </c>
      <c r="B35" s="169" t="s">
        <v>144</v>
      </c>
      <c r="C35" s="202" t="s">
        <v>145</v>
      </c>
      <c r="D35" s="171" t="s">
        <v>111</v>
      </c>
      <c r="E35" s="173">
        <v>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0</v>
      </c>
      <c r="M35" s="177">
        <f>G35*(1+L35/100)</f>
        <v>0</v>
      </c>
      <c r="N35" s="177">
        <v>1.6</v>
      </c>
      <c r="O35" s="177">
        <f>ROUND(E35*N35,2)</f>
        <v>3.2</v>
      </c>
      <c r="P35" s="177">
        <v>0</v>
      </c>
      <c r="Q35" s="177">
        <f>ROUND(E35*P35,2)</f>
        <v>0</v>
      </c>
      <c r="R35" s="177"/>
      <c r="S35" s="177"/>
      <c r="T35" s="178">
        <v>0</v>
      </c>
      <c r="U35" s="177">
        <f>ROUND(E35*T35,2)</f>
        <v>0</v>
      </c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123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63"/>
      <c r="B36" s="169"/>
      <c r="C36" s="254" t="s">
        <v>146</v>
      </c>
      <c r="D36" s="255"/>
      <c r="E36" s="256"/>
      <c r="F36" s="257"/>
      <c r="G36" s="258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8"/>
      <c r="U36" s="177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105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5" t="str">
        <f>C36</f>
        <v>materiál na obsyp ventilů</v>
      </c>
      <c r="BB36" s="162"/>
      <c r="BC36" s="162"/>
      <c r="BD36" s="162"/>
      <c r="BE36" s="162"/>
      <c r="BF36" s="162"/>
      <c r="BG36" s="162"/>
      <c r="BH36" s="162"/>
    </row>
    <row r="37" spans="1:60" x14ac:dyDescent="0.2">
      <c r="A37" s="164" t="s">
        <v>93</v>
      </c>
      <c r="B37" s="170" t="s">
        <v>52</v>
      </c>
      <c r="C37" s="203" t="s">
        <v>53</v>
      </c>
      <c r="D37" s="172"/>
      <c r="E37" s="174"/>
      <c r="F37" s="179"/>
      <c r="G37" s="179">
        <f>SUMIF(AE38:AE55,"&lt;&gt;NOR",G38:G55)</f>
        <v>0</v>
      </c>
      <c r="H37" s="179"/>
      <c r="I37" s="179">
        <f>SUM(I38:I55)</f>
        <v>0</v>
      </c>
      <c r="J37" s="179"/>
      <c r="K37" s="179">
        <f>SUM(K38:K55)</f>
        <v>0</v>
      </c>
      <c r="L37" s="179"/>
      <c r="M37" s="179">
        <f>SUM(M38:M55)</f>
        <v>0</v>
      </c>
      <c r="N37" s="179"/>
      <c r="O37" s="179">
        <f>SUM(O38:O55)</f>
        <v>0</v>
      </c>
      <c r="P37" s="179"/>
      <c r="Q37" s="179">
        <f>SUM(Q38:Q55)</f>
        <v>0</v>
      </c>
      <c r="R37" s="179"/>
      <c r="S37" s="179"/>
      <c r="T37" s="180"/>
      <c r="U37" s="179">
        <f>SUM(U38:U55)</f>
        <v>0</v>
      </c>
      <c r="AE37" t="s">
        <v>94</v>
      </c>
    </row>
    <row r="38" spans="1:60" ht="22.5" outlineLevel="1" x14ac:dyDescent="0.2">
      <c r="A38" s="163">
        <v>19</v>
      </c>
      <c r="B38" s="169" t="s">
        <v>147</v>
      </c>
      <c r="C38" s="202" t="s">
        <v>148</v>
      </c>
      <c r="D38" s="171" t="s">
        <v>108</v>
      </c>
      <c r="E38" s="173">
        <v>325</v>
      </c>
      <c r="F38" s="176"/>
      <c r="G38" s="177">
        <f t="shared" ref="G38:G55" si="0">ROUND(E38*F38,2)</f>
        <v>0</v>
      </c>
      <c r="H38" s="176"/>
      <c r="I38" s="177">
        <f t="shared" ref="I38:I55" si="1">ROUND(E38*H38,2)</f>
        <v>0</v>
      </c>
      <c r="J38" s="176"/>
      <c r="K38" s="177">
        <f t="shared" ref="K38:K55" si="2">ROUND(E38*J38,2)</f>
        <v>0</v>
      </c>
      <c r="L38" s="177">
        <v>0</v>
      </c>
      <c r="M38" s="177">
        <f t="shared" ref="M38:M55" si="3">G38*(1+L38/100)</f>
        <v>0</v>
      </c>
      <c r="N38" s="177">
        <v>0</v>
      </c>
      <c r="O38" s="177">
        <f t="shared" ref="O38:O55" si="4">ROUND(E38*N38,2)</f>
        <v>0</v>
      </c>
      <c r="P38" s="177">
        <v>0</v>
      </c>
      <c r="Q38" s="177">
        <f t="shared" ref="Q38:Q55" si="5">ROUND(E38*P38,2)</f>
        <v>0</v>
      </c>
      <c r="R38" s="177"/>
      <c r="S38" s="177"/>
      <c r="T38" s="178">
        <v>0</v>
      </c>
      <c r="U38" s="177">
        <f t="shared" ref="U38:U55" si="6">ROUND(E38*T38,2)</f>
        <v>0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123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ht="22.5" outlineLevel="1" x14ac:dyDescent="0.2">
      <c r="A39" s="163">
        <v>20</v>
      </c>
      <c r="B39" s="169" t="s">
        <v>95</v>
      </c>
      <c r="C39" s="202" t="s">
        <v>149</v>
      </c>
      <c r="D39" s="171" t="s">
        <v>108</v>
      </c>
      <c r="E39" s="173">
        <v>325</v>
      </c>
      <c r="F39" s="176"/>
      <c r="G39" s="177">
        <f t="shared" si="0"/>
        <v>0</v>
      </c>
      <c r="H39" s="176"/>
      <c r="I39" s="177">
        <f t="shared" si="1"/>
        <v>0</v>
      </c>
      <c r="J39" s="176"/>
      <c r="K39" s="177">
        <f t="shared" si="2"/>
        <v>0</v>
      </c>
      <c r="L39" s="177">
        <v>0</v>
      </c>
      <c r="M39" s="177">
        <f t="shared" si="3"/>
        <v>0</v>
      </c>
      <c r="N39" s="177">
        <v>0</v>
      </c>
      <c r="O39" s="177">
        <f t="shared" si="4"/>
        <v>0</v>
      </c>
      <c r="P39" s="177">
        <v>0</v>
      </c>
      <c r="Q39" s="177">
        <f t="shared" si="5"/>
        <v>0</v>
      </c>
      <c r="R39" s="177"/>
      <c r="S39" s="177"/>
      <c r="T39" s="178">
        <v>0</v>
      </c>
      <c r="U39" s="177">
        <f t="shared" si="6"/>
        <v>0</v>
      </c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98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>
        <v>21</v>
      </c>
      <c r="B40" s="169" t="s">
        <v>147</v>
      </c>
      <c r="C40" s="202" t="s">
        <v>150</v>
      </c>
      <c r="D40" s="171" t="s">
        <v>132</v>
      </c>
      <c r="E40" s="173">
        <v>9</v>
      </c>
      <c r="F40" s="176"/>
      <c r="G40" s="177">
        <f t="shared" si="0"/>
        <v>0</v>
      </c>
      <c r="H40" s="176"/>
      <c r="I40" s="177">
        <f t="shared" si="1"/>
        <v>0</v>
      </c>
      <c r="J40" s="176"/>
      <c r="K40" s="177">
        <f t="shared" si="2"/>
        <v>0</v>
      </c>
      <c r="L40" s="177">
        <v>0</v>
      </c>
      <c r="M40" s="177">
        <f t="shared" si="3"/>
        <v>0</v>
      </c>
      <c r="N40" s="177">
        <v>0</v>
      </c>
      <c r="O40" s="177">
        <f t="shared" si="4"/>
        <v>0</v>
      </c>
      <c r="P40" s="177">
        <v>0</v>
      </c>
      <c r="Q40" s="177">
        <f t="shared" si="5"/>
        <v>0</v>
      </c>
      <c r="R40" s="177"/>
      <c r="S40" s="177"/>
      <c r="T40" s="178">
        <v>0</v>
      </c>
      <c r="U40" s="177">
        <f t="shared" si="6"/>
        <v>0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123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63">
        <v>22</v>
      </c>
      <c r="B41" s="169" t="s">
        <v>147</v>
      </c>
      <c r="C41" s="202" t="s">
        <v>151</v>
      </c>
      <c r="D41" s="171" t="s">
        <v>132</v>
      </c>
      <c r="E41" s="173">
        <v>9</v>
      </c>
      <c r="F41" s="176"/>
      <c r="G41" s="177">
        <f t="shared" si="0"/>
        <v>0</v>
      </c>
      <c r="H41" s="176"/>
      <c r="I41" s="177">
        <f t="shared" si="1"/>
        <v>0</v>
      </c>
      <c r="J41" s="176"/>
      <c r="K41" s="177">
        <f t="shared" si="2"/>
        <v>0</v>
      </c>
      <c r="L41" s="177">
        <v>0</v>
      </c>
      <c r="M41" s="177">
        <f t="shared" si="3"/>
        <v>0</v>
      </c>
      <c r="N41" s="177">
        <v>0</v>
      </c>
      <c r="O41" s="177">
        <f t="shared" si="4"/>
        <v>0</v>
      </c>
      <c r="P41" s="177">
        <v>0</v>
      </c>
      <c r="Q41" s="177">
        <f t="shared" si="5"/>
        <v>0</v>
      </c>
      <c r="R41" s="177"/>
      <c r="S41" s="177"/>
      <c r="T41" s="178">
        <v>0</v>
      </c>
      <c r="U41" s="177">
        <f t="shared" si="6"/>
        <v>0</v>
      </c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123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63">
        <v>23</v>
      </c>
      <c r="B42" s="169" t="s">
        <v>147</v>
      </c>
      <c r="C42" s="202" t="s">
        <v>152</v>
      </c>
      <c r="D42" s="171" t="s">
        <v>132</v>
      </c>
      <c r="E42" s="173">
        <v>2</v>
      </c>
      <c r="F42" s="176"/>
      <c r="G42" s="177">
        <f t="shared" si="0"/>
        <v>0</v>
      </c>
      <c r="H42" s="176"/>
      <c r="I42" s="177">
        <f t="shared" si="1"/>
        <v>0</v>
      </c>
      <c r="J42" s="176"/>
      <c r="K42" s="177">
        <f t="shared" si="2"/>
        <v>0</v>
      </c>
      <c r="L42" s="177">
        <v>0</v>
      </c>
      <c r="M42" s="177">
        <f t="shared" si="3"/>
        <v>0</v>
      </c>
      <c r="N42" s="177">
        <v>0</v>
      </c>
      <c r="O42" s="177">
        <f t="shared" si="4"/>
        <v>0</v>
      </c>
      <c r="P42" s="177">
        <v>0</v>
      </c>
      <c r="Q42" s="177">
        <f t="shared" si="5"/>
        <v>0</v>
      </c>
      <c r="R42" s="177"/>
      <c r="S42" s="177"/>
      <c r="T42" s="178">
        <v>0</v>
      </c>
      <c r="U42" s="177">
        <f t="shared" si="6"/>
        <v>0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123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63">
        <v>24</v>
      </c>
      <c r="B43" s="169" t="s">
        <v>147</v>
      </c>
      <c r="C43" s="202" t="s">
        <v>153</v>
      </c>
      <c r="D43" s="171" t="s">
        <v>132</v>
      </c>
      <c r="E43" s="173">
        <v>1</v>
      </c>
      <c r="F43" s="176"/>
      <c r="G43" s="177">
        <f t="shared" si="0"/>
        <v>0</v>
      </c>
      <c r="H43" s="176"/>
      <c r="I43" s="177">
        <f t="shared" si="1"/>
        <v>0</v>
      </c>
      <c r="J43" s="176"/>
      <c r="K43" s="177">
        <f t="shared" si="2"/>
        <v>0</v>
      </c>
      <c r="L43" s="177">
        <v>0</v>
      </c>
      <c r="M43" s="177">
        <f t="shared" si="3"/>
        <v>0</v>
      </c>
      <c r="N43" s="177">
        <v>0</v>
      </c>
      <c r="O43" s="177">
        <f t="shared" si="4"/>
        <v>0</v>
      </c>
      <c r="P43" s="177">
        <v>0</v>
      </c>
      <c r="Q43" s="177">
        <f t="shared" si="5"/>
        <v>0</v>
      </c>
      <c r="R43" s="177"/>
      <c r="S43" s="177"/>
      <c r="T43" s="178">
        <v>0</v>
      </c>
      <c r="U43" s="177">
        <f t="shared" si="6"/>
        <v>0</v>
      </c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123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63">
        <v>25</v>
      </c>
      <c r="B44" s="169" t="s">
        <v>147</v>
      </c>
      <c r="C44" s="202" t="s">
        <v>154</v>
      </c>
      <c r="D44" s="171" t="s">
        <v>132</v>
      </c>
      <c r="E44" s="173">
        <v>3</v>
      </c>
      <c r="F44" s="176"/>
      <c r="G44" s="177">
        <f t="shared" si="0"/>
        <v>0</v>
      </c>
      <c r="H44" s="176"/>
      <c r="I44" s="177">
        <f t="shared" si="1"/>
        <v>0</v>
      </c>
      <c r="J44" s="176"/>
      <c r="K44" s="177">
        <f t="shared" si="2"/>
        <v>0</v>
      </c>
      <c r="L44" s="177">
        <v>0</v>
      </c>
      <c r="M44" s="177">
        <f t="shared" si="3"/>
        <v>0</v>
      </c>
      <c r="N44" s="177">
        <v>0</v>
      </c>
      <c r="O44" s="177">
        <f t="shared" si="4"/>
        <v>0</v>
      </c>
      <c r="P44" s="177">
        <v>0</v>
      </c>
      <c r="Q44" s="177">
        <f t="shared" si="5"/>
        <v>0</v>
      </c>
      <c r="R44" s="177"/>
      <c r="S44" s="177"/>
      <c r="T44" s="178">
        <v>0</v>
      </c>
      <c r="U44" s="177">
        <f t="shared" si="6"/>
        <v>0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123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ht="22.5" outlineLevel="1" x14ac:dyDescent="0.2">
      <c r="A45" s="163">
        <v>26</v>
      </c>
      <c r="B45" s="169" t="s">
        <v>147</v>
      </c>
      <c r="C45" s="202" t="s">
        <v>155</v>
      </c>
      <c r="D45" s="171" t="s">
        <v>108</v>
      </c>
      <c r="E45" s="173">
        <v>490</v>
      </c>
      <c r="F45" s="176"/>
      <c r="G45" s="177">
        <f t="shared" si="0"/>
        <v>0</v>
      </c>
      <c r="H45" s="176"/>
      <c r="I45" s="177">
        <f t="shared" si="1"/>
        <v>0</v>
      </c>
      <c r="J45" s="176"/>
      <c r="K45" s="177">
        <f t="shared" si="2"/>
        <v>0</v>
      </c>
      <c r="L45" s="177">
        <v>0</v>
      </c>
      <c r="M45" s="177">
        <f t="shared" si="3"/>
        <v>0</v>
      </c>
      <c r="N45" s="177">
        <v>0</v>
      </c>
      <c r="O45" s="177">
        <f t="shared" si="4"/>
        <v>0</v>
      </c>
      <c r="P45" s="177">
        <v>0</v>
      </c>
      <c r="Q45" s="177">
        <f t="shared" si="5"/>
        <v>0</v>
      </c>
      <c r="R45" s="177"/>
      <c r="S45" s="177"/>
      <c r="T45" s="178">
        <v>0</v>
      </c>
      <c r="U45" s="177">
        <f t="shared" si="6"/>
        <v>0</v>
      </c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123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ht="22.5" outlineLevel="1" x14ac:dyDescent="0.2">
      <c r="A46" s="163">
        <v>27</v>
      </c>
      <c r="B46" s="169" t="s">
        <v>95</v>
      </c>
      <c r="C46" s="202" t="s">
        <v>156</v>
      </c>
      <c r="D46" s="171" t="s">
        <v>108</v>
      </c>
      <c r="E46" s="173">
        <v>490</v>
      </c>
      <c r="F46" s="176"/>
      <c r="G46" s="177">
        <f t="shared" si="0"/>
        <v>0</v>
      </c>
      <c r="H46" s="176"/>
      <c r="I46" s="177">
        <f t="shared" si="1"/>
        <v>0</v>
      </c>
      <c r="J46" s="176"/>
      <c r="K46" s="177">
        <f t="shared" si="2"/>
        <v>0</v>
      </c>
      <c r="L46" s="177">
        <v>0</v>
      </c>
      <c r="M46" s="177">
        <f t="shared" si="3"/>
        <v>0</v>
      </c>
      <c r="N46" s="177">
        <v>0</v>
      </c>
      <c r="O46" s="177">
        <f t="shared" si="4"/>
        <v>0</v>
      </c>
      <c r="P46" s="177">
        <v>0</v>
      </c>
      <c r="Q46" s="177">
        <f t="shared" si="5"/>
        <v>0</v>
      </c>
      <c r="R46" s="177"/>
      <c r="S46" s="177"/>
      <c r="T46" s="178">
        <v>0</v>
      </c>
      <c r="U46" s="177">
        <f t="shared" si="6"/>
        <v>0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98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ht="22.5" outlineLevel="1" x14ac:dyDescent="0.2">
      <c r="A47" s="163">
        <v>28</v>
      </c>
      <c r="B47" s="169" t="s">
        <v>147</v>
      </c>
      <c r="C47" s="202" t="s">
        <v>157</v>
      </c>
      <c r="D47" s="171" t="s">
        <v>108</v>
      </c>
      <c r="E47" s="173">
        <v>296</v>
      </c>
      <c r="F47" s="176"/>
      <c r="G47" s="177">
        <f t="shared" si="0"/>
        <v>0</v>
      </c>
      <c r="H47" s="176"/>
      <c r="I47" s="177">
        <f t="shared" si="1"/>
        <v>0</v>
      </c>
      <c r="J47" s="176"/>
      <c r="K47" s="177">
        <f t="shared" si="2"/>
        <v>0</v>
      </c>
      <c r="L47" s="177">
        <v>0</v>
      </c>
      <c r="M47" s="177">
        <f t="shared" si="3"/>
        <v>0</v>
      </c>
      <c r="N47" s="177">
        <v>0</v>
      </c>
      <c r="O47" s="177">
        <f t="shared" si="4"/>
        <v>0</v>
      </c>
      <c r="P47" s="177">
        <v>0</v>
      </c>
      <c r="Q47" s="177">
        <f t="shared" si="5"/>
        <v>0</v>
      </c>
      <c r="R47" s="177"/>
      <c r="S47" s="177"/>
      <c r="T47" s="178">
        <v>0</v>
      </c>
      <c r="U47" s="177">
        <f t="shared" si="6"/>
        <v>0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123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ht="22.5" outlineLevel="1" x14ac:dyDescent="0.2">
      <c r="A48" s="163">
        <v>29</v>
      </c>
      <c r="B48" s="169" t="s">
        <v>95</v>
      </c>
      <c r="C48" s="202" t="s">
        <v>158</v>
      </c>
      <c r="D48" s="171" t="s">
        <v>108</v>
      </c>
      <c r="E48" s="173">
        <v>296</v>
      </c>
      <c r="F48" s="176"/>
      <c r="G48" s="177">
        <f t="shared" si="0"/>
        <v>0</v>
      </c>
      <c r="H48" s="176"/>
      <c r="I48" s="177">
        <f t="shared" si="1"/>
        <v>0</v>
      </c>
      <c r="J48" s="176"/>
      <c r="K48" s="177">
        <f t="shared" si="2"/>
        <v>0</v>
      </c>
      <c r="L48" s="177">
        <v>0</v>
      </c>
      <c r="M48" s="177">
        <f t="shared" si="3"/>
        <v>0</v>
      </c>
      <c r="N48" s="177">
        <v>0</v>
      </c>
      <c r="O48" s="177">
        <f t="shared" si="4"/>
        <v>0</v>
      </c>
      <c r="P48" s="177">
        <v>0</v>
      </c>
      <c r="Q48" s="177">
        <f t="shared" si="5"/>
        <v>0</v>
      </c>
      <c r="R48" s="177"/>
      <c r="S48" s="177"/>
      <c r="T48" s="178">
        <v>0</v>
      </c>
      <c r="U48" s="177">
        <f t="shared" si="6"/>
        <v>0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98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63">
        <v>30</v>
      </c>
      <c r="B49" s="169" t="s">
        <v>147</v>
      </c>
      <c r="C49" s="202" t="s">
        <v>159</v>
      </c>
      <c r="D49" s="171" t="s">
        <v>132</v>
      </c>
      <c r="E49" s="173">
        <v>8</v>
      </c>
      <c r="F49" s="176"/>
      <c r="G49" s="177">
        <f t="shared" si="0"/>
        <v>0</v>
      </c>
      <c r="H49" s="176"/>
      <c r="I49" s="177">
        <f t="shared" si="1"/>
        <v>0</v>
      </c>
      <c r="J49" s="176"/>
      <c r="K49" s="177">
        <f t="shared" si="2"/>
        <v>0</v>
      </c>
      <c r="L49" s="177">
        <v>0</v>
      </c>
      <c r="M49" s="177">
        <f t="shared" si="3"/>
        <v>0</v>
      </c>
      <c r="N49" s="177">
        <v>0</v>
      </c>
      <c r="O49" s="177">
        <f t="shared" si="4"/>
        <v>0</v>
      </c>
      <c r="P49" s="177">
        <v>0</v>
      </c>
      <c r="Q49" s="177">
        <f t="shared" si="5"/>
        <v>0</v>
      </c>
      <c r="R49" s="177"/>
      <c r="S49" s="177"/>
      <c r="T49" s="178">
        <v>0</v>
      </c>
      <c r="U49" s="177">
        <f t="shared" si="6"/>
        <v>0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123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>
        <v>31</v>
      </c>
      <c r="B50" s="169" t="s">
        <v>147</v>
      </c>
      <c r="C50" s="202" t="s">
        <v>160</v>
      </c>
      <c r="D50" s="171" t="s">
        <v>132</v>
      </c>
      <c r="E50" s="173">
        <v>8</v>
      </c>
      <c r="F50" s="176"/>
      <c r="G50" s="177">
        <f t="shared" si="0"/>
        <v>0</v>
      </c>
      <c r="H50" s="176"/>
      <c r="I50" s="177">
        <f t="shared" si="1"/>
        <v>0</v>
      </c>
      <c r="J50" s="176"/>
      <c r="K50" s="177">
        <f t="shared" si="2"/>
        <v>0</v>
      </c>
      <c r="L50" s="177">
        <v>0</v>
      </c>
      <c r="M50" s="177">
        <f t="shared" si="3"/>
        <v>0</v>
      </c>
      <c r="N50" s="177">
        <v>0</v>
      </c>
      <c r="O50" s="177">
        <f t="shared" si="4"/>
        <v>0</v>
      </c>
      <c r="P50" s="177">
        <v>0</v>
      </c>
      <c r="Q50" s="177">
        <f t="shared" si="5"/>
        <v>0</v>
      </c>
      <c r="R50" s="177"/>
      <c r="S50" s="177"/>
      <c r="T50" s="178">
        <v>0</v>
      </c>
      <c r="U50" s="177">
        <f t="shared" si="6"/>
        <v>0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123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63">
        <v>32</v>
      </c>
      <c r="B51" s="169" t="s">
        <v>147</v>
      </c>
      <c r="C51" s="202" t="s">
        <v>161</v>
      </c>
      <c r="D51" s="171" t="s">
        <v>132</v>
      </c>
      <c r="E51" s="173">
        <v>12</v>
      </c>
      <c r="F51" s="176"/>
      <c r="G51" s="177">
        <f t="shared" si="0"/>
        <v>0</v>
      </c>
      <c r="H51" s="176"/>
      <c r="I51" s="177">
        <f t="shared" si="1"/>
        <v>0</v>
      </c>
      <c r="J51" s="176"/>
      <c r="K51" s="177">
        <f t="shared" si="2"/>
        <v>0</v>
      </c>
      <c r="L51" s="177">
        <v>0</v>
      </c>
      <c r="M51" s="177">
        <f t="shared" si="3"/>
        <v>0</v>
      </c>
      <c r="N51" s="177">
        <v>0</v>
      </c>
      <c r="O51" s="177">
        <f t="shared" si="4"/>
        <v>0</v>
      </c>
      <c r="P51" s="177">
        <v>0</v>
      </c>
      <c r="Q51" s="177">
        <f t="shared" si="5"/>
        <v>0</v>
      </c>
      <c r="R51" s="177"/>
      <c r="S51" s="177"/>
      <c r="T51" s="178">
        <v>0</v>
      </c>
      <c r="U51" s="177">
        <f t="shared" si="6"/>
        <v>0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123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63">
        <v>33</v>
      </c>
      <c r="B52" s="169" t="s">
        <v>147</v>
      </c>
      <c r="C52" s="202" t="s">
        <v>162</v>
      </c>
      <c r="D52" s="171" t="s">
        <v>132</v>
      </c>
      <c r="E52" s="173">
        <v>12</v>
      </c>
      <c r="F52" s="176"/>
      <c r="G52" s="177">
        <f t="shared" si="0"/>
        <v>0</v>
      </c>
      <c r="H52" s="176"/>
      <c r="I52" s="177">
        <f t="shared" si="1"/>
        <v>0</v>
      </c>
      <c r="J52" s="176"/>
      <c r="K52" s="177">
        <f t="shared" si="2"/>
        <v>0</v>
      </c>
      <c r="L52" s="177">
        <v>0</v>
      </c>
      <c r="M52" s="177">
        <f t="shared" si="3"/>
        <v>0</v>
      </c>
      <c r="N52" s="177">
        <v>0</v>
      </c>
      <c r="O52" s="177">
        <f t="shared" si="4"/>
        <v>0</v>
      </c>
      <c r="P52" s="177">
        <v>0</v>
      </c>
      <c r="Q52" s="177">
        <f t="shared" si="5"/>
        <v>0</v>
      </c>
      <c r="R52" s="177"/>
      <c r="S52" s="177"/>
      <c r="T52" s="178">
        <v>0</v>
      </c>
      <c r="U52" s="177">
        <f t="shared" si="6"/>
        <v>0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123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63">
        <v>34</v>
      </c>
      <c r="B53" s="169" t="s">
        <v>147</v>
      </c>
      <c r="C53" s="202" t="s">
        <v>163</v>
      </c>
      <c r="D53" s="171" t="s">
        <v>132</v>
      </c>
      <c r="E53" s="173">
        <v>12</v>
      </c>
      <c r="F53" s="176"/>
      <c r="G53" s="177">
        <f t="shared" si="0"/>
        <v>0</v>
      </c>
      <c r="H53" s="176"/>
      <c r="I53" s="177">
        <f t="shared" si="1"/>
        <v>0</v>
      </c>
      <c r="J53" s="176"/>
      <c r="K53" s="177">
        <f t="shared" si="2"/>
        <v>0</v>
      </c>
      <c r="L53" s="177">
        <v>0</v>
      </c>
      <c r="M53" s="177">
        <f t="shared" si="3"/>
        <v>0</v>
      </c>
      <c r="N53" s="177">
        <v>0</v>
      </c>
      <c r="O53" s="177">
        <f t="shared" si="4"/>
        <v>0</v>
      </c>
      <c r="P53" s="177">
        <v>0</v>
      </c>
      <c r="Q53" s="177">
        <f t="shared" si="5"/>
        <v>0</v>
      </c>
      <c r="R53" s="177"/>
      <c r="S53" s="177"/>
      <c r="T53" s="178">
        <v>0</v>
      </c>
      <c r="U53" s="177">
        <f t="shared" si="6"/>
        <v>0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123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63">
        <v>35</v>
      </c>
      <c r="B54" s="169" t="s">
        <v>147</v>
      </c>
      <c r="C54" s="202" t="s">
        <v>164</v>
      </c>
      <c r="D54" s="171" t="s">
        <v>132</v>
      </c>
      <c r="E54" s="173">
        <v>10</v>
      </c>
      <c r="F54" s="176"/>
      <c r="G54" s="177">
        <f t="shared" si="0"/>
        <v>0</v>
      </c>
      <c r="H54" s="176"/>
      <c r="I54" s="177">
        <f t="shared" si="1"/>
        <v>0</v>
      </c>
      <c r="J54" s="176"/>
      <c r="K54" s="177">
        <f t="shared" si="2"/>
        <v>0</v>
      </c>
      <c r="L54" s="177">
        <v>0</v>
      </c>
      <c r="M54" s="177">
        <f t="shared" si="3"/>
        <v>0</v>
      </c>
      <c r="N54" s="177">
        <v>0</v>
      </c>
      <c r="O54" s="177">
        <f t="shared" si="4"/>
        <v>0</v>
      </c>
      <c r="P54" s="177">
        <v>0</v>
      </c>
      <c r="Q54" s="177">
        <f t="shared" si="5"/>
        <v>0</v>
      </c>
      <c r="R54" s="177"/>
      <c r="S54" s="177"/>
      <c r="T54" s="178">
        <v>0</v>
      </c>
      <c r="U54" s="177">
        <f t="shared" si="6"/>
        <v>0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123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163">
        <v>36</v>
      </c>
      <c r="B55" s="169" t="s">
        <v>147</v>
      </c>
      <c r="C55" s="202" t="s">
        <v>165</v>
      </c>
      <c r="D55" s="171" t="s">
        <v>132</v>
      </c>
      <c r="E55" s="173">
        <v>1</v>
      </c>
      <c r="F55" s="176"/>
      <c r="G55" s="177">
        <f t="shared" si="0"/>
        <v>0</v>
      </c>
      <c r="H55" s="176"/>
      <c r="I55" s="177">
        <f t="shared" si="1"/>
        <v>0</v>
      </c>
      <c r="J55" s="176"/>
      <c r="K55" s="177">
        <f t="shared" si="2"/>
        <v>0</v>
      </c>
      <c r="L55" s="177">
        <v>0</v>
      </c>
      <c r="M55" s="177">
        <f t="shared" si="3"/>
        <v>0</v>
      </c>
      <c r="N55" s="177">
        <v>0</v>
      </c>
      <c r="O55" s="177">
        <f t="shared" si="4"/>
        <v>0</v>
      </c>
      <c r="P55" s="177">
        <v>0</v>
      </c>
      <c r="Q55" s="177">
        <f t="shared" si="5"/>
        <v>0</v>
      </c>
      <c r="R55" s="177"/>
      <c r="S55" s="177"/>
      <c r="T55" s="178">
        <v>0</v>
      </c>
      <c r="U55" s="177">
        <f t="shared" si="6"/>
        <v>0</v>
      </c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123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x14ac:dyDescent="0.2">
      <c r="A56" s="164" t="s">
        <v>93</v>
      </c>
      <c r="B56" s="170" t="s">
        <v>54</v>
      </c>
      <c r="C56" s="203" t="s">
        <v>55</v>
      </c>
      <c r="D56" s="172"/>
      <c r="E56" s="174"/>
      <c r="F56" s="179"/>
      <c r="G56" s="179">
        <f>SUMIF(AE57:AE60,"&lt;&gt;NOR",G57:G60)</f>
        <v>0</v>
      </c>
      <c r="H56" s="179"/>
      <c r="I56" s="179">
        <f>SUM(I57:I60)</f>
        <v>0</v>
      </c>
      <c r="J56" s="179"/>
      <c r="K56" s="179">
        <f>SUM(K57:K60)</f>
        <v>0</v>
      </c>
      <c r="L56" s="179"/>
      <c r="M56" s="179">
        <f>SUM(M57:M60)</f>
        <v>0</v>
      </c>
      <c r="N56" s="179"/>
      <c r="O56" s="179">
        <f>SUM(O57:O60)</f>
        <v>0</v>
      </c>
      <c r="P56" s="179"/>
      <c r="Q56" s="179">
        <f>SUM(Q57:Q60)</f>
        <v>0</v>
      </c>
      <c r="R56" s="179"/>
      <c r="S56" s="179"/>
      <c r="T56" s="180"/>
      <c r="U56" s="179">
        <f>SUM(U57:U60)</f>
        <v>0</v>
      </c>
      <c r="AE56" t="s">
        <v>94</v>
      </c>
    </row>
    <row r="57" spans="1:60" outlineLevel="1" x14ac:dyDescent="0.2">
      <c r="A57" s="163">
        <v>37</v>
      </c>
      <c r="B57" s="169" t="s">
        <v>147</v>
      </c>
      <c r="C57" s="202" t="s">
        <v>166</v>
      </c>
      <c r="D57" s="171" t="s">
        <v>132</v>
      </c>
      <c r="E57" s="173">
        <v>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0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/>
      <c r="T57" s="178">
        <v>0</v>
      </c>
      <c r="U57" s="177">
        <f>ROUND(E57*T57,2)</f>
        <v>0</v>
      </c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123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163">
        <v>38</v>
      </c>
      <c r="B58" s="169" t="s">
        <v>147</v>
      </c>
      <c r="C58" s="202" t="s">
        <v>167</v>
      </c>
      <c r="D58" s="171" t="s">
        <v>132</v>
      </c>
      <c r="E58" s="173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0</v>
      </c>
      <c r="M58" s="177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7"/>
      <c r="S58" s="177"/>
      <c r="T58" s="178">
        <v>0</v>
      </c>
      <c r="U58" s="177">
        <f>ROUND(E58*T58,2)</f>
        <v>0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123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63">
        <v>39</v>
      </c>
      <c r="B59" s="169" t="s">
        <v>147</v>
      </c>
      <c r="C59" s="202" t="s">
        <v>168</v>
      </c>
      <c r="D59" s="171" t="s">
        <v>132</v>
      </c>
      <c r="E59" s="173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0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/>
      <c r="T59" s="178">
        <v>0</v>
      </c>
      <c r="U59" s="177">
        <f>ROUND(E59*T59,2)</f>
        <v>0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123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63">
        <v>40</v>
      </c>
      <c r="B60" s="169" t="s">
        <v>147</v>
      </c>
      <c r="C60" s="202" t="s">
        <v>169</v>
      </c>
      <c r="D60" s="171" t="s">
        <v>132</v>
      </c>
      <c r="E60" s="173">
        <v>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0</v>
      </c>
      <c r="M60" s="177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7"/>
      <c r="S60" s="177"/>
      <c r="T60" s="178">
        <v>0</v>
      </c>
      <c r="U60" s="177">
        <f>ROUND(E60*T60,2)</f>
        <v>0</v>
      </c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123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164" t="s">
        <v>93</v>
      </c>
      <c r="B61" s="170" t="s">
        <v>56</v>
      </c>
      <c r="C61" s="203" t="s">
        <v>57</v>
      </c>
      <c r="D61" s="172"/>
      <c r="E61" s="174"/>
      <c r="F61" s="179"/>
      <c r="G61" s="179">
        <f>SUMIF(AE62:AE70,"&lt;&gt;NOR",G62:G70)</f>
        <v>0</v>
      </c>
      <c r="H61" s="179"/>
      <c r="I61" s="179">
        <f>SUM(I62:I70)</f>
        <v>0</v>
      </c>
      <c r="J61" s="179"/>
      <c r="K61" s="179">
        <f>SUM(K62:K70)</f>
        <v>0</v>
      </c>
      <c r="L61" s="179"/>
      <c r="M61" s="179">
        <f>SUM(M62:M70)</f>
        <v>0</v>
      </c>
      <c r="N61" s="179"/>
      <c r="O61" s="179">
        <f>SUM(O62:O70)</f>
        <v>0</v>
      </c>
      <c r="P61" s="179"/>
      <c r="Q61" s="179">
        <f>SUM(Q62:Q70)</f>
        <v>0</v>
      </c>
      <c r="R61" s="179"/>
      <c r="S61" s="179"/>
      <c r="T61" s="180"/>
      <c r="U61" s="179">
        <f>SUM(U62:U70)</f>
        <v>0</v>
      </c>
      <c r="AE61" t="s">
        <v>94</v>
      </c>
    </row>
    <row r="62" spans="1:60" outlineLevel="1" x14ac:dyDescent="0.2">
      <c r="A62" s="163">
        <v>41</v>
      </c>
      <c r="B62" s="169" t="s">
        <v>147</v>
      </c>
      <c r="C62" s="202" t="s">
        <v>170</v>
      </c>
      <c r="D62" s="171" t="s">
        <v>132</v>
      </c>
      <c r="E62" s="173">
        <v>20</v>
      </c>
      <c r="F62" s="176"/>
      <c r="G62" s="177">
        <f t="shared" ref="G62:G70" si="7">ROUND(E62*F62,2)</f>
        <v>0</v>
      </c>
      <c r="H62" s="176"/>
      <c r="I62" s="177">
        <f t="shared" ref="I62:I70" si="8">ROUND(E62*H62,2)</f>
        <v>0</v>
      </c>
      <c r="J62" s="176"/>
      <c r="K62" s="177">
        <f t="shared" ref="K62:K70" si="9">ROUND(E62*J62,2)</f>
        <v>0</v>
      </c>
      <c r="L62" s="177">
        <v>0</v>
      </c>
      <c r="M62" s="177">
        <f t="shared" ref="M62:M70" si="10">G62*(1+L62/100)</f>
        <v>0</v>
      </c>
      <c r="N62" s="177">
        <v>0</v>
      </c>
      <c r="O62" s="177">
        <f t="shared" ref="O62:O70" si="11">ROUND(E62*N62,2)</f>
        <v>0</v>
      </c>
      <c r="P62" s="177">
        <v>0</v>
      </c>
      <c r="Q62" s="177">
        <f t="shared" ref="Q62:Q70" si="12">ROUND(E62*P62,2)</f>
        <v>0</v>
      </c>
      <c r="R62" s="177"/>
      <c r="S62" s="177"/>
      <c r="T62" s="178">
        <v>0</v>
      </c>
      <c r="U62" s="177">
        <f t="shared" ref="U62:U70" si="13">ROUND(E62*T62,2)</f>
        <v>0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123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63">
        <v>42</v>
      </c>
      <c r="B63" s="169" t="s">
        <v>147</v>
      </c>
      <c r="C63" s="202" t="s">
        <v>171</v>
      </c>
      <c r="D63" s="171" t="s">
        <v>132</v>
      </c>
      <c r="E63" s="173">
        <v>34</v>
      </c>
      <c r="F63" s="176"/>
      <c r="G63" s="177">
        <f t="shared" si="7"/>
        <v>0</v>
      </c>
      <c r="H63" s="176"/>
      <c r="I63" s="177">
        <f t="shared" si="8"/>
        <v>0</v>
      </c>
      <c r="J63" s="176"/>
      <c r="K63" s="177">
        <f t="shared" si="9"/>
        <v>0</v>
      </c>
      <c r="L63" s="177">
        <v>0</v>
      </c>
      <c r="M63" s="177">
        <f t="shared" si="10"/>
        <v>0</v>
      </c>
      <c r="N63" s="177">
        <v>0</v>
      </c>
      <c r="O63" s="177">
        <f t="shared" si="11"/>
        <v>0</v>
      </c>
      <c r="P63" s="177">
        <v>0</v>
      </c>
      <c r="Q63" s="177">
        <f t="shared" si="12"/>
        <v>0</v>
      </c>
      <c r="R63" s="177"/>
      <c r="S63" s="177"/>
      <c r="T63" s="178">
        <v>0</v>
      </c>
      <c r="U63" s="177">
        <f t="shared" si="13"/>
        <v>0</v>
      </c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123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63">
        <v>43</v>
      </c>
      <c r="B64" s="169" t="s">
        <v>147</v>
      </c>
      <c r="C64" s="202" t="s">
        <v>172</v>
      </c>
      <c r="D64" s="171" t="s">
        <v>132</v>
      </c>
      <c r="E64" s="173">
        <v>10</v>
      </c>
      <c r="F64" s="176"/>
      <c r="G64" s="177">
        <f t="shared" si="7"/>
        <v>0</v>
      </c>
      <c r="H64" s="176"/>
      <c r="I64" s="177">
        <f t="shared" si="8"/>
        <v>0</v>
      </c>
      <c r="J64" s="176"/>
      <c r="K64" s="177">
        <f t="shared" si="9"/>
        <v>0</v>
      </c>
      <c r="L64" s="177">
        <v>0</v>
      </c>
      <c r="M64" s="177">
        <f t="shared" si="10"/>
        <v>0</v>
      </c>
      <c r="N64" s="177">
        <v>0</v>
      </c>
      <c r="O64" s="177">
        <f t="shared" si="11"/>
        <v>0</v>
      </c>
      <c r="P64" s="177">
        <v>0</v>
      </c>
      <c r="Q64" s="177">
        <f t="shared" si="12"/>
        <v>0</v>
      </c>
      <c r="R64" s="177"/>
      <c r="S64" s="177"/>
      <c r="T64" s="178">
        <v>0</v>
      </c>
      <c r="U64" s="177">
        <f t="shared" si="13"/>
        <v>0</v>
      </c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123</v>
      </c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63">
        <v>44</v>
      </c>
      <c r="B65" s="169" t="s">
        <v>147</v>
      </c>
      <c r="C65" s="202" t="s">
        <v>173</v>
      </c>
      <c r="D65" s="171" t="s">
        <v>132</v>
      </c>
      <c r="E65" s="173">
        <v>4</v>
      </c>
      <c r="F65" s="176"/>
      <c r="G65" s="177">
        <f t="shared" si="7"/>
        <v>0</v>
      </c>
      <c r="H65" s="176"/>
      <c r="I65" s="177">
        <f t="shared" si="8"/>
        <v>0</v>
      </c>
      <c r="J65" s="176"/>
      <c r="K65" s="177">
        <f t="shared" si="9"/>
        <v>0</v>
      </c>
      <c r="L65" s="177">
        <v>0</v>
      </c>
      <c r="M65" s="177">
        <f t="shared" si="10"/>
        <v>0</v>
      </c>
      <c r="N65" s="177">
        <v>0</v>
      </c>
      <c r="O65" s="177">
        <f t="shared" si="11"/>
        <v>0</v>
      </c>
      <c r="P65" s="177">
        <v>0</v>
      </c>
      <c r="Q65" s="177">
        <f t="shared" si="12"/>
        <v>0</v>
      </c>
      <c r="R65" s="177"/>
      <c r="S65" s="177"/>
      <c r="T65" s="178">
        <v>0</v>
      </c>
      <c r="U65" s="177">
        <f t="shared" si="13"/>
        <v>0</v>
      </c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123</v>
      </c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63">
        <v>45</v>
      </c>
      <c r="B66" s="169" t="s">
        <v>147</v>
      </c>
      <c r="C66" s="202" t="s">
        <v>174</v>
      </c>
      <c r="D66" s="171" t="s">
        <v>132</v>
      </c>
      <c r="E66" s="173">
        <v>2</v>
      </c>
      <c r="F66" s="176"/>
      <c r="G66" s="177">
        <f t="shared" si="7"/>
        <v>0</v>
      </c>
      <c r="H66" s="176"/>
      <c r="I66" s="177">
        <f t="shared" si="8"/>
        <v>0</v>
      </c>
      <c r="J66" s="176"/>
      <c r="K66" s="177">
        <f t="shared" si="9"/>
        <v>0</v>
      </c>
      <c r="L66" s="177">
        <v>0</v>
      </c>
      <c r="M66" s="177">
        <f t="shared" si="10"/>
        <v>0</v>
      </c>
      <c r="N66" s="177">
        <v>0</v>
      </c>
      <c r="O66" s="177">
        <f t="shared" si="11"/>
        <v>0</v>
      </c>
      <c r="P66" s="177">
        <v>0</v>
      </c>
      <c r="Q66" s="177">
        <f t="shared" si="12"/>
        <v>0</v>
      </c>
      <c r="R66" s="177"/>
      <c r="S66" s="177"/>
      <c r="T66" s="178">
        <v>0</v>
      </c>
      <c r="U66" s="177">
        <f t="shared" si="13"/>
        <v>0</v>
      </c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123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63">
        <v>46</v>
      </c>
      <c r="B67" s="169" t="s">
        <v>147</v>
      </c>
      <c r="C67" s="202" t="s">
        <v>175</v>
      </c>
      <c r="D67" s="171" t="s">
        <v>132</v>
      </c>
      <c r="E67" s="173">
        <v>34</v>
      </c>
      <c r="F67" s="176"/>
      <c r="G67" s="177">
        <f t="shared" si="7"/>
        <v>0</v>
      </c>
      <c r="H67" s="176"/>
      <c r="I67" s="177">
        <f t="shared" si="8"/>
        <v>0</v>
      </c>
      <c r="J67" s="176"/>
      <c r="K67" s="177">
        <f t="shared" si="9"/>
        <v>0</v>
      </c>
      <c r="L67" s="177">
        <v>0</v>
      </c>
      <c r="M67" s="177">
        <f t="shared" si="10"/>
        <v>0</v>
      </c>
      <c r="N67" s="177">
        <v>0</v>
      </c>
      <c r="O67" s="177">
        <f t="shared" si="11"/>
        <v>0</v>
      </c>
      <c r="P67" s="177">
        <v>0</v>
      </c>
      <c r="Q67" s="177">
        <f t="shared" si="12"/>
        <v>0</v>
      </c>
      <c r="R67" s="177"/>
      <c r="S67" s="177"/>
      <c r="T67" s="178">
        <v>0</v>
      </c>
      <c r="U67" s="177">
        <f t="shared" si="13"/>
        <v>0</v>
      </c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123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63">
        <v>47</v>
      </c>
      <c r="B68" s="169" t="s">
        <v>95</v>
      </c>
      <c r="C68" s="202" t="s">
        <v>176</v>
      </c>
      <c r="D68" s="171" t="s">
        <v>132</v>
      </c>
      <c r="E68" s="173">
        <v>34</v>
      </c>
      <c r="F68" s="176"/>
      <c r="G68" s="177">
        <f t="shared" si="7"/>
        <v>0</v>
      </c>
      <c r="H68" s="176"/>
      <c r="I68" s="177">
        <f t="shared" si="8"/>
        <v>0</v>
      </c>
      <c r="J68" s="176"/>
      <c r="K68" s="177">
        <f t="shared" si="9"/>
        <v>0</v>
      </c>
      <c r="L68" s="177">
        <v>0</v>
      </c>
      <c r="M68" s="177">
        <f t="shared" si="10"/>
        <v>0</v>
      </c>
      <c r="N68" s="177">
        <v>0</v>
      </c>
      <c r="O68" s="177">
        <f t="shared" si="11"/>
        <v>0</v>
      </c>
      <c r="P68" s="177">
        <v>0</v>
      </c>
      <c r="Q68" s="177">
        <f t="shared" si="12"/>
        <v>0</v>
      </c>
      <c r="R68" s="177"/>
      <c r="S68" s="177"/>
      <c r="T68" s="178">
        <v>0</v>
      </c>
      <c r="U68" s="177">
        <f t="shared" si="13"/>
        <v>0</v>
      </c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98</v>
      </c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ht="22.5" outlineLevel="1" x14ac:dyDescent="0.2">
      <c r="A69" s="163">
        <v>48</v>
      </c>
      <c r="B69" s="169" t="s">
        <v>95</v>
      </c>
      <c r="C69" s="202" t="s">
        <v>177</v>
      </c>
      <c r="D69" s="171" t="s">
        <v>132</v>
      </c>
      <c r="E69" s="173">
        <v>10</v>
      </c>
      <c r="F69" s="176"/>
      <c r="G69" s="177">
        <f t="shared" si="7"/>
        <v>0</v>
      </c>
      <c r="H69" s="176"/>
      <c r="I69" s="177">
        <f t="shared" si="8"/>
        <v>0</v>
      </c>
      <c r="J69" s="176"/>
      <c r="K69" s="177">
        <f t="shared" si="9"/>
        <v>0</v>
      </c>
      <c r="L69" s="177">
        <v>0</v>
      </c>
      <c r="M69" s="177">
        <f t="shared" si="10"/>
        <v>0</v>
      </c>
      <c r="N69" s="177">
        <v>0</v>
      </c>
      <c r="O69" s="177">
        <f t="shared" si="11"/>
        <v>0</v>
      </c>
      <c r="P69" s="177">
        <v>0</v>
      </c>
      <c r="Q69" s="177">
        <f t="shared" si="12"/>
        <v>0</v>
      </c>
      <c r="R69" s="177"/>
      <c r="S69" s="177"/>
      <c r="T69" s="178">
        <v>0</v>
      </c>
      <c r="U69" s="177">
        <f t="shared" si="13"/>
        <v>0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98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63">
        <v>49</v>
      </c>
      <c r="B70" s="169" t="s">
        <v>95</v>
      </c>
      <c r="C70" s="202" t="s">
        <v>178</v>
      </c>
      <c r="D70" s="171" t="s">
        <v>132</v>
      </c>
      <c r="E70" s="173">
        <v>34</v>
      </c>
      <c r="F70" s="176"/>
      <c r="G70" s="177">
        <f t="shared" si="7"/>
        <v>0</v>
      </c>
      <c r="H70" s="176"/>
      <c r="I70" s="177">
        <f t="shared" si="8"/>
        <v>0</v>
      </c>
      <c r="J70" s="176"/>
      <c r="K70" s="177">
        <f t="shared" si="9"/>
        <v>0</v>
      </c>
      <c r="L70" s="177">
        <v>0</v>
      </c>
      <c r="M70" s="177">
        <f t="shared" si="10"/>
        <v>0</v>
      </c>
      <c r="N70" s="177">
        <v>0</v>
      </c>
      <c r="O70" s="177">
        <f t="shared" si="11"/>
        <v>0</v>
      </c>
      <c r="P70" s="177">
        <v>0</v>
      </c>
      <c r="Q70" s="177">
        <f t="shared" si="12"/>
        <v>0</v>
      </c>
      <c r="R70" s="177"/>
      <c r="S70" s="177"/>
      <c r="T70" s="178">
        <v>0</v>
      </c>
      <c r="U70" s="177">
        <f t="shared" si="13"/>
        <v>0</v>
      </c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98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x14ac:dyDescent="0.2">
      <c r="A71" s="164" t="s">
        <v>93</v>
      </c>
      <c r="B71" s="170" t="s">
        <v>58</v>
      </c>
      <c r="C71" s="203" t="s">
        <v>59</v>
      </c>
      <c r="D71" s="172"/>
      <c r="E71" s="174"/>
      <c r="F71" s="179"/>
      <c r="G71" s="179">
        <f>SUMIF(AE72:AE78,"&lt;&gt;NOR",G72:G78)</f>
        <v>0</v>
      </c>
      <c r="H71" s="179"/>
      <c r="I71" s="179">
        <f>SUM(I72:I78)</f>
        <v>0</v>
      </c>
      <c r="J71" s="179"/>
      <c r="K71" s="179">
        <f>SUM(K72:K78)</f>
        <v>0</v>
      </c>
      <c r="L71" s="179"/>
      <c r="M71" s="179">
        <f>SUM(M72:M78)</f>
        <v>0</v>
      </c>
      <c r="N71" s="179"/>
      <c r="O71" s="179">
        <f>SUM(O72:O78)</f>
        <v>0</v>
      </c>
      <c r="P71" s="179"/>
      <c r="Q71" s="179">
        <f>SUM(Q72:Q78)</f>
        <v>0</v>
      </c>
      <c r="R71" s="179"/>
      <c r="S71" s="179"/>
      <c r="T71" s="180"/>
      <c r="U71" s="179">
        <f>SUM(U72:U78)</f>
        <v>0</v>
      </c>
      <c r="AE71" t="s">
        <v>94</v>
      </c>
    </row>
    <row r="72" spans="1:60" ht="22.5" outlineLevel="1" x14ac:dyDescent="0.2">
      <c r="A72" s="163">
        <v>50</v>
      </c>
      <c r="B72" s="169" t="s">
        <v>147</v>
      </c>
      <c r="C72" s="202" t="s">
        <v>179</v>
      </c>
      <c r="D72" s="171" t="s">
        <v>108</v>
      </c>
      <c r="E72" s="173">
        <v>250</v>
      </c>
      <c r="F72" s="176"/>
      <c r="G72" s="177">
        <f t="shared" ref="G72:G78" si="14">ROUND(E72*F72,2)</f>
        <v>0</v>
      </c>
      <c r="H72" s="176"/>
      <c r="I72" s="177">
        <f t="shared" ref="I72:I78" si="15">ROUND(E72*H72,2)</f>
        <v>0</v>
      </c>
      <c r="J72" s="176"/>
      <c r="K72" s="177">
        <f t="shared" ref="K72:K78" si="16">ROUND(E72*J72,2)</f>
        <v>0</v>
      </c>
      <c r="L72" s="177">
        <v>0</v>
      </c>
      <c r="M72" s="177">
        <f t="shared" ref="M72:M78" si="17">G72*(1+L72/100)</f>
        <v>0</v>
      </c>
      <c r="N72" s="177">
        <v>0</v>
      </c>
      <c r="O72" s="177">
        <f t="shared" ref="O72:O78" si="18">ROUND(E72*N72,2)</f>
        <v>0</v>
      </c>
      <c r="P72" s="177">
        <v>0</v>
      </c>
      <c r="Q72" s="177">
        <f t="shared" ref="Q72:Q78" si="19">ROUND(E72*P72,2)</f>
        <v>0</v>
      </c>
      <c r="R72" s="177"/>
      <c r="S72" s="177"/>
      <c r="T72" s="178">
        <v>0</v>
      </c>
      <c r="U72" s="177">
        <f t="shared" ref="U72:U78" si="20">ROUND(E72*T72,2)</f>
        <v>0</v>
      </c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123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63">
        <v>51</v>
      </c>
      <c r="B73" s="169" t="s">
        <v>147</v>
      </c>
      <c r="C73" s="202" t="s">
        <v>180</v>
      </c>
      <c r="D73" s="171" t="s">
        <v>132</v>
      </c>
      <c r="E73" s="173">
        <v>1</v>
      </c>
      <c r="F73" s="176"/>
      <c r="G73" s="177">
        <f t="shared" si="14"/>
        <v>0</v>
      </c>
      <c r="H73" s="176"/>
      <c r="I73" s="177">
        <f t="shared" si="15"/>
        <v>0</v>
      </c>
      <c r="J73" s="176"/>
      <c r="K73" s="177">
        <f t="shared" si="16"/>
        <v>0</v>
      </c>
      <c r="L73" s="177">
        <v>0</v>
      </c>
      <c r="M73" s="177">
        <f t="shared" si="17"/>
        <v>0</v>
      </c>
      <c r="N73" s="177">
        <v>0</v>
      </c>
      <c r="O73" s="177">
        <f t="shared" si="18"/>
        <v>0</v>
      </c>
      <c r="P73" s="177">
        <v>0</v>
      </c>
      <c r="Q73" s="177">
        <f t="shared" si="19"/>
        <v>0</v>
      </c>
      <c r="R73" s="177"/>
      <c r="S73" s="177"/>
      <c r="T73" s="178">
        <v>0</v>
      </c>
      <c r="U73" s="177">
        <f t="shared" si="20"/>
        <v>0</v>
      </c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123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63">
        <v>52</v>
      </c>
      <c r="B74" s="169" t="s">
        <v>147</v>
      </c>
      <c r="C74" s="202" t="s">
        <v>181</v>
      </c>
      <c r="D74" s="171" t="s">
        <v>132</v>
      </c>
      <c r="E74" s="173">
        <v>1</v>
      </c>
      <c r="F74" s="176"/>
      <c r="G74" s="177">
        <f t="shared" si="14"/>
        <v>0</v>
      </c>
      <c r="H74" s="176"/>
      <c r="I74" s="177">
        <f t="shared" si="15"/>
        <v>0</v>
      </c>
      <c r="J74" s="176"/>
      <c r="K74" s="177">
        <f t="shared" si="16"/>
        <v>0</v>
      </c>
      <c r="L74" s="177">
        <v>0</v>
      </c>
      <c r="M74" s="177">
        <f t="shared" si="17"/>
        <v>0</v>
      </c>
      <c r="N74" s="177">
        <v>0</v>
      </c>
      <c r="O74" s="177">
        <f t="shared" si="18"/>
        <v>0</v>
      </c>
      <c r="P74" s="177">
        <v>0</v>
      </c>
      <c r="Q74" s="177">
        <f t="shared" si="19"/>
        <v>0</v>
      </c>
      <c r="R74" s="177"/>
      <c r="S74" s="177"/>
      <c r="T74" s="178">
        <v>0</v>
      </c>
      <c r="U74" s="177">
        <f t="shared" si="20"/>
        <v>0</v>
      </c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123</v>
      </c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63">
        <v>53</v>
      </c>
      <c r="B75" s="169" t="s">
        <v>147</v>
      </c>
      <c r="C75" s="202" t="s">
        <v>182</v>
      </c>
      <c r="D75" s="171" t="s">
        <v>132</v>
      </c>
      <c r="E75" s="173">
        <v>1</v>
      </c>
      <c r="F75" s="176"/>
      <c r="G75" s="177">
        <f t="shared" si="14"/>
        <v>0</v>
      </c>
      <c r="H75" s="176"/>
      <c r="I75" s="177">
        <f t="shared" si="15"/>
        <v>0</v>
      </c>
      <c r="J75" s="176"/>
      <c r="K75" s="177">
        <f t="shared" si="16"/>
        <v>0</v>
      </c>
      <c r="L75" s="177">
        <v>0</v>
      </c>
      <c r="M75" s="177">
        <f t="shared" si="17"/>
        <v>0</v>
      </c>
      <c r="N75" s="177">
        <v>0</v>
      </c>
      <c r="O75" s="177">
        <f t="shared" si="18"/>
        <v>0</v>
      </c>
      <c r="P75" s="177">
        <v>0</v>
      </c>
      <c r="Q75" s="177">
        <f t="shared" si="19"/>
        <v>0</v>
      </c>
      <c r="R75" s="177"/>
      <c r="S75" s="177"/>
      <c r="T75" s="178">
        <v>0</v>
      </c>
      <c r="U75" s="177">
        <f t="shared" si="20"/>
        <v>0</v>
      </c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123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63">
        <v>54</v>
      </c>
      <c r="B76" s="169" t="s">
        <v>147</v>
      </c>
      <c r="C76" s="202" t="s">
        <v>183</v>
      </c>
      <c r="D76" s="171" t="s">
        <v>132</v>
      </c>
      <c r="E76" s="173">
        <v>1</v>
      </c>
      <c r="F76" s="176"/>
      <c r="G76" s="177">
        <f t="shared" si="14"/>
        <v>0</v>
      </c>
      <c r="H76" s="176"/>
      <c r="I76" s="177">
        <f t="shared" si="15"/>
        <v>0</v>
      </c>
      <c r="J76" s="176"/>
      <c r="K76" s="177">
        <f t="shared" si="16"/>
        <v>0</v>
      </c>
      <c r="L76" s="177">
        <v>0</v>
      </c>
      <c r="M76" s="177">
        <f t="shared" si="17"/>
        <v>0</v>
      </c>
      <c r="N76" s="177">
        <v>0</v>
      </c>
      <c r="O76" s="177">
        <f t="shared" si="18"/>
        <v>0</v>
      </c>
      <c r="P76" s="177">
        <v>0</v>
      </c>
      <c r="Q76" s="177">
        <f t="shared" si="19"/>
        <v>0</v>
      </c>
      <c r="R76" s="177"/>
      <c r="S76" s="177"/>
      <c r="T76" s="178">
        <v>0</v>
      </c>
      <c r="U76" s="177">
        <f t="shared" si="20"/>
        <v>0</v>
      </c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123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63">
        <v>55</v>
      </c>
      <c r="B77" s="169" t="s">
        <v>95</v>
      </c>
      <c r="C77" s="202" t="s">
        <v>184</v>
      </c>
      <c r="D77" s="171" t="s">
        <v>132</v>
      </c>
      <c r="E77" s="173">
        <v>1</v>
      </c>
      <c r="F77" s="176"/>
      <c r="G77" s="177">
        <f t="shared" si="14"/>
        <v>0</v>
      </c>
      <c r="H77" s="176"/>
      <c r="I77" s="177">
        <f t="shared" si="15"/>
        <v>0</v>
      </c>
      <c r="J77" s="176"/>
      <c r="K77" s="177">
        <f t="shared" si="16"/>
        <v>0</v>
      </c>
      <c r="L77" s="177">
        <v>0</v>
      </c>
      <c r="M77" s="177">
        <f t="shared" si="17"/>
        <v>0</v>
      </c>
      <c r="N77" s="177">
        <v>0</v>
      </c>
      <c r="O77" s="177">
        <f t="shared" si="18"/>
        <v>0</v>
      </c>
      <c r="P77" s="177">
        <v>0</v>
      </c>
      <c r="Q77" s="177">
        <f t="shared" si="19"/>
        <v>0</v>
      </c>
      <c r="R77" s="177"/>
      <c r="S77" s="177"/>
      <c r="T77" s="178">
        <v>0</v>
      </c>
      <c r="U77" s="177">
        <f t="shared" si="20"/>
        <v>0</v>
      </c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98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ht="22.5" outlineLevel="1" x14ac:dyDescent="0.2">
      <c r="A78" s="163">
        <v>56</v>
      </c>
      <c r="B78" s="169" t="s">
        <v>95</v>
      </c>
      <c r="C78" s="202" t="s">
        <v>185</v>
      </c>
      <c r="D78" s="171" t="s">
        <v>132</v>
      </c>
      <c r="E78" s="173">
        <v>1</v>
      </c>
      <c r="F78" s="176"/>
      <c r="G78" s="177">
        <f t="shared" si="14"/>
        <v>0</v>
      </c>
      <c r="H78" s="176"/>
      <c r="I78" s="177">
        <f t="shared" si="15"/>
        <v>0</v>
      </c>
      <c r="J78" s="176"/>
      <c r="K78" s="177">
        <f t="shared" si="16"/>
        <v>0</v>
      </c>
      <c r="L78" s="177">
        <v>0</v>
      </c>
      <c r="M78" s="177">
        <f t="shared" si="17"/>
        <v>0</v>
      </c>
      <c r="N78" s="177">
        <v>0</v>
      </c>
      <c r="O78" s="177">
        <f t="shared" si="18"/>
        <v>0</v>
      </c>
      <c r="P78" s="177">
        <v>0</v>
      </c>
      <c r="Q78" s="177">
        <f t="shared" si="19"/>
        <v>0</v>
      </c>
      <c r="R78" s="177"/>
      <c r="S78" s="177"/>
      <c r="T78" s="178">
        <v>0</v>
      </c>
      <c r="U78" s="177">
        <f t="shared" si="20"/>
        <v>0</v>
      </c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98</v>
      </c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x14ac:dyDescent="0.2">
      <c r="A79" s="164" t="s">
        <v>93</v>
      </c>
      <c r="B79" s="170" t="s">
        <v>60</v>
      </c>
      <c r="C79" s="203" t="s">
        <v>61</v>
      </c>
      <c r="D79" s="172"/>
      <c r="E79" s="174"/>
      <c r="F79" s="179"/>
      <c r="G79" s="179">
        <f>SUMIF(AE80:AE92,"&lt;&gt;NOR",G80:G92)</f>
        <v>0</v>
      </c>
      <c r="H79" s="179"/>
      <c r="I79" s="179">
        <f>SUM(I80:I92)</f>
        <v>0</v>
      </c>
      <c r="J79" s="179"/>
      <c r="K79" s="179">
        <f>SUM(K80:K92)</f>
        <v>0</v>
      </c>
      <c r="L79" s="179"/>
      <c r="M79" s="179">
        <f>SUM(M80:M92)</f>
        <v>0</v>
      </c>
      <c r="N79" s="179"/>
      <c r="O79" s="179">
        <f>SUM(O80:O92)</f>
        <v>0</v>
      </c>
      <c r="P79" s="179"/>
      <c r="Q79" s="179">
        <f>SUM(Q80:Q92)</f>
        <v>0</v>
      </c>
      <c r="R79" s="179"/>
      <c r="S79" s="179"/>
      <c r="T79" s="180"/>
      <c r="U79" s="179">
        <f>SUM(U80:U92)</f>
        <v>0</v>
      </c>
      <c r="AE79" t="s">
        <v>94</v>
      </c>
    </row>
    <row r="80" spans="1:60" outlineLevel="1" x14ac:dyDescent="0.2">
      <c r="A80" s="163">
        <v>57</v>
      </c>
      <c r="B80" s="169" t="s">
        <v>147</v>
      </c>
      <c r="C80" s="202" t="s">
        <v>186</v>
      </c>
      <c r="D80" s="171" t="s">
        <v>132</v>
      </c>
      <c r="E80" s="173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0</v>
      </c>
      <c r="M80" s="177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7"/>
      <c r="S80" s="177"/>
      <c r="T80" s="178">
        <v>0</v>
      </c>
      <c r="U80" s="177">
        <f>ROUND(E80*T80,2)</f>
        <v>0</v>
      </c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123</v>
      </c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63">
        <v>58</v>
      </c>
      <c r="B81" s="169" t="s">
        <v>147</v>
      </c>
      <c r="C81" s="202" t="s">
        <v>187</v>
      </c>
      <c r="D81" s="171" t="s">
        <v>132</v>
      </c>
      <c r="E81" s="173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0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/>
      <c r="T81" s="178">
        <v>0</v>
      </c>
      <c r="U81" s="177">
        <f>ROUND(E81*T81,2)</f>
        <v>0</v>
      </c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123</v>
      </c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63">
        <v>59</v>
      </c>
      <c r="B82" s="169" t="s">
        <v>147</v>
      </c>
      <c r="C82" s="202" t="s">
        <v>188</v>
      </c>
      <c r="D82" s="171" t="s">
        <v>108</v>
      </c>
      <c r="E82" s="173">
        <v>30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0</v>
      </c>
      <c r="M82" s="177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7"/>
      <c r="S82" s="177"/>
      <c r="T82" s="178">
        <v>0</v>
      </c>
      <c r="U82" s="177">
        <f>ROUND(E82*T82,2)</f>
        <v>0</v>
      </c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123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63">
        <v>60</v>
      </c>
      <c r="B83" s="169" t="s">
        <v>147</v>
      </c>
      <c r="C83" s="202" t="s">
        <v>189</v>
      </c>
      <c r="D83" s="171" t="s">
        <v>132</v>
      </c>
      <c r="E83" s="173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0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/>
      <c r="T83" s="178">
        <v>0</v>
      </c>
      <c r="U83" s="177">
        <f>ROUND(E83*T83,2)</f>
        <v>0</v>
      </c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123</v>
      </c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63"/>
      <c r="B84" s="169"/>
      <c r="C84" s="254" t="s">
        <v>190</v>
      </c>
      <c r="D84" s="255"/>
      <c r="E84" s="256"/>
      <c r="F84" s="257"/>
      <c r="G84" s="258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8"/>
      <c r="U84" s="177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105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5" t="str">
        <f t="shared" ref="BA84:BA89" si="21">C84</f>
        <v>Skříň zabezpečuje:</v>
      </c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63"/>
      <c r="B85" s="169"/>
      <c r="C85" s="254" t="s">
        <v>191</v>
      </c>
      <c r="D85" s="255"/>
      <c r="E85" s="256"/>
      <c r="F85" s="257"/>
      <c r="G85" s="258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8"/>
      <c r="U85" s="177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105</v>
      </c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5" t="str">
        <f t="shared" si="21"/>
        <v>1, jištění čerpadla</v>
      </c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63"/>
      <c r="B86" s="169"/>
      <c r="C86" s="254" t="s">
        <v>192</v>
      </c>
      <c r="D86" s="255"/>
      <c r="E86" s="256"/>
      <c r="F86" s="257"/>
      <c r="G86" s="258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8"/>
      <c r="U86" s="177"/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105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5" t="str">
        <f t="shared" si="21"/>
        <v>2, jištění ovládacích obvodů</v>
      </c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63"/>
      <c r="B87" s="169"/>
      <c r="C87" s="254" t="s">
        <v>193</v>
      </c>
      <c r="D87" s="255"/>
      <c r="E87" s="256"/>
      <c r="F87" s="257"/>
      <c r="G87" s="258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8"/>
      <c r="U87" s="177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105</v>
      </c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5" t="str">
        <f t="shared" si="21"/>
        <v>3, blokování - bah na sucho</v>
      </c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63"/>
      <c r="B88" s="169"/>
      <c r="C88" s="254" t="s">
        <v>194</v>
      </c>
      <c r="D88" s="255"/>
      <c r="E88" s="256"/>
      <c r="F88" s="257"/>
      <c r="G88" s="258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8"/>
      <c r="U88" s="177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105</v>
      </c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5" t="str">
        <f t="shared" si="21"/>
        <v>4, signalizace stavu hladiny</v>
      </c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63"/>
      <c r="B89" s="169"/>
      <c r="C89" s="254" t="s">
        <v>195</v>
      </c>
      <c r="D89" s="255"/>
      <c r="E89" s="256"/>
      <c r="F89" s="257"/>
      <c r="G89" s="258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8"/>
      <c r="U89" s="177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105</v>
      </c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5" t="str">
        <f t="shared" si="21"/>
        <v>5, uloženo v plast.ovladači</v>
      </c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63">
        <v>61</v>
      </c>
      <c r="B90" s="169" t="s">
        <v>95</v>
      </c>
      <c r="C90" s="202" t="s">
        <v>196</v>
      </c>
      <c r="D90" s="171" t="s">
        <v>132</v>
      </c>
      <c r="E90" s="173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0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/>
      <c r="S90" s="177"/>
      <c r="T90" s="178">
        <v>0</v>
      </c>
      <c r="U90" s="177">
        <f>ROUND(E90*T90,2)</f>
        <v>0</v>
      </c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98</v>
      </c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63">
        <v>62</v>
      </c>
      <c r="B91" s="169" t="s">
        <v>95</v>
      </c>
      <c r="C91" s="202" t="s">
        <v>197</v>
      </c>
      <c r="D91" s="171" t="s">
        <v>132</v>
      </c>
      <c r="E91" s="173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0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/>
      <c r="T91" s="178">
        <v>0</v>
      </c>
      <c r="U91" s="177">
        <f>ROUND(E91*T91,2)</f>
        <v>0</v>
      </c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98</v>
      </c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163">
        <v>63</v>
      </c>
      <c r="B92" s="169" t="s">
        <v>147</v>
      </c>
      <c r="C92" s="202" t="s">
        <v>198</v>
      </c>
      <c r="D92" s="171" t="s">
        <v>132</v>
      </c>
      <c r="E92" s="173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0</v>
      </c>
      <c r="M92" s="177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7"/>
      <c r="S92" s="177"/>
      <c r="T92" s="178">
        <v>0</v>
      </c>
      <c r="U92" s="177">
        <f>ROUND(E92*T92,2)</f>
        <v>0</v>
      </c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123</v>
      </c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x14ac:dyDescent="0.2">
      <c r="A93" s="164" t="s">
        <v>93</v>
      </c>
      <c r="B93" s="170" t="s">
        <v>62</v>
      </c>
      <c r="C93" s="203" t="s">
        <v>63</v>
      </c>
      <c r="D93" s="172"/>
      <c r="E93" s="174"/>
      <c r="F93" s="179"/>
      <c r="G93" s="179">
        <f>SUMIF(AE94:AE94,"&lt;&gt;NOR",G94:G94)</f>
        <v>0</v>
      </c>
      <c r="H93" s="179"/>
      <c r="I93" s="179">
        <f>SUM(I94:I94)</f>
        <v>0</v>
      </c>
      <c r="J93" s="179"/>
      <c r="K93" s="179">
        <f>SUM(K94:K94)</f>
        <v>0</v>
      </c>
      <c r="L93" s="179"/>
      <c r="M93" s="179">
        <f>SUM(M94:M94)</f>
        <v>0</v>
      </c>
      <c r="N93" s="179"/>
      <c r="O93" s="179">
        <f>SUM(O94:O94)</f>
        <v>0</v>
      </c>
      <c r="P93" s="179"/>
      <c r="Q93" s="179">
        <f>SUM(Q94:Q94)</f>
        <v>0</v>
      </c>
      <c r="R93" s="179"/>
      <c r="S93" s="179"/>
      <c r="T93" s="180"/>
      <c r="U93" s="179">
        <f>SUM(U94:U94)</f>
        <v>315.47000000000003</v>
      </c>
      <c r="AE93" t="s">
        <v>94</v>
      </c>
    </row>
    <row r="94" spans="1:60" outlineLevel="1" x14ac:dyDescent="0.2">
      <c r="A94" s="163">
        <v>64</v>
      </c>
      <c r="B94" s="169" t="s">
        <v>199</v>
      </c>
      <c r="C94" s="202" t="s">
        <v>200</v>
      </c>
      <c r="D94" s="171" t="s">
        <v>122</v>
      </c>
      <c r="E94" s="173">
        <v>163.88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0</v>
      </c>
      <c r="M94" s="177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7"/>
      <c r="S94" s="177"/>
      <c r="T94" s="178">
        <v>1.925</v>
      </c>
      <c r="U94" s="177">
        <f>ROUND(E94*T94,2)</f>
        <v>315.47000000000003</v>
      </c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98</v>
      </c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x14ac:dyDescent="0.2">
      <c r="A95" s="164" t="s">
        <v>93</v>
      </c>
      <c r="B95" s="170" t="s">
        <v>64</v>
      </c>
      <c r="C95" s="203" t="s">
        <v>65</v>
      </c>
      <c r="D95" s="172"/>
      <c r="E95" s="174"/>
      <c r="F95" s="179"/>
      <c r="G95" s="179">
        <f>SUMIF(AE96:AE96,"&lt;&gt;NOR",G96:G96)</f>
        <v>0</v>
      </c>
      <c r="H95" s="179"/>
      <c r="I95" s="179">
        <f>SUM(I96:I96)</f>
        <v>0</v>
      </c>
      <c r="J95" s="179"/>
      <c r="K95" s="179">
        <f>SUM(K96:K96)</f>
        <v>0</v>
      </c>
      <c r="L95" s="179"/>
      <c r="M95" s="179">
        <f>SUM(M96:M96)</f>
        <v>0</v>
      </c>
      <c r="N95" s="179"/>
      <c r="O95" s="179">
        <f>SUM(O96:O96)</f>
        <v>0</v>
      </c>
      <c r="P95" s="179"/>
      <c r="Q95" s="179">
        <f>SUM(Q96:Q96)</f>
        <v>0</v>
      </c>
      <c r="R95" s="179"/>
      <c r="S95" s="179"/>
      <c r="T95" s="180"/>
      <c r="U95" s="179">
        <f>SUM(U96:U96)</f>
        <v>26.65</v>
      </c>
      <c r="AE95" t="s">
        <v>94</v>
      </c>
    </row>
    <row r="96" spans="1:60" outlineLevel="1" x14ac:dyDescent="0.2">
      <c r="A96" s="163">
        <v>65</v>
      </c>
      <c r="B96" s="169" t="s">
        <v>201</v>
      </c>
      <c r="C96" s="202" t="s">
        <v>202</v>
      </c>
      <c r="D96" s="171" t="s">
        <v>108</v>
      </c>
      <c r="E96" s="173">
        <v>650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0</v>
      </c>
      <c r="M96" s="177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7"/>
      <c r="S96" s="177"/>
      <c r="T96" s="178">
        <v>4.1000000000000002E-2</v>
      </c>
      <c r="U96" s="177">
        <f>ROUND(E96*T96,2)</f>
        <v>26.65</v>
      </c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98</v>
      </c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x14ac:dyDescent="0.2">
      <c r="A97" s="164" t="s">
        <v>93</v>
      </c>
      <c r="B97" s="170" t="s">
        <v>66</v>
      </c>
      <c r="C97" s="203" t="s">
        <v>26</v>
      </c>
      <c r="D97" s="172"/>
      <c r="E97" s="174"/>
      <c r="F97" s="179"/>
      <c r="G97" s="179">
        <f>SUMIF(AE98:AE100,"&lt;&gt;NOR",G98:G100)</f>
        <v>0</v>
      </c>
      <c r="H97" s="179"/>
      <c r="I97" s="179">
        <f>SUM(I98:I100)</f>
        <v>0</v>
      </c>
      <c r="J97" s="179"/>
      <c r="K97" s="179">
        <f>SUM(K98:K100)</f>
        <v>0</v>
      </c>
      <c r="L97" s="179"/>
      <c r="M97" s="179">
        <f>SUM(M98:M100)</f>
        <v>0</v>
      </c>
      <c r="N97" s="179"/>
      <c r="O97" s="179">
        <f>SUM(O98:O100)</f>
        <v>0</v>
      </c>
      <c r="P97" s="179"/>
      <c r="Q97" s="179">
        <f>SUM(Q98:Q100)</f>
        <v>0</v>
      </c>
      <c r="R97" s="179"/>
      <c r="S97" s="179"/>
      <c r="T97" s="180"/>
      <c r="U97" s="179">
        <f>SUM(U98:U100)</f>
        <v>0</v>
      </c>
      <c r="AE97" t="s">
        <v>94</v>
      </c>
    </row>
    <row r="98" spans="1:60" outlineLevel="1" x14ac:dyDescent="0.2">
      <c r="A98" s="163">
        <v>66</v>
      </c>
      <c r="B98" s="169" t="s">
        <v>95</v>
      </c>
      <c r="C98" s="202" t="s">
        <v>203</v>
      </c>
      <c r="D98" s="171" t="s">
        <v>204</v>
      </c>
      <c r="E98" s="173">
        <v>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0</v>
      </c>
      <c r="M98" s="177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7"/>
      <c r="S98" s="177"/>
      <c r="T98" s="178">
        <v>0</v>
      </c>
      <c r="U98" s="177">
        <f>ROUND(E98*T98,2)</f>
        <v>0</v>
      </c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98</v>
      </c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63">
        <v>67</v>
      </c>
      <c r="B99" s="169" t="s">
        <v>205</v>
      </c>
      <c r="C99" s="202" t="s">
        <v>206</v>
      </c>
      <c r="D99" s="171" t="s">
        <v>207</v>
      </c>
      <c r="E99" s="173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0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/>
      <c r="T99" s="178">
        <v>0</v>
      </c>
      <c r="U99" s="177">
        <f>ROUND(E99*T99,2)</f>
        <v>0</v>
      </c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98</v>
      </c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190">
        <v>68</v>
      </c>
      <c r="B100" s="191" t="s">
        <v>208</v>
      </c>
      <c r="C100" s="204" t="s">
        <v>209</v>
      </c>
      <c r="D100" s="192" t="s">
        <v>207</v>
      </c>
      <c r="E100" s="193">
        <v>1</v>
      </c>
      <c r="F100" s="194"/>
      <c r="G100" s="195">
        <f>ROUND(E100*F100,2)</f>
        <v>0</v>
      </c>
      <c r="H100" s="194"/>
      <c r="I100" s="195">
        <f>ROUND(E100*H100,2)</f>
        <v>0</v>
      </c>
      <c r="J100" s="194"/>
      <c r="K100" s="195">
        <f>ROUND(E100*J100,2)</f>
        <v>0</v>
      </c>
      <c r="L100" s="195">
        <v>0</v>
      </c>
      <c r="M100" s="195">
        <f>G100*(1+L100/100)</f>
        <v>0</v>
      </c>
      <c r="N100" s="195">
        <v>0</v>
      </c>
      <c r="O100" s="195">
        <f>ROUND(E100*N100,2)</f>
        <v>0</v>
      </c>
      <c r="P100" s="195">
        <v>0</v>
      </c>
      <c r="Q100" s="195">
        <f>ROUND(E100*P100,2)</f>
        <v>0</v>
      </c>
      <c r="R100" s="195"/>
      <c r="S100" s="195"/>
      <c r="T100" s="196">
        <v>0</v>
      </c>
      <c r="U100" s="195">
        <f>ROUND(E100*T100,2)</f>
        <v>0</v>
      </c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98</v>
      </c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x14ac:dyDescent="0.2">
      <c r="A101" s="6"/>
      <c r="B101" s="7" t="s">
        <v>210</v>
      </c>
      <c r="C101" s="205" t="s">
        <v>210</v>
      </c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C101">
        <v>15</v>
      </c>
      <c r="AD101">
        <v>21</v>
      </c>
    </row>
    <row r="102" spans="1:60" x14ac:dyDescent="0.2">
      <c r="A102" s="197"/>
      <c r="B102" s="198">
        <v>26</v>
      </c>
      <c r="C102" s="206" t="s">
        <v>210</v>
      </c>
      <c r="D102" s="199"/>
      <c r="E102" s="200"/>
      <c r="F102" s="200"/>
      <c r="G102" s="201">
        <f>G8+G37+G56+G61+G71+G79+G93+G95+G97</f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AC102">
        <f>SUMIF(L7:L100,AC101,G7:G100)</f>
        <v>0</v>
      </c>
      <c r="AD102">
        <f>SUMIF(L7:L100,AD101,G7:G100)</f>
        <v>0</v>
      </c>
      <c r="AE102" t="s">
        <v>211</v>
      </c>
    </row>
    <row r="103" spans="1:60" x14ac:dyDescent="0.2">
      <c r="A103" s="6"/>
      <c r="B103" s="7" t="s">
        <v>210</v>
      </c>
      <c r="C103" s="205" t="s">
        <v>210</v>
      </c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60" x14ac:dyDescent="0.2">
      <c r="A104" s="6"/>
      <c r="B104" s="7" t="s">
        <v>210</v>
      </c>
      <c r="C104" s="205" t="s">
        <v>210</v>
      </c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60" x14ac:dyDescent="0.2">
      <c r="A105" s="259">
        <v>33</v>
      </c>
      <c r="B105" s="259"/>
      <c r="C105" s="260"/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">
      <c r="A106" s="261"/>
      <c r="B106" s="262"/>
      <c r="C106" s="263"/>
      <c r="D106" s="262"/>
      <c r="E106" s="262"/>
      <c r="F106" s="262"/>
      <c r="G106" s="26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E106" t="s">
        <v>212</v>
      </c>
    </row>
    <row r="107" spans="1:60" x14ac:dyDescent="0.2">
      <c r="A107" s="265"/>
      <c r="B107" s="266"/>
      <c r="C107" s="267"/>
      <c r="D107" s="266"/>
      <c r="E107" s="266"/>
      <c r="F107" s="266"/>
      <c r="G107" s="26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65"/>
      <c r="B108" s="266"/>
      <c r="C108" s="267"/>
      <c r="D108" s="266"/>
      <c r="E108" s="266"/>
      <c r="F108" s="266"/>
      <c r="G108" s="26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265"/>
      <c r="B109" s="266"/>
      <c r="C109" s="267"/>
      <c r="D109" s="266"/>
      <c r="E109" s="266"/>
      <c r="F109" s="266"/>
      <c r="G109" s="26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69"/>
      <c r="B110" s="270"/>
      <c r="C110" s="271"/>
      <c r="D110" s="270"/>
      <c r="E110" s="270"/>
      <c r="F110" s="270"/>
      <c r="G110" s="27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6"/>
      <c r="B111" s="7" t="s">
        <v>210</v>
      </c>
      <c r="C111" s="205" t="s">
        <v>210</v>
      </c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C112" s="207"/>
      <c r="D112" s="150"/>
      <c r="AE112" t="s">
        <v>213</v>
      </c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22">
    <mergeCell ref="C30:G30"/>
    <mergeCell ref="A1:G1"/>
    <mergeCell ref="C2:G2"/>
    <mergeCell ref="C3:G3"/>
    <mergeCell ref="C4:G4"/>
    <mergeCell ref="C12:G12"/>
    <mergeCell ref="C15:G15"/>
    <mergeCell ref="C19:G19"/>
    <mergeCell ref="C21:G21"/>
    <mergeCell ref="C23:G23"/>
    <mergeCell ref="C25:G25"/>
    <mergeCell ref="C28:G28"/>
    <mergeCell ref="C88:G88"/>
    <mergeCell ref="C89:G89"/>
    <mergeCell ref="A105:C105"/>
    <mergeCell ref="A106:G110"/>
    <mergeCell ref="C32:G32"/>
    <mergeCell ref="C36:G36"/>
    <mergeCell ref="C84:G84"/>
    <mergeCell ref="C85:G85"/>
    <mergeCell ref="C86:G86"/>
    <mergeCell ref="C87:G87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hazuchova</cp:lastModifiedBy>
  <cp:lastPrinted>2014-02-28T09:52:57Z</cp:lastPrinted>
  <dcterms:created xsi:type="dcterms:W3CDTF">2009-04-08T07:15:50Z</dcterms:created>
  <dcterms:modified xsi:type="dcterms:W3CDTF">2020-05-18T14:21:38Z</dcterms:modified>
</cp:coreProperties>
</file>