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limek\Desktop\"/>
    </mc:Choice>
  </mc:AlternateContent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1 2 Pol" sheetId="12" r:id="rId4"/>
    <sheet name="D.1.4.a D.1.4.a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 Pol'!$1:$7</definedName>
    <definedName name="_xlnm.Print_Titles" localSheetId="4">'D.1.4.a D.1.4.a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 Pol'!$A$1:$X$126</definedName>
    <definedName name="_xlnm.Print_Area" localSheetId="4">'D.1.4.a D.1.4.a Pol'!$A$1:$X$61</definedName>
    <definedName name="_xlnm.Print_Area" localSheetId="1">Stavba!$A$1:$J$71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0" i="1" l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G44" i="1"/>
  <c r="F44" i="1"/>
  <c r="G43" i="1"/>
  <c r="F43" i="1"/>
  <c r="G42" i="1"/>
  <c r="F42" i="1"/>
  <c r="G41" i="1"/>
  <c r="F41" i="1"/>
  <c r="G39" i="1"/>
  <c r="F39" i="1"/>
  <c r="G60" i="13"/>
  <c r="G8" i="13"/>
  <c r="O8" i="13"/>
  <c r="G9" i="13"/>
  <c r="M9" i="13" s="1"/>
  <c r="M8" i="13" s="1"/>
  <c r="I9" i="13"/>
  <c r="I8" i="13" s="1"/>
  <c r="K9" i="13"/>
  <c r="K8" i="13" s="1"/>
  <c r="O9" i="13"/>
  <c r="Q9" i="13"/>
  <c r="Q8" i="13" s="1"/>
  <c r="V9" i="13"/>
  <c r="V8" i="13" s="1"/>
  <c r="G10" i="13"/>
  <c r="K10" i="13"/>
  <c r="O10" i="13"/>
  <c r="V10" i="13"/>
  <c r="G11" i="13"/>
  <c r="I11" i="13"/>
  <c r="I10" i="13" s="1"/>
  <c r="K11" i="13"/>
  <c r="M11" i="13"/>
  <c r="M10" i="13" s="1"/>
  <c r="O11" i="13"/>
  <c r="Q11" i="13"/>
  <c r="Q10" i="13" s="1"/>
  <c r="V11" i="13"/>
  <c r="G12" i="13"/>
  <c r="O12" i="13"/>
  <c r="G13" i="13"/>
  <c r="I13" i="13"/>
  <c r="I12" i="13" s="1"/>
  <c r="K13" i="13"/>
  <c r="M13" i="13"/>
  <c r="O13" i="13"/>
  <c r="Q13" i="13"/>
  <c r="Q12" i="13" s="1"/>
  <c r="V13" i="13"/>
  <c r="G14" i="13"/>
  <c r="M14" i="13" s="1"/>
  <c r="I14" i="13"/>
  <c r="K14" i="13"/>
  <c r="K12" i="13" s="1"/>
  <c r="O14" i="13"/>
  <c r="Q14" i="13"/>
  <c r="V14" i="13"/>
  <c r="V12" i="13" s="1"/>
  <c r="G16" i="13"/>
  <c r="G15" i="13" s="1"/>
  <c r="I16" i="13"/>
  <c r="I15" i="13" s="1"/>
  <c r="K16" i="13"/>
  <c r="K15" i="13" s="1"/>
  <c r="O16" i="13"/>
  <c r="O15" i="13" s="1"/>
  <c r="Q16" i="13"/>
  <c r="Q15" i="13" s="1"/>
  <c r="V16" i="13"/>
  <c r="V15" i="13" s="1"/>
  <c r="G17" i="13"/>
  <c r="I17" i="13"/>
  <c r="K17" i="13"/>
  <c r="M17" i="13"/>
  <c r="O17" i="13"/>
  <c r="Q17" i="13"/>
  <c r="V17" i="13"/>
  <c r="G18" i="13"/>
  <c r="M18" i="13" s="1"/>
  <c r="I18" i="13"/>
  <c r="K18" i="13"/>
  <c r="O18" i="13"/>
  <c r="Q18" i="13"/>
  <c r="V18" i="13"/>
  <c r="G19" i="13"/>
  <c r="I19" i="13"/>
  <c r="K19" i="13"/>
  <c r="M19" i="13"/>
  <c r="O19" i="13"/>
  <c r="Q19" i="13"/>
  <c r="V19" i="13"/>
  <c r="G20" i="13"/>
  <c r="M20" i="13" s="1"/>
  <c r="I20" i="13"/>
  <c r="K20" i="13"/>
  <c r="O20" i="13"/>
  <c r="Q20" i="13"/>
  <c r="V20" i="13"/>
  <c r="G21" i="13"/>
  <c r="I21" i="13"/>
  <c r="K21" i="13"/>
  <c r="M21" i="13"/>
  <c r="O21" i="13"/>
  <c r="Q21" i="13"/>
  <c r="V21" i="13"/>
  <c r="G22" i="13"/>
  <c r="M22" i="13" s="1"/>
  <c r="I22" i="13"/>
  <c r="K22" i="13"/>
  <c r="O22" i="13"/>
  <c r="Q22" i="13"/>
  <c r="V22" i="13"/>
  <c r="G23" i="13"/>
  <c r="I23" i="13"/>
  <c r="K23" i="13"/>
  <c r="M23" i="13"/>
  <c r="O23" i="13"/>
  <c r="Q23" i="13"/>
  <c r="V23" i="13"/>
  <c r="G24" i="13"/>
  <c r="M24" i="13" s="1"/>
  <c r="I24" i="13"/>
  <c r="K24" i="13"/>
  <c r="O24" i="13"/>
  <c r="Q24" i="13"/>
  <c r="V24" i="13"/>
  <c r="G25" i="13"/>
  <c r="I25" i="13"/>
  <c r="K25" i="13"/>
  <c r="M25" i="13"/>
  <c r="O25" i="13"/>
  <c r="Q25" i="13"/>
  <c r="V25" i="13"/>
  <c r="G26" i="13"/>
  <c r="M26" i="13" s="1"/>
  <c r="I26" i="13"/>
  <c r="K26" i="13"/>
  <c r="O26" i="13"/>
  <c r="Q26" i="13"/>
  <c r="V26" i="13"/>
  <c r="G27" i="13"/>
  <c r="I27" i="13"/>
  <c r="K27" i="13"/>
  <c r="M27" i="13"/>
  <c r="O27" i="13"/>
  <c r="Q27" i="13"/>
  <c r="V27" i="13"/>
  <c r="G29" i="13"/>
  <c r="I29" i="13"/>
  <c r="I28" i="13" s="1"/>
  <c r="K29" i="13"/>
  <c r="M29" i="13"/>
  <c r="O29" i="13"/>
  <c r="Q29" i="13"/>
  <c r="Q28" i="13" s="1"/>
  <c r="V29" i="13"/>
  <c r="G30" i="13"/>
  <c r="M30" i="13" s="1"/>
  <c r="I30" i="13"/>
  <c r="K30" i="13"/>
  <c r="K28" i="13" s="1"/>
  <c r="O30" i="13"/>
  <c r="Q30" i="13"/>
  <c r="V30" i="13"/>
  <c r="V28" i="13" s="1"/>
  <c r="G31" i="13"/>
  <c r="I31" i="13"/>
  <c r="K31" i="13"/>
  <c r="M31" i="13"/>
  <c r="O31" i="13"/>
  <c r="Q31" i="13"/>
  <c r="V31" i="13"/>
  <c r="G32" i="13"/>
  <c r="G28" i="13" s="1"/>
  <c r="I32" i="13"/>
  <c r="K32" i="13"/>
  <c r="O32" i="13"/>
  <c r="O28" i="13" s="1"/>
  <c r="Q32" i="13"/>
  <c r="V32" i="13"/>
  <c r="G33" i="13"/>
  <c r="I33" i="13"/>
  <c r="K33" i="13"/>
  <c r="M33" i="13"/>
  <c r="O33" i="13"/>
  <c r="Q33" i="13"/>
  <c r="V33" i="13"/>
  <c r="G34" i="13"/>
  <c r="M34" i="13" s="1"/>
  <c r="I34" i="13"/>
  <c r="K34" i="13"/>
  <c r="O34" i="13"/>
  <c r="Q34" i="13"/>
  <c r="V34" i="13"/>
  <c r="G35" i="13"/>
  <c r="I35" i="13"/>
  <c r="K35" i="13"/>
  <c r="M35" i="13"/>
  <c r="O35" i="13"/>
  <c r="Q35" i="13"/>
  <c r="V35" i="13"/>
  <c r="G36" i="13"/>
  <c r="M36" i="13" s="1"/>
  <c r="I36" i="13"/>
  <c r="K36" i="13"/>
  <c r="O36" i="13"/>
  <c r="Q36" i="13"/>
  <c r="V36" i="13"/>
  <c r="G37" i="13"/>
  <c r="I37" i="13"/>
  <c r="K37" i="13"/>
  <c r="M37" i="13"/>
  <c r="O37" i="13"/>
  <c r="Q37" i="13"/>
  <c r="V37" i="13"/>
  <c r="G38" i="13"/>
  <c r="M38" i="13" s="1"/>
  <c r="I38" i="13"/>
  <c r="K38" i="13"/>
  <c r="O38" i="13"/>
  <c r="Q38" i="13"/>
  <c r="V38" i="13"/>
  <c r="G39" i="13"/>
  <c r="I39" i="13"/>
  <c r="K39" i="13"/>
  <c r="M39" i="13"/>
  <c r="O39" i="13"/>
  <c r="Q39" i="13"/>
  <c r="V39" i="13"/>
  <c r="G41" i="13"/>
  <c r="I41" i="13"/>
  <c r="I40" i="13" s="1"/>
  <c r="K41" i="13"/>
  <c r="M41" i="13"/>
  <c r="O41" i="13"/>
  <c r="Q41" i="13"/>
  <c r="Q40" i="13" s="1"/>
  <c r="V41" i="13"/>
  <c r="G42" i="13"/>
  <c r="M42" i="13" s="1"/>
  <c r="I42" i="13"/>
  <c r="K42" i="13"/>
  <c r="K40" i="13" s="1"/>
  <c r="O42" i="13"/>
  <c r="Q42" i="13"/>
  <c r="V42" i="13"/>
  <c r="V40" i="13" s="1"/>
  <c r="G43" i="13"/>
  <c r="I43" i="13"/>
  <c r="K43" i="13"/>
  <c r="M43" i="13"/>
  <c r="O43" i="13"/>
  <c r="Q43" i="13"/>
  <c r="V43" i="13"/>
  <c r="G44" i="13"/>
  <c r="G40" i="13" s="1"/>
  <c r="I44" i="13"/>
  <c r="K44" i="13"/>
  <c r="O44" i="13"/>
  <c r="O40" i="13" s="1"/>
  <c r="Q44" i="13"/>
  <c r="V44" i="13"/>
  <c r="G45" i="13"/>
  <c r="I45" i="13"/>
  <c r="K45" i="13"/>
  <c r="M45" i="13"/>
  <c r="O45" i="13"/>
  <c r="Q45" i="13"/>
  <c r="V45" i="13"/>
  <c r="G46" i="13"/>
  <c r="M46" i="13" s="1"/>
  <c r="I46" i="13"/>
  <c r="K46" i="13"/>
  <c r="O46" i="13"/>
  <c r="Q46" i="13"/>
  <c r="V46" i="13"/>
  <c r="G47" i="13"/>
  <c r="I47" i="13"/>
  <c r="K47" i="13"/>
  <c r="M47" i="13"/>
  <c r="O47" i="13"/>
  <c r="Q47" i="13"/>
  <c r="V47" i="13"/>
  <c r="G48" i="13"/>
  <c r="M48" i="13" s="1"/>
  <c r="I48" i="13"/>
  <c r="K48" i="13"/>
  <c r="O48" i="13"/>
  <c r="Q48" i="13"/>
  <c r="V48" i="13"/>
  <c r="G49" i="13"/>
  <c r="I49" i="13"/>
  <c r="K49" i="13"/>
  <c r="M49" i="13"/>
  <c r="O49" i="13"/>
  <c r="Q49" i="13"/>
  <c r="V49" i="13"/>
  <c r="G50" i="13"/>
  <c r="M50" i="13" s="1"/>
  <c r="I50" i="13"/>
  <c r="K50" i="13"/>
  <c r="O50" i="13"/>
  <c r="Q50" i="13"/>
  <c r="V50" i="13"/>
  <c r="G52" i="13"/>
  <c r="G51" i="13" s="1"/>
  <c r="I52" i="13"/>
  <c r="I51" i="13" s="1"/>
  <c r="K52" i="13"/>
  <c r="K51" i="13" s="1"/>
  <c r="O52" i="13"/>
  <c r="O51" i="13" s="1"/>
  <c r="Q52" i="13"/>
  <c r="Q51" i="13" s="1"/>
  <c r="V52" i="13"/>
  <c r="V51" i="13" s="1"/>
  <c r="G53" i="13"/>
  <c r="I53" i="13"/>
  <c r="K53" i="13"/>
  <c r="M53" i="13"/>
  <c r="O53" i="13"/>
  <c r="Q53" i="13"/>
  <c r="V53" i="13"/>
  <c r="G55" i="13"/>
  <c r="I55" i="13"/>
  <c r="I54" i="13" s="1"/>
  <c r="K55" i="13"/>
  <c r="M55" i="13"/>
  <c r="O55" i="13"/>
  <c r="Q55" i="13"/>
  <c r="Q54" i="13" s="1"/>
  <c r="V55" i="13"/>
  <c r="G56" i="13"/>
  <c r="G54" i="13" s="1"/>
  <c r="I56" i="13"/>
  <c r="K56" i="13"/>
  <c r="O56" i="13"/>
  <c r="O54" i="13" s="1"/>
  <c r="Q56" i="13"/>
  <c r="V56" i="13"/>
  <c r="G57" i="13"/>
  <c r="I57" i="13"/>
  <c r="K57" i="13"/>
  <c r="M57" i="13"/>
  <c r="O57" i="13"/>
  <c r="Q57" i="13"/>
  <c r="V57" i="13"/>
  <c r="G58" i="13"/>
  <c r="M58" i="13" s="1"/>
  <c r="I58" i="13"/>
  <c r="K58" i="13"/>
  <c r="K54" i="13" s="1"/>
  <c r="O58" i="13"/>
  <c r="Q58" i="13"/>
  <c r="V58" i="13"/>
  <c r="V54" i="13" s="1"/>
  <c r="AE60" i="13"/>
  <c r="AF60" i="13"/>
  <c r="G125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2" i="12"/>
  <c r="I12" i="12"/>
  <c r="K12" i="12"/>
  <c r="M12" i="12"/>
  <c r="O12" i="12"/>
  <c r="Q12" i="12"/>
  <c r="V12" i="12"/>
  <c r="G17" i="12"/>
  <c r="G16" i="12" s="1"/>
  <c r="I17" i="12"/>
  <c r="I16" i="12" s="1"/>
  <c r="K17" i="12"/>
  <c r="K16" i="12" s="1"/>
  <c r="O17" i="12"/>
  <c r="O16" i="12" s="1"/>
  <c r="Q17" i="12"/>
  <c r="Q16" i="12" s="1"/>
  <c r="V17" i="12"/>
  <c r="V16" i="12" s="1"/>
  <c r="G20" i="12"/>
  <c r="M20" i="12" s="1"/>
  <c r="I20" i="12"/>
  <c r="K20" i="12"/>
  <c r="O20" i="12"/>
  <c r="Q20" i="12"/>
  <c r="V20" i="12"/>
  <c r="G21" i="12"/>
  <c r="I21" i="12"/>
  <c r="K21" i="12"/>
  <c r="M21" i="12"/>
  <c r="O21" i="12"/>
  <c r="Q21" i="12"/>
  <c r="V21" i="12"/>
  <c r="G25" i="12"/>
  <c r="I25" i="12"/>
  <c r="K25" i="12"/>
  <c r="M25" i="12"/>
  <c r="O25" i="12"/>
  <c r="Q25" i="12"/>
  <c r="V25" i="12"/>
  <c r="G28" i="12"/>
  <c r="M28" i="12" s="1"/>
  <c r="I28" i="12"/>
  <c r="K28" i="12"/>
  <c r="O28" i="12"/>
  <c r="Q28" i="12"/>
  <c r="V28" i="12"/>
  <c r="G30" i="12"/>
  <c r="I30" i="12"/>
  <c r="K30" i="12"/>
  <c r="K29" i="12" s="1"/>
  <c r="M30" i="12"/>
  <c r="O30" i="12"/>
  <c r="Q30" i="12"/>
  <c r="V30" i="12"/>
  <c r="V29" i="12" s="1"/>
  <c r="G33" i="12"/>
  <c r="G29" i="12" s="1"/>
  <c r="I33" i="12"/>
  <c r="K33" i="12"/>
  <c r="M33" i="12"/>
  <c r="O33" i="12"/>
  <c r="O29" i="12" s="1"/>
  <c r="Q33" i="12"/>
  <c r="V33" i="12"/>
  <c r="G36" i="12"/>
  <c r="M36" i="12" s="1"/>
  <c r="I36" i="12"/>
  <c r="K36" i="12"/>
  <c r="O36" i="12"/>
  <c r="Q36" i="12"/>
  <c r="V36" i="12"/>
  <c r="G37" i="12"/>
  <c r="M37" i="12" s="1"/>
  <c r="I37" i="12"/>
  <c r="I29" i="12" s="1"/>
  <c r="K37" i="12"/>
  <c r="O37" i="12"/>
  <c r="Q37" i="12"/>
  <c r="Q29" i="12" s="1"/>
  <c r="V37" i="12"/>
  <c r="G38" i="12"/>
  <c r="I38" i="12"/>
  <c r="K38" i="12"/>
  <c r="M38" i="12"/>
  <c r="O38" i="12"/>
  <c r="Q38" i="12"/>
  <c r="V38" i="12"/>
  <c r="G41" i="12"/>
  <c r="I41" i="12"/>
  <c r="K41" i="12"/>
  <c r="M41" i="12"/>
  <c r="O41" i="12"/>
  <c r="Q41" i="12"/>
  <c r="V41" i="12"/>
  <c r="G42" i="12"/>
  <c r="O42" i="12"/>
  <c r="G43" i="12"/>
  <c r="M43" i="12" s="1"/>
  <c r="M42" i="12" s="1"/>
  <c r="I43" i="12"/>
  <c r="I42" i="12" s="1"/>
  <c r="K43" i="12"/>
  <c r="K42" i="12" s="1"/>
  <c r="O43" i="12"/>
  <c r="Q43" i="12"/>
  <c r="Q42" i="12" s="1"/>
  <c r="V43" i="12"/>
  <c r="V42" i="12" s="1"/>
  <c r="G45" i="12"/>
  <c r="G44" i="12" s="1"/>
  <c r="I45" i="12"/>
  <c r="I44" i="12" s="1"/>
  <c r="K45" i="12"/>
  <c r="M45" i="12"/>
  <c r="O45" i="12"/>
  <c r="O44" i="12" s="1"/>
  <c r="Q45" i="12"/>
  <c r="Q44" i="12" s="1"/>
  <c r="V45" i="12"/>
  <c r="G50" i="12"/>
  <c r="M50" i="12" s="1"/>
  <c r="I50" i="12"/>
  <c r="K50" i="12"/>
  <c r="O50" i="12"/>
  <c r="Q50" i="12"/>
  <c r="V50" i="12"/>
  <c r="G54" i="12"/>
  <c r="I54" i="12"/>
  <c r="K54" i="12"/>
  <c r="M54" i="12"/>
  <c r="O54" i="12"/>
  <c r="Q54" i="12"/>
  <c r="V54" i="12"/>
  <c r="G57" i="12"/>
  <c r="I57" i="12"/>
  <c r="K57" i="12"/>
  <c r="K44" i="12" s="1"/>
  <c r="M57" i="12"/>
  <c r="O57" i="12"/>
  <c r="Q57" i="12"/>
  <c r="V57" i="12"/>
  <c r="V44" i="12" s="1"/>
  <c r="G59" i="12"/>
  <c r="I59" i="12"/>
  <c r="K59" i="12"/>
  <c r="M59" i="12"/>
  <c r="O59" i="12"/>
  <c r="Q59" i="12"/>
  <c r="V59" i="12"/>
  <c r="G60" i="12"/>
  <c r="M60" i="12" s="1"/>
  <c r="I60" i="12"/>
  <c r="K60" i="12"/>
  <c r="O60" i="12"/>
  <c r="Q60" i="12"/>
  <c r="V60" i="12"/>
  <c r="G61" i="12"/>
  <c r="I61" i="12"/>
  <c r="K61" i="12"/>
  <c r="M61" i="12"/>
  <c r="O61" i="12"/>
  <c r="Q61" i="12"/>
  <c r="V61" i="12"/>
  <c r="G64" i="12"/>
  <c r="M64" i="12" s="1"/>
  <c r="I64" i="12"/>
  <c r="K64" i="12"/>
  <c r="O64" i="12"/>
  <c r="Q64" i="12"/>
  <c r="V64" i="12"/>
  <c r="G66" i="12"/>
  <c r="G65" i="12" s="1"/>
  <c r="I66" i="12"/>
  <c r="I65" i="12" s="1"/>
  <c r="K66" i="12"/>
  <c r="K65" i="12" s="1"/>
  <c r="O66" i="12"/>
  <c r="O65" i="12" s="1"/>
  <c r="Q66" i="12"/>
  <c r="Q65" i="12" s="1"/>
  <c r="V66" i="12"/>
  <c r="V65" i="12" s="1"/>
  <c r="G70" i="12"/>
  <c r="I70" i="12"/>
  <c r="K70" i="12"/>
  <c r="M70" i="12"/>
  <c r="O70" i="12"/>
  <c r="Q70" i="12"/>
  <c r="V70" i="12"/>
  <c r="G73" i="12"/>
  <c r="I73" i="12"/>
  <c r="K73" i="12"/>
  <c r="M73" i="12"/>
  <c r="O73" i="12"/>
  <c r="Q73" i="12"/>
  <c r="V73" i="12"/>
  <c r="G74" i="12"/>
  <c r="I74" i="12"/>
  <c r="K74" i="12"/>
  <c r="M74" i="12"/>
  <c r="O74" i="12"/>
  <c r="Q74" i="12"/>
  <c r="V74" i="12"/>
  <c r="G77" i="12"/>
  <c r="M77" i="12" s="1"/>
  <c r="I77" i="12"/>
  <c r="K77" i="12"/>
  <c r="O77" i="12"/>
  <c r="Q77" i="12"/>
  <c r="V77" i="12"/>
  <c r="G78" i="12"/>
  <c r="I78" i="12"/>
  <c r="K78" i="12"/>
  <c r="M78" i="12"/>
  <c r="O78" i="12"/>
  <c r="Q78" i="12"/>
  <c r="V78" i="12"/>
  <c r="G81" i="12"/>
  <c r="I81" i="12"/>
  <c r="K81" i="12"/>
  <c r="M81" i="12"/>
  <c r="O81" i="12"/>
  <c r="Q81" i="12"/>
  <c r="V81" i="12"/>
  <c r="G83" i="12"/>
  <c r="G82" i="12" s="1"/>
  <c r="I83" i="12"/>
  <c r="I82" i="12" s="1"/>
  <c r="K83" i="12"/>
  <c r="K82" i="12" s="1"/>
  <c r="O83" i="12"/>
  <c r="O82" i="12" s="1"/>
  <c r="Q83" i="12"/>
  <c r="Q82" i="12" s="1"/>
  <c r="V83" i="12"/>
  <c r="V82" i="12" s="1"/>
  <c r="G86" i="12"/>
  <c r="I86" i="12"/>
  <c r="K86" i="12"/>
  <c r="M86" i="12"/>
  <c r="O86" i="12"/>
  <c r="Q86" i="12"/>
  <c r="V86" i="12"/>
  <c r="G88" i="12"/>
  <c r="G87" i="12" s="1"/>
  <c r="I88" i="12"/>
  <c r="I87" i="12" s="1"/>
  <c r="K88" i="12"/>
  <c r="M88" i="12"/>
  <c r="O88" i="12"/>
  <c r="O87" i="12" s="1"/>
  <c r="Q88" i="12"/>
  <c r="Q87" i="12" s="1"/>
  <c r="V88" i="12"/>
  <c r="G91" i="12"/>
  <c r="M91" i="12" s="1"/>
  <c r="I91" i="12"/>
  <c r="K91" i="12"/>
  <c r="O91" i="12"/>
  <c r="Q91" i="12"/>
  <c r="V91" i="12"/>
  <c r="G92" i="12"/>
  <c r="I92" i="12"/>
  <c r="K92" i="12"/>
  <c r="M92" i="12"/>
  <c r="O92" i="12"/>
  <c r="Q92" i="12"/>
  <c r="V92" i="12"/>
  <c r="G93" i="12"/>
  <c r="I93" i="12"/>
  <c r="K93" i="12"/>
  <c r="K87" i="12" s="1"/>
  <c r="M93" i="12"/>
  <c r="O93" i="12"/>
  <c r="Q93" i="12"/>
  <c r="V93" i="12"/>
  <c r="V87" i="12" s="1"/>
  <c r="G97" i="12"/>
  <c r="I97" i="12"/>
  <c r="K97" i="12"/>
  <c r="M97" i="12"/>
  <c r="O97" i="12"/>
  <c r="Q97" i="12"/>
  <c r="V97" i="12"/>
  <c r="G98" i="12"/>
  <c r="M98" i="12" s="1"/>
  <c r="I98" i="12"/>
  <c r="K98" i="12"/>
  <c r="O98" i="12"/>
  <c r="Q98" i="12"/>
  <c r="V98" i="12"/>
  <c r="G99" i="12"/>
  <c r="I99" i="12"/>
  <c r="K99" i="12"/>
  <c r="M99" i="12"/>
  <c r="O99" i="12"/>
  <c r="Q99" i="12"/>
  <c r="V99" i="12"/>
  <c r="G100" i="12"/>
  <c r="I100" i="12"/>
  <c r="K100" i="12"/>
  <c r="M100" i="12"/>
  <c r="O100" i="12"/>
  <c r="Q100" i="12"/>
  <c r="V100" i="12"/>
  <c r="G103" i="12"/>
  <c r="I103" i="12"/>
  <c r="K103" i="12"/>
  <c r="M103" i="12"/>
  <c r="O103" i="12"/>
  <c r="Q103" i="12"/>
  <c r="V103" i="12"/>
  <c r="G104" i="12"/>
  <c r="M104" i="12" s="1"/>
  <c r="I104" i="12"/>
  <c r="K104" i="12"/>
  <c r="O104" i="12"/>
  <c r="Q104" i="12"/>
  <c r="V104" i="12"/>
  <c r="G107" i="12"/>
  <c r="I107" i="12"/>
  <c r="K107" i="12"/>
  <c r="M107" i="12"/>
  <c r="O107" i="12"/>
  <c r="Q107" i="12"/>
  <c r="V107" i="12"/>
  <c r="G109" i="12"/>
  <c r="I109" i="12"/>
  <c r="I108" i="12" s="1"/>
  <c r="K109" i="12"/>
  <c r="M109" i="12"/>
  <c r="O109" i="12"/>
  <c r="Q109" i="12"/>
  <c r="Q108" i="12" s="1"/>
  <c r="V109" i="12"/>
  <c r="G111" i="12"/>
  <c r="G108" i="12" s="1"/>
  <c r="I111" i="12"/>
  <c r="K111" i="12"/>
  <c r="K108" i="12" s="1"/>
  <c r="O111" i="12"/>
  <c r="O108" i="12" s="1"/>
  <c r="Q111" i="12"/>
  <c r="V111" i="12"/>
  <c r="V108" i="12" s="1"/>
  <c r="G114" i="12"/>
  <c r="I114" i="12"/>
  <c r="K114" i="12"/>
  <c r="M114" i="12"/>
  <c r="O114" i="12"/>
  <c r="Q114" i="12"/>
  <c r="V114" i="12"/>
  <c r="G115" i="12"/>
  <c r="K115" i="12"/>
  <c r="O115" i="12"/>
  <c r="V115" i="12"/>
  <c r="G116" i="12"/>
  <c r="I116" i="12"/>
  <c r="I115" i="12" s="1"/>
  <c r="K116" i="12"/>
  <c r="M116" i="12"/>
  <c r="M115" i="12" s="1"/>
  <c r="O116" i="12"/>
  <c r="Q116" i="12"/>
  <c r="Q115" i="12" s="1"/>
  <c r="V116" i="12"/>
  <c r="G117" i="12"/>
  <c r="K117" i="12"/>
  <c r="O117" i="12"/>
  <c r="V117" i="12"/>
  <c r="G118" i="12"/>
  <c r="I118" i="12"/>
  <c r="I117" i="12" s="1"/>
  <c r="K118" i="12"/>
  <c r="M118" i="12"/>
  <c r="M117" i="12" s="1"/>
  <c r="O118" i="12"/>
  <c r="Q118" i="12"/>
  <c r="Q117" i="12" s="1"/>
  <c r="V118" i="12"/>
  <c r="AE125" i="12"/>
  <c r="AF125" i="12"/>
  <c r="I20" i="1"/>
  <c r="I19" i="1"/>
  <c r="I18" i="1"/>
  <c r="I17" i="1"/>
  <c r="I16" i="1"/>
  <c r="I71" i="1"/>
  <c r="J70" i="1" s="1"/>
  <c r="F45" i="1"/>
  <c r="G23" i="1" s="1"/>
  <c r="G45" i="1"/>
  <c r="G25" i="1" s="1"/>
  <c r="H45" i="1"/>
  <c r="I44" i="1"/>
  <c r="I43" i="1"/>
  <c r="I42" i="1"/>
  <c r="I41" i="1"/>
  <c r="I40" i="1"/>
  <c r="I39" i="1"/>
  <c r="I45" i="1" s="1"/>
  <c r="J55" i="1" l="1"/>
  <c r="J60" i="1"/>
  <c r="J58" i="1"/>
  <c r="J62" i="1"/>
  <c r="J52" i="1"/>
  <c r="J56" i="1"/>
  <c r="J53" i="1"/>
  <c r="J57" i="1"/>
  <c r="J59" i="1"/>
  <c r="J61" i="1"/>
  <c r="J63" i="1"/>
  <c r="J66" i="1"/>
  <c r="J69" i="1"/>
  <c r="J54" i="1"/>
  <c r="J64" i="1"/>
  <c r="J65" i="1"/>
  <c r="J67" i="1"/>
  <c r="J68" i="1"/>
  <c r="A27" i="1"/>
  <c r="J44" i="1"/>
  <c r="J39" i="1"/>
  <c r="J45" i="1" s="1"/>
  <c r="J41" i="1"/>
  <c r="J43" i="1"/>
  <c r="M54" i="13"/>
  <c r="M12" i="13"/>
  <c r="M56" i="13"/>
  <c r="M52" i="13"/>
  <c r="M51" i="13" s="1"/>
  <c r="M44" i="13"/>
  <c r="M40" i="13" s="1"/>
  <c r="M32" i="13"/>
  <c r="M28" i="13" s="1"/>
  <c r="M16" i="13"/>
  <c r="M15" i="13" s="1"/>
  <c r="M44" i="12"/>
  <c r="M29" i="12"/>
  <c r="M87" i="12"/>
  <c r="M111" i="12"/>
  <c r="M108" i="12" s="1"/>
  <c r="M83" i="12"/>
  <c r="M82" i="12" s="1"/>
  <c r="M66" i="12"/>
  <c r="M65" i="12" s="1"/>
  <c r="M17" i="12"/>
  <c r="M16" i="12" s="1"/>
  <c r="J40" i="1"/>
  <c r="J42" i="1"/>
  <c r="I21" i="1"/>
  <c r="J28" i="1"/>
  <c r="J26" i="1"/>
  <c r="G38" i="1"/>
  <c r="F38" i="1"/>
  <c r="J23" i="1"/>
  <c r="J24" i="1"/>
  <c r="J25" i="1"/>
  <c r="J27" i="1"/>
  <c r="E24" i="1"/>
  <c r="G24" i="1"/>
  <c r="E26" i="1"/>
  <c r="G26" i="1"/>
  <c r="J71" i="1" l="1"/>
  <c r="G28" i="1"/>
  <c r="G27" i="1" s="1"/>
  <c r="G29" i="1" s="1"/>
  <c r="A28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klimek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klimek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<sst xmlns="http://schemas.openxmlformats.org/spreadsheetml/2006/main" count="1042" uniqueCount="379">
  <si>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</si>
  <si>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</si>
  <si>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</si>
  <si>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</si>
  <si>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</si>
  <si>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</si>
  <si>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</si>
  <si>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</si>
  <si>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</si>
  <si>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</si>
  <si>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</si>
  <si>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</si>
  <si>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</si>
  <si>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</si>
  <si>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</si>
  <si>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</si>
  <si>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</si>
  <si>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</si>
  <si>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</si>
  <si>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</si>
  <si>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</si>
  <si>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</si>
  <si>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</si>
  <si>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</si>
  <si>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</si>
  <si>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</si>
  <si>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</si>
  <si>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</si>
  <si>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</si>
  <si>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</si>
  <si>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</si>
  <si>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</si>
  <si>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</si>
  <si>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</si>
  <si>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</si>
  <si>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</si>
  <si>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</si>
  <si>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</si>
  <si>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</si>
  <si>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</si>
  <si>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</si>
  <si>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</si>
  <si>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</si>
  <si>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K05/20</t>
  </si>
  <si>
    <t>Kavárna a dětská herna v Prioru</t>
  </si>
  <si>
    <t>Stavba</t>
  </si>
  <si>
    <t>Stavební objekt</t>
  </si>
  <si>
    <t>01</t>
  </si>
  <si>
    <t>Objekt</t>
  </si>
  <si>
    <t>2</t>
  </si>
  <si>
    <t>01 - Stav.úpravy 1.NP - z...</t>
  </si>
  <si>
    <t>D.1.4.a</t>
  </si>
  <si>
    <t>Technické zařízení</t>
  </si>
  <si>
    <t>Celkem za stavbu</t>
  </si>
  <si>
    <t>CZK</t>
  </si>
  <si>
    <t>Rekapitulace dílů</t>
  </si>
  <si>
    <t>Typ dílu</t>
  </si>
  <si>
    <t>45</t>
  </si>
  <si>
    <t>Podkladní a vedlejší konstrukce</t>
  </si>
  <si>
    <t>6</t>
  </si>
  <si>
    <t>Úpravy povrchů, podlahy a osazování výplní</t>
  </si>
  <si>
    <t>9</t>
  </si>
  <si>
    <t>Ostatní konstrukce a práce</t>
  </si>
  <si>
    <t>96</t>
  </si>
  <si>
    <t>Bourání konstrukcí</t>
  </si>
  <si>
    <t>998</t>
  </si>
  <si>
    <t>Přesun hmot</t>
  </si>
  <si>
    <t>F</t>
  </si>
  <si>
    <t>Vedlejší náklady stavby</t>
  </si>
  <si>
    <t>713</t>
  </si>
  <si>
    <t>Izolace tepelné</t>
  </si>
  <si>
    <t>720</t>
  </si>
  <si>
    <t>Zdravotechnická instalace</t>
  </si>
  <si>
    <t>721</t>
  </si>
  <si>
    <t>Vnitřní kanalizace</t>
  </si>
  <si>
    <t>722</t>
  </si>
  <si>
    <t>Vnitřní vodovod</t>
  </si>
  <si>
    <t>725</t>
  </si>
  <si>
    <t>Zařizovací předměty</t>
  </si>
  <si>
    <t>733</t>
  </si>
  <si>
    <t>Rozvod potrubí</t>
  </si>
  <si>
    <t>735</t>
  </si>
  <si>
    <t>Otopná tělesa</t>
  </si>
  <si>
    <t>763</t>
  </si>
  <si>
    <t>Konstrukce suché výstavby</t>
  </si>
  <si>
    <t>766</t>
  </si>
  <si>
    <t>Konstrukce truhlářské</t>
  </si>
  <si>
    <t>767</t>
  </si>
  <si>
    <t>Konstrukce zámečnické</t>
  </si>
  <si>
    <t>776</t>
  </si>
  <si>
    <t>Podlahy povlakové</t>
  </si>
  <si>
    <t>781</t>
  </si>
  <si>
    <t>Obklady keramické</t>
  </si>
  <si>
    <t>799</t>
  </si>
  <si>
    <t>Samostatné rozpočty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</si>
  <si>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</si>
  <si>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</si>
  <si>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</si>
  <si>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</si>
  <si>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</si>
  <si>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</si>
  <si>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</si>
  <si>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</si>
  <si>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</si>
  <si>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</si>
  <si>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</si>
  <si>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</si>
  <si>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</si>
  <si>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</si>
  <si>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</si>
  <si>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</si>
  <si>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</si>
  <si>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</si>
  <si>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</si>
  <si>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</si>
  <si>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</si>
  <si>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</si>
  <si>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</si>
  <si>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</si>
  <si>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</si>
  <si>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</si>
  <si>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</si>
  <si>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</si>
  <si>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</si>
  <si>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</si>
  <si>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612315301</t>
  </si>
  <si>
    <t>Vápenná hladká omítka ostění nebo nadpraží</t>
  </si>
  <si>
    <t>m2</t>
  </si>
  <si>
    <t>Vlastní</t>
  </si>
  <si>
    <t>Indiv</t>
  </si>
  <si>
    <t>Práce</t>
  </si>
  <si>
    <t>POL1_1</t>
  </si>
  <si>
    <t xml:space="preserve">"m.č.1.02" 2,05*0,20*2-0,02 : </t>
  </si>
  <si>
    <t>VV</t>
  </si>
  <si>
    <t>0,8</t>
  </si>
  <si>
    <t>631312141R00</t>
  </si>
  <si>
    <t>Doplnění rýh v dosavadních mazaninách betonem prostým</t>
  </si>
  <si>
    <t>m3</t>
  </si>
  <si>
    <t>RTS 19/ II</t>
  </si>
  <si>
    <t xml:space="preserve">m.č.1.01 -oprava po demontáži podlahových přípojek, odhad 10% plochy : </t>
  </si>
  <si>
    <t xml:space="preserve">297,0*0,10*0,07 : </t>
  </si>
  <si>
    <t>2,079</t>
  </si>
  <si>
    <t>953943211</t>
  </si>
  <si>
    <t>Osazování hasicího přístroje</t>
  </si>
  <si>
    <t>kus</t>
  </si>
  <si>
    <t xml:space="preserve">"m.č.1.01, 1.06"  3 : </t>
  </si>
  <si>
    <t>3</t>
  </si>
  <si>
    <t>44932114</t>
  </si>
  <si>
    <t>přístroj hasicí ruční práškový PG 6</t>
  </si>
  <si>
    <t>Specifikace</t>
  </si>
  <si>
    <t>POL3_0</t>
  </si>
  <si>
    <t>949101111</t>
  </si>
  <si>
    <t>Lešení pomocné pro objekty pozemních staveb s lešeňovou podlahou v do 1,9 m zatížení do 150 kg/m2</t>
  </si>
  <si>
    <t xml:space="preserve">"m.č.1.03/1.09" 2,0*1,20*2 : </t>
  </si>
  <si>
    <t xml:space="preserve">"m.č.1.06 (před dveře)" 1,50*1,20 : </t>
  </si>
  <si>
    <t>6,6</t>
  </si>
  <si>
    <t>952902021</t>
  </si>
  <si>
    <t>Čištění budov zametení hladkých podlah</t>
  </si>
  <si>
    <t xml:space="preserve">25,0*21,0 : </t>
  </si>
  <si>
    <t>525</t>
  </si>
  <si>
    <t>952902031</t>
  </si>
  <si>
    <t>Čištění budov omytí hladkých podlah</t>
  </si>
  <si>
    <t>968072455R00</t>
  </si>
  <si>
    <t>Vybourání kovových dveřních zárubní pl do 2 m2 vč. vyvěšen křídel</t>
  </si>
  <si>
    <t xml:space="preserve">"m.č.1.02"  0,80*2,0 : </t>
  </si>
  <si>
    <t>1,6</t>
  </si>
  <si>
    <t>967031132R00</t>
  </si>
  <si>
    <t>Přisekání rovných ostění v cihelném zdivu na MV nebo MVC</t>
  </si>
  <si>
    <t>997013211</t>
  </si>
  <si>
    <t>Vnitrostaveništní doprava suti a vybouraných hmot pro budovy v do 6 m ručně</t>
  </si>
  <si>
    <t>t</t>
  </si>
  <si>
    <t>997013511</t>
  </si>
  <si>
    <t>Odvoz suti a vybouraných hmot z meziskládky na skládku do 1 km s naložením a se složením</t>
  </si>
  <si>
    <t>997013509</t>
  </si>
  <si>
    <t>Příplatek k odvozu suti a vybouraných hmot na skládku ZKD 1 km přes 1 km</t>
  </si>
  <si>
    <t xml:space="preserve">0,925*4 'Přepočtené koeficientem množství : </t>
  </si>
  <si>
    <t>3,7</t>
  </si>
  <si>
    <t>997013631</t>
  </si>
  <si>
    <t>Poplatek za uložení na skládce (skládkovné) stavebního odpadu směsného kód odpadu 17 09 04</t>
  </si>
  <si>
    <t>998018001</t>
  </si>
  <si>
    <t>Přesun hmot ruční pro budovy v do 6 m</t>
  </si>
  <si>
    <t>763111417</t>
  </si>
  <si>
    <t>SDK příčka tl 150 mm profil CW+UW 100 desky 2xA 12,5 s izolací EI 60 Rw do 56 dB</t>
  </si>
  <si>
    <t>POL1_7</t>
  </si>
  <si>
    <t xml:space="preserve">"m.č.1.02" 1,20*2,05 : </t>
  </si>
  <si>
    <t xml:space="preserve">"m.č.1.03/1.09" 2,34*3,25 : </t>
  </si>
  <si>
    <t xml:space="preserve">"1.04/1.05" 1,60*2,0+0,035 : </t>
  </si>
  <si>
    <t>13,3</t>
  </si>
  <si>
    <t>763111751</t>
  </si>
  <si>
    <t>Příplatek k SDK příčce za plochu do 6 m2 jednotlivě</t>
  </si>
  <si>
    <t xml:space="preserve">"1.04/1.05" 1,60*2,0+0,04 : </t>
  </si>
  <si>
    <t>5,7</t>
  </si>
  <si>
    <t>763111762</t>
  </si>
  <si>
    <t>Příplatek k SDK příčce s jednoduchou nosnou konstrukcí za zahuštění profilů na vzdálenost 41 mm</t>
  </si>
  <si>
    <t xml:space="preserve">5,70 : </t>
  </si>
  <si>
    <t>763121411</t>
  </si>
  <si>
    <t>SDK stěna předsazená tl 62,5 mm profil CW+UW 50 deska 1xA 12,5 bez izolace EI 15</t>
  </si>
  <si>
    <t>m.č.1.06 (před dveře) : 1,70*3,25+0,035</t>
  </si>
  <si>
    <t>763181311</t>
  </si>
  <si>
    <t>Montáž jednokřídlové kovové zárubně SDK příčka</t>
  </si>
  <si>
    <t>55331542</t>
  </si>
  <si>
    <t>zárubeň ocelová pro sádrokarton 150 levá/pravá 800</t>
  </si>
  <si>
    <t>763412113</t>
  </si>
  <si>
    <t>Sanitární příčky do suchého prostředí, desky laminované tl 25 mm</t>
  </si>
  <si>
    <t xml:space="preserve">"m.č.1.10, 1.11"  1,40*2,20*2+0,04 : </t>
  </si>
  <si>
    <t>6,2</t>
  </si>
  <si>
    <t>998763401</t>
  </si>
  <si>
    <t>Přesun hmot procentní pro sádrokartonové konstrukce v objektech v do 6 m</t>
  </si>
  <si>
    <t>POL7_</t>
  </si>
  <si>
    <t>766691914</t>
  </si>
  <si>
    <t>Vyvěšení nebo zavěšení dřevěných křídel dveří pl do 2 m2</t>
  </si>
  <si>
    <t xml:space="preserve">"m.č.1.03, 1.09, 1.10 (vyvěšení)"  2+2 : </t>
  </si>
  <si>
    <t xml:space="preserve">"(zavěšení)" 2 : </t>
  </si>
  <si>
    <t>766660720</t>
  </si>
  <si>
    <t>Osazení větrací mřížky s vyříznutím otvoru</t>
  </si>
  <si>
    <t xml:space="preserve">"m.č.1.03, 1.05, 1.09, 1.10"  5 : </t>
  </si>
  <si>
    <t>5</t>
  </si>
  <si>
    <t>562456091</t>
  </si>
  <si>
    <t>Mřížka větrací dveřní 500x90 mm (2ks)</t>
  </si>
  <si>
    <t>766660001</t>
  </si>
  <si>
    <t>Montáž dveřních křídel otvíravých jednokřídlových š do 0,8 m do ocelové zárubně</t>
  </si>
  <si>
    <t xml:space="preserve">"m.č.1.05, 1.10"  3 : </t>
  </si>
  <si>
    <t>611620741</t>
  </si>
  <si>
    <t>Dveře jednokřídlé plné 600-900x1970 mm vč. kování</t>
  </si>
  <si>
    <t>766661849</t>
  </si>
  <si>
    <t>Demontáž interiérového štítku s klikou</t>
  </si>
  <si>
    <t xml:space="preserve">"m.č.1.01, 1.02"  3*2 : </t>
  </si>
  <si>
    <t>998766201R00</t>
  </si>
  <si>
    <t>v objektech výšky do 6 m</t>
  </si>
  <si>
    <t>Kalkul</t>
  </si>
  <si>
    <t>767132812R00</t>
  </si>
  <si>
    <t>Demontáž příček svařovaných do suti</t>
  </si>
  <si>
    <t xml:space="preserve">"m.č.1.09, 1.10"  1,40*2,20*2 : </t>
  </si>
  <si>
    <t>6,16</t>
  </si>
  <si>
    <t>767111111KR1</t>
  </si>
  <si>
    <t>D+M panikové kování stávajicích dveří dle PBŘ</t>
  </si>
  <si>
    <t>POL1_</t>
  </si>
  <si>
    <t>776201811</t>
  </si>
  <si>
    <t>Demontáž lepených povlakových podlah bez podložky ručně</t>
  </si>
  <si>
    <t xml:space="preserve">"m.č. 1.04, 1.05-1.08" 11,15+19,25+1,60+15,30 : </t>
  </si>
  <si>
    <t>47,3</t>
  </si>
  <si>
    <t>776410811</t>
  </si>
  <si>
    <t>Odstranění soklíků a lišt pryžových nebo plastových</t>
  </si>
  <si>
    <t>m</t>
  </si>
  <si>
    <t>776111116</t>
  </si>
  <si>
    <t>Odstranění zbytků lepidla z podkladu povlakových podlah broušením</t>
  </si>
  <si>
    <t>776111311</t>
  </si>
  <si>
    <t>Vysátí podkladu povlakových podlah</t>
  </si>
  <si>
    <t xml:space="preserve">"m.č.1.01, 1.08-1.11" 297,0+15,30+5,75+4,65+4,25+0,05 : </t>
  </si>
  <si>
    <t>374,3</t>
  </si>
  <si>
    <t>776212111</t>
  </si>
  <si>
    <t>Volné položení pásů s podlepením</t>
  </si>
  <si>
    <t>776101999R00</t>
  </si>
  <si>
    <t>Vyspravná hmota - vyrovnání spár teracové dlažby a jemné přetažení podlahy</t>
  </si>
  <si>
    <t>585819899</t>
  </si>
  <si>
    <t>PVC homogenní zátěžová tl 2,00 mm</t>
  </si>
  <si>
    <t>POL3_</t>
  </si>
  <si>
    <t>776223112</t>
  </si>
  <si>
    <t>Spoj povlakových podlahovin z PVC svařováním za studena</t>
  </si>
  <si>
    <t xml:space="preserve">"odhad při š. 1,5m: 0,70 m/m2)"   374,30*0,70-0,01 : </t>
  </si>
  <si>
    <t>262</t>
  </si>
  <si>
    <t>776411111R</t>
  </si>
  <si>
    <t>Montáž obvodových soklíků</t>
  </si>
  <si>
    <t>284110061</t>
  </si>
  <si>
    <t>Lišta soklová PVC 1363</t>
  </si>
  <si>
    <t xml:space="preserve">350,00*1,02 : </t>
  </si>
  <si>
    <t>357</t>
  </si>
  <si>
    <t>998776201R00</t>
  </si>
  <si>
    <t>781471925</t>
  </si>
  <si>
    <t>Oprava obkladu z obkladaček keramických do 45 ks/m2 kladených do malty</t>
  </si>
  <si>
    <t xml:space="preserve"> m.č.1.01 : 60</t>
  </si>
  <si>
    <t>597610401</t>
  </si>
  <si>
    <t>Obklad keramický hladký přes 19 do 22ks/m2, přizposobit stávajícímu obkladu (1,5m2/karton)</t>
  </si>
  <si>
    <t xml:space="preserve">232*0,15*0,15+0,78 : </t>
  </si>
  <si>
    <t>998781201R00</t>
  </si>
  <si>
    <t>799-02</t>
  </si>
  <si>
    <t>Elektroinstalace - přemístění vypínačů m.č.101, odstranění přebytečného vedení, rozvody pro kuchyň, hrubý odhad</t>
  </si>
  <si>
    <t>Kpl</t>
  </si>
  <si>
    <t>032002000</t>
  </si>
  <si>
    <t>Zařízení staveniště</t>
  </si>
  <si>
    <t>kpl</t>
  </si>
  <si>
    <t xml:space="preserve">(VP 800-0, příloha 03 - Zařízení staveniště) : </t>
  </si>
  <si>
    <t xml:space="preserve">čl. 031-035 - Vybudování a údržba ZS vč. jeho  likvidace po dokončení stavby. : </t>
  </si>
  <si>
    <t xml:space="preserve">Zabezpečení staveniště vč. připojení na inž.sítě a  průběžného čištění dotčených komunikací a manipulačních ploch. : </t>
  </si>
  <si>
    <t xml:space="preserve">1 : </t>
  </si>
  <si>
    <t>1</t>
  </si>
  <si>
    <t>SUM</t>
  </si>
  <si>
    <t>END</t>
  </si>
  <si>
    <t>28613842R</t>
  </si>
  <si>
    <t>Trubka tlaková PE HD (lPE) d  40 x 3,7 x 6000 mm</t>
  </si>
  <si>
    <t>SPCM</t>
  </si>
  <si>
    <t>RTS 14/ I</t>
  </si>
  <si>
    <t>R713-1</t>
  </si>
  <si>
    <t xml:space="preserve">Tep.izolace, návleková d20, tl. 20mm </t>
  </si>
  <si>
    <t>PC</t>
  </si>
  <si>
    <t xml:space="preserve">Bourací a zednické práce, zapravení </t>
  </si>
  <si>
    <t>hod</t>
  </si>
  <si>
    <t>Demontáž nepotřebné potrubí, zaslepení , zařiz. předměty, vč. odvozu a likvidace</t>
  </si>
  <si>
    <t>R-položka</t>
  </si>
  <si>
    <t>POL12_1</t>
  </si>
  <si>
    <t>721176102R00</t>
  </si>
  <si>
    <t>Potrubí PP-HT vnitřní DN 40 x 1,8 mm +mont.</t>
  </si>
  <si>
    <t>721176103R00</t>
  </si>
  <si>
    <t>Potrubí PP-HT vnitřní DN 50 x 1,8 mm +mont.</t>
  </si>
  <si>
    <t>721176105R00</t>
  </si>
  <si>
    <t>Potrubí PP-HT vnitřní DN 100 x 2,7 mm +mont.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</si>
  <si>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</si>
  <si>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</si>
  <si>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</si>
  <si>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</si>
  <si>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</si>
  <si>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</si>
  <si>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721273150R00</t>
  </si>
  <si>
    <t xml:space="preserve">Hlavice ventilační přivětrávací HL900 </t>
  </si>
  <si>
    <t>721290123R00</t>
  </si>
  <si>
    <t xml:space="preserve">Zkouška těsnosti kanalizace kouřem </t>
  </si>
  <si>
    <t>Kompaktní přečerpávací zařízení vč. přivzdušnění+ mont.</t>
  </si>
  <si>
    <t xml:space="preserve">Oprava-propojení dosavadního potrubí </t>
  </si>
  <si>
    <t>ks</t>
  </si>
  <si>
    <t>POL12_0</t>
  </si>
  <si>
    <t xml:space="preserve">Sifon pračkový HL400, DN 40/50 nerezový </t>
  </si>
  <si>
    <t>998721201R00</t>
  </si>
  <si>
    <t xml:space="preserve">Přesun hmot pro vnitřní kanalizaci, výšky do 6 m </t>
  </si>
  <si>
    <t>722172331R00</t>
  </si>
  <si>
    <t>Potrubí z PPR PN20, D 20/3,4 mm tvarovky, mont.</t>
  </si>
  <si>
    <t>722190401R00</t>
  </si>
  <si>
    <t xml:space="preserve">Vyvedení a upevnění výpustek, PPR DN 15 </t>
  </si>
  <si>
    <t>722220111R00</t>
  </si>
  <si>
    <t xml:space="preserve">Nástěnky pro výtokový ventil G 1/2 </t>
  </si>
  <si>
    <t>722220121R00</t>
  </si>
  <si>
    <t xml:space="preserve">Nástěnka K 247, pro baterii G 1/2 </t>
  </si>
  <si>
    <t>pár</t>
  </si>
  <si>
    <t>722231052U00</t>
  </si>
  <si>
    <t xml:space="preserve">Kulový uzávěr G1/2" +mont. </t>
  </si>
  <si>
    <t>722290226R00</t>
  </si>
  <si>
    <t xml:space="preserve">Zkouška tlaku potrubí DN 50 </t>
  </si>
  <si>
    <t>722290234R00</t>
  </si>
  <si>
    <t xml:space="preserve">Proplach a dezinfekce vodovod.potrubí DN 80 </t>
  </si>
  <si>
    <t>725810401R00</t>
  </si>
  <si>
    <t xml:space="preserve">Ventil rohový bez přípoj. trubičky G 1/2" </t>
  </si>
  <si>
    <t>soubor</t>
  </si>
  <si>
    <t>RTS 12/ II</t>
  </si>
  <si>
    <t>725999041T00</t>
  </si>
  <si>
    <t xml:space="preserve">Výtok.ventil s PO vent., T 212 G1/2" +mont. </t>
  </si>
  <si>
    <t>998722201R00</t>
  </si>
  <si>
    <t xml:space="preserve">Přesun hmot pro vnitřní vodovod, výšky do 6 m </t>
  </si>
  <si>
    <t>721226412U00</t>
  </si>
  <si>
    <t xml:space="preserve">D_Zápachová uzávěrka dřez DN 50 </t>
  </si>
  <si>
    <t>725013145R00</t>
  </si>
  <si>
    <t>WC_Klozet kombi diturvitový, nádrž s armaturou bílý, vodorovný odpad,sedátko + mont.</t>
  </si>
  <si>
    <t>RTS 10/ I</t>
  </si>
  <si>
    <t>725016105R00</t>
  </si>
  <si>
    <t>P_Pisoár diturvitový, bílý s radarovým senzorem automatického splachování, Z.U. +mont.</t>
  </si>
  <si>
    <t>725017133R00</t>
  </si>
  <si>
    <t>U_Umyvadlo diturvit., bílé zápach. uzávěrka, šrouby, mont.</t>
  </si>
  <si>
    <t>RTS 18/ I</t>
  </si>
  <si>
    <t>725331111U00</t>
  </si>
  <si>
    <t>VYL_Výlevka keramická nástěnná odpad DN 50 plastová, +mont.</t>
  </si>
  <si>
    <t>725821311U00</t>
  </si>
  <si>
    <t>D_DD_Baterie dřezová nástěnná páková +mont.</t>
  </si>
  <si>
    <t>725821312U00</t>
  </si>
  <si>
    <t>VYL_Baterie dřezová nástěnná páková +mont.</t>
  </si>
  <si>
    <t>725822611U00</t>
  </si>
  <si>
    <t>U_Baterie umyvadlová stojánková páková +mont.</t>
  </si>
  <si>
    <t>725999025T00</t>
  </si>
  <si>
    <t>P - Zdroj (230-24V 50 Hz) pro min. 4 pisoary, + mont. včetně propojení kabely s pisoáry</t>
  </si>
  <si>
    <t>998725201R00</t>
  </si>
  <si>
    <t xml:space="preserve">Přesun hmot pro zařizovací předměty, výšky do 6 m </t>
  </si>
  <si>
    <t>733161106R00</t>
  </si>
  <si>
    <t xml:space="preserve">Potrubí měděné Supersan 18 x 1 mm, polotvrdé </t>
  </si>
  <si>
    <t>RTS 14/ II</t>
  </si>
  <si>
    <t>733161107R00</t>
  </si>
  <si>
    <t xml:space="preserve">Potrubí měděné Supersan 22 x 1 mm, polotvrdé </t>
  </si>
  <si>
    <t>734221679U00</t>
  </si>
  <si>
    <t>Termostat hlavice+ovládání ventilu +mont.</t>
  </si>
  <si>
    <t>735151563U00</t>
  </si>
  <si>
    <t>Tělesa Radik Klasik22 v/l 500/2000 +mont.</t>
  </si>
  <si>
    <t>998735201R00</t>
  </si>
  <si>
    <t xml:space="preserve">Přesun hmot pro vytápění, výšky do 6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</si>
</sst>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 shrinkToFit="1"/>
    </xf>
    <xf numFmtId="3" fontId="5" fillId="0" borderId="32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novP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bw4e+Qx8ARxdnKU42YuO4H+lr0EAF0H/i3djVjD+TkiBvSAf1zh/wxAb75VWDIa9dYPo3us/IrSzLswuqtcwPQ==" saltValue="YXRF2ngszqw+uo2JrSpJM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4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7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SUMIF(F52:F70,A16,I52:I70)+SUMIF(F52:F70,"PSU",I52:I70)</f>
        <v>0</v>
      </c>
      <c r="J16" s="85"/>
    </row>
    <row r="17" spans="1:10" ht="23.25" customHeight="1" x14ac:dyDescent="0.2">
      <c r="A17" s="197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SUMIF(F52:F70,A17,I52:I70)</f>
        <v>0</v>
      </c>
      <c r="J17" s="85"/>
    </row>
    <row r="18" spans="1:10" ht="23.25" customHeight="1" x14ac:dyDescent="0.2">
      <c r="A18" s="197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SUMIF(F52:F70,A18,I52:I70)</f>
        <v>0</v>
      </c>
      <c r="J18" s="85"/>
    </row>
    <row r="19" spans="1:10" ht="23.25" customHeight="1" x14ac:dyDescent="0.2">
      <c r="A19" s="197" t="s">
        <v>95</v>
      </c>
      <c r="B19" s="38" t="s">
        <v>27</v>
      </c>
      <c r="C19" s="62"/>
      <c r="D19" s="63"/>
      <c r="E19" s="83"/>
      <c r="F19" s="84"/>
      <c r="G19" s="83"/>
      <c r="H19" s="84"/>
      <c r="I19" s="83">
        <f>SUMIF(F52:F70,A19,I52:I70)</f>
        <v>0</v>
      </c>
      <c r="J19" s="85"/>
    </row>
    <row r="20" spans="1:10" ht="23.25" customHeight="1" x14ac:dyDescent="0.2">
      <c r="A20" s="197" t="s">
        <v>96</v>
      </c>
      <c r="B20" s="38" t="s">
        <v>28</v>
      </c>
      <c r="C20" s="62"/>
      <c r="D20" s="63"/>
      <c r="E20" s="83"/>
      <c r="F20" s="84"/>
      <c r="G20" s="83"/>
      <c r="H20" s="84"/>
      <c r="I20" s="83">
        <f>SUMIF(F52:F70,A20,I52:I70)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7" t="s">
        <v>23</v>
      </c>
      <c r="C28" s="168"/>
      <c r="D28" s="168"/>
      <c r="E28" s="169"/>
      <c r="F28" s="170"/>
      <c r="G28" s="171">
        <f>A27</f>
        <v>0</v>
      </c>
      <c r="H28" s="171"/>
      <c r="I28" s="171"/>
      <c r="J28" s="172" t="str">
        <f t="shared" si="0"/>
        <v>CZK</v>
      </c>
    </row>
    <row r="29" spans="1:10" ht="27.75" hidden="1" customHeight="1" thickBot="1" x14ac:dyDescent="0.25">
      <c r="A29" s="2"/>
      <c r="B29" s="167" t="s">
        <v>35</v>
      </c>
      <c r="C29" s="173"/>
      <c r="D29" s="173"/>
      <c r="E29" s="173"/>
      <c r="F29" s="174"/>
      <c r="G29" s="175">
        <f>ZakladDPHSni+DPHSni+ZakladDPHZakl+DPHZakl+Zaokrouhleni</f>
        <v>0</v>
      </c>
      <c r="H29" s="175"/>
      <c r="I29" s="175"/>
      <c r="J29" s="176" t="s">
        <v>54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4" t="s">
        <v>1</v>
      </c>
      <c r="J38" s="145" t="s">
        <v>0</v>
      </c>
    </row>
    <row r="39" spans="1:10" ht="25.5" hidden="1" customHeight="1" x14ac:dyDescent="0.2">
      <c r="A39" s="135">
        <v>1</v>
      </c>
      <c r="B39" s="146" t="s">
        <v>45</v>
      </c>
      <c r="C39" s="147"/>
      <c r="D39" s="147"/>
      <c r="E39" s="147"/>
      <c r="F39" s="148">
        <f>'01 2 Pol'!AE125+'D.1.4.a D.1.4.a Pol'!AE60</f>
        <v>0</v>
      </c>
      <c r="G39" s="149">
        <f>'01 2 Pol'!AF125+'D.1.4.a D.1.4.a Pol'!AF60</f>
        <v>0</v>
      </c>
      <c r="H39" s="150"/>
      <c r="I39" s="151">
        <f>F39+G39+H39</f>
        <v>0</v>
      </c>
      <c r="J39" s="152" t="str">
        <f>IF(CenaCelkemVypocet=0,"",I39/CenaCelkemVypocet*100)</f>
        <v/>
      </c>
    </row>
    <row r="40" spans="1:10" ht="25.5" customHeight="1" x14ac:dyDescent="0.2">
      <c r="A40" s="135">
        <v>2</v>
      </c>
      <c r="B40" s="153"/>
      <c r="C40" s="154" t="s">
        <v>46</v>
      </c>
      <c r="D40" s="154"/>
      <c r="E40" s="154"/>
      <c r="F40" s="155"/>
      <c r="G40" s="156"/>
      <c r="H40" s="156"/>
      <c r="I40" s="157">
        <f>F40+G40+H40</f>
        <v>0</v>
      </c>
      <c r="J40" s="158" t="str">
        <f>IF(CenaCelkemVypocet=0,"",I40/CenaCelkemVypocet*100)</f>
        <v/>
      </c>
    </row>
    <row r="41" spans="1:10" ht="25.5" customHeight="1" x14ac:dyDescent="0.2">
      <c r="A41" s="135">
        <v>2</v>
      </c>
      <c r="B41" s="153" t="s">
        <v>47</v>
      </c>
      <c r="C41" s="154" t="s">
        <v>48</v>
      </c>
      <c r="D41" s="154"/>
      <c r="E41" s="154"/>
      <c r="F41" s="155">
        <f>'01 2 Pol'!AE125</f>
        <v>0</v>
      </c>
      <c r="G41" s="156">
        <f>'01 2 Pol'!AF125</f>
        <v>0</v>
      </c>
      <c r="H41" s="156"/>
      <c r="I41" s="157">
        <f>F41+G41+H41</f>
        <v>0</v>
      </c>
      <c r="J41" s="158" t="str">
        <f>IF(CenaCelkemVypocet=0,"",I41/CenaCelkemVypocet*100)</f>
        <v/>
      </c>
    </row>
    <row r="42" spans="1:10" ht="25.5" customHeight="1" x14ac:dyDescent="0.2">
      <c r="A42" s="135">
        <v>3</v>
      </c>
      <c r="B42" s="159" t="s">
        <v>49</v>
      </c>
      <c r="C42" s="147" t="s">
        <v>50</v>
      </c>
      <c r="D42" s="147"/>
      <c r="E42" s="147"/>
      <c r="F42" s="160">
        <f>'01 2 Pol'!AE125</f>
        <v>0</v>
      </c>
      <c r="G42" s="150">
        <f>'01 2 Pol'!AF125</f>
        <v>0</v>
      </c>
      <c r="H42" s="150"/>
      <c r="I42" s="151">
        <f>F42+G42+H42</f>
        <v>0</v>
      </c>
      <c r="J42" s="152" t="str">
        <f>IF(CenaCelkemVypocet=0,"",I42/CenaCelkemVypocet*100)</f>
        <v/>
      </c>
    </row>
    <row r="43" spans="1:10" ht="25.5" customHeight="1" x14ac:dyDescent="0.2">
      <c r="A43" s="135">
        <v>2</v>
      </c>
      <c r="B43" s="153" t="s">
        <v>51</v>
      </c>
      <c r="C43" s="154" t="s">
        <v>52</v>
      </c>
      <c r="D43" s="154"/>
      <c r="E43" s="154"/>
      <c r="F43" s="155">
        <f>'D.1.4.a D.1.4.a Pol'!AE60</f>
        <v>0</v>
      </c>
      <c r="G43" s="156">
        <f>'D.1.4.a D.1.4.a Pol'!AF60</f>
        <v>0</v>
      </c>
      <c r="H43" s="156"/>
      <c r="I43" s="157">
        <f>F43+G43+H43</f>
        <v>0</v>
      </c>
      <c r="J43" s="158" t="str">
        <f>IF(CenaCelkemVypocet=0,"",I43/CenaCelkemVypocet*100)</f>
        <v/>
      </c>
    </row>
    <row r="44" spans="1:10" ht="25.5" customHeight="1" x14ac:dyDescent="0.2">
      <c r="A44" s="135">
        <v>3</v>
      </c>
      <c r="B44" s="159" t="s">
        <v>51</v>
      </c>
      <c r="C44" s="147" t="s">
        <v>52</v>
      </c>
      <c r="D44" s="147"/>
      <c r="E44" s="147"/>
      <c r="F44" s="160">
        <f>'D.1.4.a D.1.4.a Pol'!AE60</f>
        <v>0</v>
      </c>
      <c r="G44" s="150">
        <f>'D.1.4.a D.1.4.a Pol'!AF60</f>
        <v>0</v>
      </c>
      <c r="H44" s="150"/>
      <c r="I44" s="151">
        <f>F44+G44+H44</f>
        <v>0</v>
      </c>
      <c r="J44" s="152" t="str">
        <f>IF(CenaCelkemVypocet=0,"",I44/CenaCelkemVypocet*100)</f>
        <v/>
      </c>
    </row>
    <row r="45" spans="1:10" ht="25.5" customHeight="1" x14ac:dyDescent="0.2">
      <c r="A45" s="135"/>
      <c r="B45" s="161" t="s">
        <v>53</v>
      </c>
      <c r="C45" s="162"/>
      <c r="D45" s="162"/>
      <c r="E45" s="162"/>
      <c r="F45" s="163">
        <f>SUMIF(A39:A44,"=1",F39:F44)</f>
        <v>0</v>
      </c>
      <c r="G45" s="164">
        <f>SUMIF(A39:A44,"=1",G39:G44)</f>
        <v>0</v>
      </c>
      <c r="H45" s="164">
        <f>SUMIF(A39:A44,"=1",H39:H44)</f>
        <v>0</v>
      </c>
      <c r="I45" s="165">
        <f>SUMIF(A39:A44,"=1",I39:I44)</f>
        <v>0</v>
      </c>
      <c r="J45" s="166">
        <f>SUMIF(A39:A44,"=1",J39:J44)</f>
        <v>0</v>
      </c>
    </row>
    <row r="49" spans="1:10" ht="15.75" x14ac:dyDescent="0.25">
      <c r="B49" s="177" t="s">
        <v>55</v>
      </c>
    </row>
    <row r="51" spans="1:10" ht="25.5" customHeight="1" x14ac:dyDescent="0.2">
      <c r="A51" s="179"/>
      <c r="B51" s="182" t="s">
        <v>17</v>
      </c>
      <c r="C51" s="182" t="s">
        <v>5</v>
      </c>
      <c r="D51" s="183"/>
      <c r="E51" s="183"/>
      <c r="F51" s="184" t="s">
        <v>56</v>
      </c>
      <c r="G51" s="184"/>
      <c r="H51" s="184"/>
      <c r="I51" s="184" t="s">
        <v>29</v>
      </c>
      <c r="J51" s="184" t="s">
        <v>0</v>
      </c>
    </row>
    <row r="52" spans="1:10" ht="36.75" customHeight="1" x14ac:dyDescent="0.2">
      <c r="A52" s="180"/>
      <c r="B52" s="185" t="s">
        <v>57</v>
      </c>
      <c r="C52" s="186" t="s">
        <v>58</v>
      </c>
      <c r="D52" s="187"/>
      <c r="E52" s="187"/>
      <c r="F52" s="193" t="s">
        <v>24</v>
      </c>
      <c r="G52" s="194"/>
      <c r="H52" s="194"/>
      <c r="I52" s="194">
        <f>'D.1.4.a D.1.4.a Pol'!G8</f>
        <v>0</v>
      </c>
      <c r="J52" s="191" t="str">
        <f>IF(I71=0,"",I52/I71*100)</f>
        <v/>
      </c>
    </row>
    <row r="53" spans="1:10" ht="36.75" customHeight="1" x14ac:dyDescent="0.2">
      <c r="A53" s="180"/>
      <c r="B53" s="185" t="s">
        <v>59</v>
      </c>
      <c r="C53" s="186" t="s">
        <v>60</v>
      </c>
      <c r="D53" s="187"/>
      <c r="E53" s="187"/>
      <c r="F53" s="193" t="s">
        <v>24</v>
      </c>
      <c r="G53" s="194"/>
      <c r="H53" s="194"/>
      <c r="I53" s="194">
        <f>'01 2 Pol'!G8</f>
        <v>0</v>
      </c>
      <c r="J53" s="191" t="str">
        <f>IF(I71=0,"",I53/I71*100)</f>
        <v/>
      </c>
    </row>
    <row r="54" spans="1:10" ht="36.75" customHeight="1" x14ac:dyDescent="0.2">
      <c r="A54" s="180"/>
      <c r="B54" s="185" t="s">
        <v>61</v>
      </c>
      <c r="C54" s="186" t="s">
        <v>62</v>
      </c>
      <c r="D54" s="187"/>
      <c r="E54" s="187"/>
      <c r="F54" s="193" t="s">
        <v>24</v>
      </c>
      <c r="G54" s="194"/>
      <c r="H54" s="194"/>
      <c r="I54" s="194">
        <f>'01 2 Pol'!G16</f>
        <v>0</v>
      </c>
      <c r="J54" s="191" t="str">
        <f>IF(I71=0,"",I54/I71*100)</f>
        <v/>
      </c>
    </row>
    <row r="55" spans="1:10" ht="36.75" customHeight="1" x14ac:dyDescent="0.2">
      <c r="A55" s="180"/>
      <c r="B55" s="185" t="s">
        <v>63</v>
      </c>
      <c r="C55" s="186" t="s">
        <v>64</v>
      </c>
      <c r="D55" s="187"/>
      <c r="E55" s="187"/>
      <c r="F55" s="193" t="s">
        <v>24</v>
      </c>
      <c r="G55" s="194"/>
      <c r="H55" s="194"/>
      <c r="I55" s="194">
        <f>'01 2 Pol'!G29</f>
        <v>0</v>
      </c>
      <c r="J55" s="191" t="str">
        <f>IF(I71=0,"",I55/I71*100)</f>
        <v/>
      </c>
    </row>
    <row r="56" spans="1:10" ht="36.75" customHeight="1" x14ac:dyDescent="0.2">
      <c r="A56" s="180"/>
      <c r="B56" s="185" t="s">
        <v>65</v>
      </c>
      <c r="C56" s="186" t="s">
        <v>66</v>
      </c>
      <c r="D56" s="187"/>
      <c r="E56" s="187"/>
      <c r="F56" s="193" t="s">
        <v>24</v>
      </c>
      <c r="G56" s="194"/>
      <c r="H56" s="194"/>
      <c r="I56" s="194">
        <f>'01 2 Pol'!G42</f>
        <v>0</v>
      </c>
      <c r="J56" s="191" t="str">
        <f>IF(I71=0,"",I56/I71*100)</f>
        <v/>
      </c>
    </row>
    <row r="57" spans="1:10" ht="36.75" customHeight="1" x14ac:dyDescent="0.2">
      <c r="A57" s="180"/>
      <c r="B57" s="185" t="s">
        <v>67</v>
      </c>
      <c r="C57" s="186" t="s">
        <v>68</v>
      </c>
      <c r="D57" s="187"/>
      <c r="E57" s="187"/>
      <c r="F57" s="193" t="s">
        <v>24</v>
      </c>
      <c r="G57" s="194"/>
      <c r="H57" s="194"/>
      <c r="I57" s="194">
        <f>'01 2 Pol'!G117</f>
        <v>0</v>
      </c>
      <c r="J57" s="191" t="str">
        <f>IF(I71=0,"",I57/I71*100)</f>
        <v/>
      </c>
    </row>
    <row r="58" spans="1:10" ht="36.75" customHeight="1" x14ac:dyDescent="0.2">
      <c r="A58" s="180"/>
      <c r="B58" s="185" t="s">
        <v>69</v>
      </c>
      <c r="C58" s="186" t="s">
        <v>70</v>
      </c>
      <c r="D58" s="187"/>
      <c r="E58" s="187"/>
      <c r="F58" s="193" t="s">
        <v>25</v>
      </c>
      <c r="G58" s="194"/>
      <c r="H58" s="194"/>
      <c r="I58" s="194">
        <f>'D.1.4.a D.1.4.a Pol'!G10</f>
        <v>0</v>
      </c>
      <c r="J58" s="191" t="str">
        <f>IF(I71=0,"",I58/I71*100)</f>
        <v/>
      </c>
    </row>
    <row r="59" spans="1:10" ht="36.75" customHeight="1" x14ac:dyDescent="0.2">
      <c r="A59" s="180"/>
      <c r="B59" s="185" t="s">
        <v>71</v>
      </c>
      <c r="C59" s="186" t="s">
        <v>72</v>
      </c>
      <c r="D59" s="187"/>
      <c r="E59" s="187"/>
      <c r="F59" s="193" t="s">
        <v>25</v>
      </c>
      <c r="G59" s="194"/>
      <c r="H59" s="194"/>
      <c r="I59" s="194">
        <f>'D.1.4.a D.1.4.a Pol'!G12</f>
        <v>0</v>
      </c>
      <c r="J59" s="191" t="str">
        <f>IF(I71=0,"",I59/I71*100)</f>
        <v/>
      </c>
    </row>
    <row r="60" spans="1:10" ht="36.75" customHeight="1" x14ac:dyDescent="0.2">
      <c r="A60" s="180"/>
      <c r="B60" s="185" t="s">
        <v>73</v>
      </c>
      <c r="C60" s="186" t="s">
        <v>74</v>
      </c>
      <c r="D60" s="187"/>
      <c r="E60" s="187"/>
      <c r="F60" s="193" t="s">
        <v>25</v>
      </c>
      <c r="G60" s="194"/>
      <c r="H60" s="194"/>
      <c r="I60" s="194">
        <f>'D.1.4.a D.1.4.a Pol'!G15</f>
        <v>0</v>
      </c>
      <c r="J60" s="191" t="str">
        <f>IF(I71=0,"",I60/I71*100)</f>
        <v/>
      </c>
    </row>
    <row r="61" spans="1:10" ht="36.75" customHeight="1" x14ac:dyDescent="0.2">
      <c r="A61" s="180"/>
      <c r="B61" s="185" t="s">
        <v>75</v>
      </c>
      <c r="C61" s="186" t="s">
        <v>76</v>
      </c>
      <c r="D61" s="187"/>
      <c r="E61" s="187"/>
      <c r="F61" s="193" t="s">
        <v>25</v>
      </c>
      <c r="G61" s="194"/>
      <c r="H61" s="194"/>
      <c r="I61" s="194">
        <f>'D.1.4.a D.1.4.a Pol'!G28</f>
        <v>0</v>
      </c>
      <c r="J61" s="191" t="str">
        <f>IF(I71=0,"",I61/I71*100)</f>
        <v/>
      </c>
    </row>
    <row r="62" spans="1:10" ht="36.75" customHeight="1" x14ac:dyDescent="0.2">
      <c r="A62" s="180"/>
      <c r="B62" s="185" t="s">
        <v>77</v>
      </c>
      <c r="C62" s="186" t="s">
        <v>78</v>
      </c>
      <c r="D62" s="187"/>
      <c r="E62" s="187"/>
      <c r="F62" s="193" t="s">
        <v>25</v>
      </c>
      <c r="G62" s="194"/>
      <c r="H62" s="194"/>
      <c r="I62" s="194">
        <f>'D.1.4.a D.1.4.a Pol'!G40</f>
        <v>0</v>
      </c>
      <c r="J62" s="191" t="str">
        <f>IF(I71=0,"",I62/I71*100)</f>
        <v/>
      </c>
    </row>
    <row r="63" spans="1:10" ht="36.75" customHeight="1" x14ac:dyDescent="0.2">
      <c r="A63" s="180"/>
      <c r="B63" s="185" t="s">
        <v>79</v>
      </c>
      <c r="C63" s="186" t="s">
        <v>80</v>
      </c>
      <c r="D63" s="187"/>
      <c r="E63" s="187"/>
      <c r="F63" s="193" t="s">
        <v>25</v>
      </c>
      <c r="G63" s="194"/>
      <c r="H63" s="194"/>
      <c r="I63" s="194">
        <f>'D.1.4.a D.1.4.a Pol'!G51</f>
        <v>0</v>
      </c>
      <c r="J63" s="191" t="str">
        <f>IF(I71=0,"",I63/I71*100)</f>
        <v/>
      </c>
    </row>
    <row r="64" spans="1:10" ht="36.75" customHeight="1" x14ac:dyDescent="0.2">
      <c r="A64" s="180"/>
      <c r="B64" s="185" t="s">
        <v>81</v>
      </c>
      <c r="C64" s="186" t="s">
        <v>82</v>
      </c>
      <c r="D64" s="187"/>
      <c r="E64" s="187"/>
      <c r="F64" s="193" t="s">
        <v>25</v>
      </c>
      <c r="G64" s="194"/>
      <c r="H64" s="194"/>
      <c r="I64" s="194">
        <f>'D.1.4.a D.1.4.a Pol'!G54</f>
        <v>0</v>
      </c>
      <c r="J64" s="191" t="str">
        <f>IF(I71=0,"",I64/I71*100)</f>
        <v/>
      </c>
    </row>
    <row r="65" spans="1:10" ht="36.75" customHeight="1" x14ac:dyDescent="0.2">
      <c r="A65" s="180"/>
      <c r="B65" s="185" t="s">
        <v>83</v>
      </c>
      <c r="C65" s="186" t="s">
        <v>84</v>
      </c>
      <c r="D65" s="187"/>
      <c r="E65" s="187"/>
      <c r="F65" s="193" t="s">
        <v>25</v>
      </c>
      <c r="G65" s="194"/>
      <c r="H65" s="194"/>
      <c r="I65" s="194">
        <f>'01 2 Pol'!G44</f>
        <v>0</v>
      </c>
      <c r="J65" s="191" t="str">
        <f>IF(I71=0,"",I65/I71*100)</f>
        <v/>
      </c>
    </row>
    <row r="66" spans="1:10" ht="36.75" customHeight="1" x14ac:dyDescent="0.2">
      <c r="A66" s="180"/>
      <c r="B66" s="185" t="s">
        <v>85</v>
      </c>
      <c r="C66" s="186" t="s">
        <v>86</v>
      </c>
      <c r="D66" s="187"/>
      <c r="E66" s="187"/>
      <c r="F66" s="193" t="s">
        <v>25</v>
      </c>
      <c r="G66" s="194"/>
      <c r="H66" s="194"/>
      <c r="I66" s="194">
        <f>'01 2 Pol'!G65</f>
        <v>0</v>
      </c>
      <c r="J66" s="191" t="str">
        <f>IF(I71=0,"",I66/I71*100)</f>
        <v/>
      </c>
    </row>
    <row r="67" spans="1:10" ht="36.75" customHeight="1" x14ac:dyDescent="0.2">
      <c r="A67" s="180"/>
      <c r="B67" s="185" t="s">
        <v>87</v>
      </c>
      <c r="C67" s="186" t="s">
        <v>88</v>
      </c>
      <c r="D67" s="187"/>
      <c r="E67" s="187"/>
      <c r="F67" s="193" t="s">
        <v>25</v>
      </c>
      <c r="G67" s="194"/>
      <c r="H67" s="194"/>
      <c r="I67" s="194">
        <f>'01 2 Pol'!G82</f>
        <v>0</v>
      </c>
      <c r="J67" s="191" t="str">
        <f>IF(I71=0,"",I67/I71*100)</f>
        <v/>
      </c>
    </row>
    <row r="68" spans="1:10" ht="36.75" customHeight="1" x14ac:dyDescent="0.2">
      <c r="A68" s="180"/>
      <c r="B68" s="185" t="s">
        <v>89</v>
      </c>
      <c r="C68" s="186" t="s">
        <v>90</v>
      </c>
      <c r="D68" s="187"/>
      <c r="E68" s="187"/>
      <c r="F68" s="193" t="s">
        <v>25</v>
      </c>
      <c r="G68" s="194"/>
      <c r="H68" s="194"/>
      <c r="I68" s="194">
        <f>'01 2 Pol'!G87</f>
        <v>0</v>
      </c>
      <c r="J68" s="191" t="str">
        <f>IF(I71=0,"",I68/I71*100)</f>
        <v/>
      </c>
    </row>
    <row r="69" spans="1:10" ht="36.75" customHeight="1" x14ac:dyDescent="0.2">
      <c r="A69" s="180"/>
      <c r="B69" s="185" t="s">
        <v>91</v>
      </c>
      <c r="C69" s="186" t="s">
        <v>92</v>
      </c>
      <c r="D69" s="187"/>
      <c r="E69" s="187"/>
      <c r="F69" s="193" t="s">
        <v>25</v>
      </c>
      <c r="G69" s="194"/>
      <c r="H69" s="194"/>
      <c r="I69" s="194">
        <f>'01 2 Pol'!G108</f>
        <v>0</v>
      </c>
      <c r="J69" s="191" t="str">
        <f>IF(I71=0,"",I69/I71*100)</f>
        <v/>
      </c>
    </row>
    <row r="70" spans="1:10" ht="36.75" customHeight="1" x14ac:dyDescent="0.2">
      <c r="A70" s="180"/>
      <c r="B70" s="185" t="s">
        <v>93</v>
      </c>
      <c r="C70" s="186" t="s">
        <v>94</v>
      </c>
      <c r="D70" s="187"/>
      <c r="E70" s="187"/>
      <c r="F70" s="193" t="s">
        <v>25</v>
      </c>
      <c r="G70" s="194"/>
      <c r="H70" s="194"/>
      <c r="I70" s="194">
        <f>'01 2 Pol'!G115</f>
        <v>0</v>
      </c>
      <c r="J70" s="191" t="str">
        <f>IF(I71=0,"",I70/I71*100)</f>
        <v/>
      </c>
    </row>
    <row r="71" spans="1:10" ht="25.5" customHeight="1" x14ac:dyDescent="0.2">
      <c r="A71" s="181"/>
      <c r="B71" s="188" t="s">
        <v>1</v>
      </c>
      <c r="C71" s="189"/>
      <c r="D71" s="190"/>
      <c r="E71" s="190"/>
      <c r="F71" s="195"/>
      <c r="G71" s="196"/>
      <c r="H71" s="196"/>
      <c r="I71" s="196">
        <f>SUM(I52:I70)</f>
        <v>0</v>
      </c>
      <c r="J71" s="192">
        <f>SUM(J52:J70)</f>
        <v>0</v>
      </c>
    </row>
    <row r="72" spans="1:10" x14ac:dyDescent="0.2">
      <c r="F72" s="133"/>
      <c r="G72" s="133"/>
      <c r="H72" s="133"/>
      <c r="I72" s="133"/>
      <c r="J72" s="134"/>
    </row>
    <row r="73" spans="1:10" x14ac:dyDescent="0.2">
      <c r="F73" s="133"/>
      <c r="G73" s="133"/>
      <c r="H73" s="133"/>
      <c r="I73" s="133"/>
      <c r="J73" s="134"/>
    </row>
    <row r="74" spans="1:10" x14ac:dyDescent="0.2">
      <c r="F74" s="133"/>
      <c r="G74" s="133"/>
      <c r="H74" s="133"/>
      <c r="I74" s="133"/>
      <c r="J74" s="134"/>
    </row>
  </sheetData>
  <sheetProtection algorithmName="SHA-512" hashValue="Whm71WLFdq+5z8/eu55Id+/eRHclxLB50r+iu8Ivz6OXe3046wI1v9tNO+IHw3ie2KosKNUqiv1RrWOhEO2bmA==" saltValue="3L/mtWVc5PhhEHZsQJjMU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7">
    <mergeCell ref="C70:E70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B45:E45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1xzyHS5s1KJq3fkQ6jU5Uj7BT4RKlACDhNM+O6rOXDjjwHub7VuHOg7Jp2p0hQj/nwcnfYBcdyghmYceBzklaw==" saltValue="lyiu0SNxzI59JrSwy/p+t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97</v>
      </c>
      <c r="B1" s="198"/>
      <c r="C1" s="198"/>
      <c r="D1" s="198"/>
      <c r="E1" s="198"/>
      <c r="F1" s="198"/>
      <c r="G1" s="198"/>
      <c r="AG1" t="s">
        <v>98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99</v>
      </c>
    </row>
    <row r="3" spans="1:60" ht="24.95" customHeight="1" x14ac:dyDescent="0.2">
      <c r="A3" s="199" t="s">
        <v>8</v>
      </c>
      <c r="B3" s="49" t="s">
        <v>47</v>
      </c>
      <c r="C3" s="202" t="s">
        <v>48</v>
      </c>
      <c r="D3" s="200"/>
      <c r="E3" s="200"/>
      <c r="F3" s="200"/>
      <c r="G3" s="201"/>
      <c r="AC3" s="178" t="s">
        <v>99</v>
      </c>
      <c r="AG3" t="s">
        <v>100</v>
      </c>
    </row>
    <row r="4" spans="1:60" ht="24.95" customHeight="1" x14ac:dyDescent="0.2">
      <c r="A4" s="203" t="s">
        <v>9</v>
      </c>
      <c r="B4" s="204" t="s">
        <v>49</v>
      </c>
      <c r="C4" s="205" t="s">
        <v>50</v>
      </c>
      <c r="D4" s="206"/>
      <c r="E4" s="206"/>
      <c r="F4" s="206"/>
      <c r="G4" s="207"/>
      <c r="AG4" t="s">
        <v>101</v>
      </c>
    </row>
    <row r="5" spans="1:60" x14ac:dyDescent="0.2">
      <c r="D5" s="10"/>
    </row>
    <row r="6" spans="1:60" ht="38.25" x14ac:dyDescent="0.2">
      <c r="A6" s="209" t="s">
        <v>102</v>
      </c>
      <c r="B6" s="211" t="s">
        <v>103</v>
      </c>
      <c r="C6" s="211" t="s">
        <v>104</v>
      </c>
      <c r="D6" s="210" t="s">
        <v>105</v>
      </c>
      <c r="E6" s="209" t="s">
        <v>106</v>
      </c>
      <c r="F6" s="208" t="s">
        <v>107</v>
      </c>
      <c r="G6" s="209" t="s">
        <v>29</v>
      </c>
      <c r="H6" s="212" t="s">
        <v>30</v>
      </c>
      <c r="I6" s="212" t="s">
        <v>108</v>
      </c>
      <c r="J6" s="212" t="s">
        <v>31</v>
      </c>
      <c r="K6" s="212" t="s">
        <v>109</v>
      </c>
      <c r="L6" s="212" t="s">
        <v>110</v>
      </c>
      <c r="M6" s="212" t="s">
        <v>111</v>
      </c>
      <c r="N6" s="212" t="s">
        <v>112</v>
      </c>
      <c r="O6" s="212" t="s">
        <v>113</v>
      </c>
      <c r="P6" s="212" t="s">
        <v>114</v>
      </c>
      <c r="Q6" s="212" t="s">
        <v>115</v>
      </c>
      <c r="R6" s="212" t="s">
        <v>116</v>
      </c>
      <c r="S6" s="212" t="s">
        <v>117</v>
      </c>
      <c r="T6" s="212" t="s">
        <v>118</v>
      </c>
      <c r="U6" s="212" t="s">
        <v>119</v>
      </c>
      <c r="V6" s="212" t="s">
        <v>120</v>
      </c>
      <c r="W6" s="212" t="s">
        <v>121</v>
      </c>
      <c r="X6" s="212" t="s">
        <v>122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8" t="s">
        <v>123</v>
      </c>
      <c r="B8" s="229" t="s">
        <v>59</v>
      </c>
      <c r="C8" s="250" t="s">
        <v>60</v>
      </c>
      <c r="D8" s="230"/>
      <c r="E8" s="231"/>
      <c r="F8" s="232"/>
      <c r="G8" s="232">
        <f>SUMIF(AG9:AG15,"&lt;&gt;NOR",G9:G15)</f>
        <v>0</v>
      </c>
      <c r="H8" s="232"/>
      <c r="I8" s="232">
        <f>SUM(I9:I15)</f>
        <v>0</v>
      </c>
      <c r="J8" s="232"/>
      <c r="K8" s="232">
        <f>SUM(K9:K15)</f>
        <v>0</v>
      </c>
      <c r="L8" s="232"/>
      <c r="M8" s="232">
        <f>SUM(M9:M15)</f>
        <v>0</v>
      </c>
      <c r="N8" s="232"/>
      <c r="O8" s="232">
        <f>SUM(O9:O15)</f>
        <v>4.71</v>
      </c>
      <c r="P8" s="232"/>
      <c r="Q8" s="232">
        <f>SUM(Q9:Q15)</f>
        <v>0</v>
      </c>
      <c r="R8" s="232"/>
      <c r="S8" s="232"/>
      <c r="T8" s="233"/>
      <c r="U8" s="227"/>
      <c r="V8" s="227">
        <f>SUM(V9:V15)</f>
        <v>11.08</v>
      </c>
      <c r="W8" s="227"/>
      <c r="X8" s="227"/>
      <c r="AG8" t="s">
        <v>124</v>
      </c>
    </row>
    <row r="9" spans="1:60" outlineLevel="1" x14ac:dyDescent="0.2">
      <c r="A9" s="234">
        <v>1</v>
      </c>
      <c r="B9" s="235" t="s">
        <v>125</v>
      </c>
      <c r="C9" s="251" t="s">
        <v>126</v>
      </c>
      <c r="D9" s="236" t="s">
        <v>127</v>
      </c>
      <c r="E9" s="237">
        <v>0.8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2.9600000000000001E-2</v>
      </c>
      <c r="O9" s="239">
        <f>ROUND(E9*N9,2)</f>
        <v>0.02</v>
      </c>
      <c r="P9" s="239">
        <v>0</v>
      </c>
      <c r="Q9" s="239">
        <f>ROUND(E9*P9,2)</f>
        <v>0</v>
      </c>
      <c r="R9" s="239"/>
      <c r="S9" s="239" t="s">
        <v>128</v>
      </c>
      <c r="T9" s="240" t="s">
        <v>129</v>
      </c>
      <c r="U9" s="223">
        <v>0</v>
      </c>
      <c r="V9" s="223">
        <f>ROUND(E9*U9,2)</f>
        <v>0</v>
      </c>
      <c r="W9" s="223"/>
      <c r="X9" s="223" t="s">
        <v>130</v>
      </c>
      <c r="Y9" s="213"/>
      <c r="Z9" s="213"/>
      <c r="AA9" s="213"/>
      <c r="AB9" s="213"/>
      <c r="AC9" s="213"/>
      <c r="AD9" s="213"/>
      <c r="AE9" s="213"/>
      <c r="AF9" s="213"/>
      <c r="AG9" s="213" t="s">
        <v>131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20"/>
      <c r="B10" s="221"/>
      <c r="C10" s="252" t="s">
        <v>132</v>
      </c>
      <c r="D10" s="225"/>
      <c r="E10" s="226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133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20"/>
      <c r="B11" s="221"/>
      <c r="C11" s="252" t="s">
        <v>134</v>
      </c>
      <c r="D11" s="225"/>
      <c r="E11" s="226">
        <v>0.8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3"/>
      <c r="Z11" s="213"/>
      <c r="AA11" s="213"/>
      <c r="AB11" s="213"/>
      <c r="AC11" s="213"/>
      <c r="AD11" s="213"/>
      <c r="AE11" s="213"/>
      <c r="AF11" s="213"/>
      <c r="AG11" s="213" t="s">
        <v>133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34">
        <v>2</v>
      </c>
      <c r="B12" s="235" t="s">
        <v>135</v>
      </c>
      <c r="C12" s="251" t="s">
        <v>136</v>
      </c>
      <c r="D12" s="236" t="s">
        <v>137</v>
      </c>
      <c r="E12" s="237">
        <v>2.0790000000000002</v>
      </c>
      <c r="F12" s="238"/>
      <c r="G12" s="239">
        <f>ROUND(E12*F12,2)</f>
        <v>0</v>
      </c>
      <c r="H12" s="238"/>
      <c r="I12" s="239">
        <f>ROUND(E12*H12,2)</f>
        <v>0</v>
      </c>
      <c r="J12" s="238"/>
      <c r="K12" s="239">
        <f>ROUND(E12*J12,2)</f>
        <v>0</v>
      </c>
      <c r="L12" s="239">
        <v>21</v>
      </c>
      <c r="M12" s="239">
        <f>G12*(1+L12/100)</f>
        <v>0</v>
      </c>
      <c r="N12" s="239">
        <v>2.2563399999999998</v>
      </c>
      <c r="O12" s="239">
        <f>ROUND(E12*N12,2)</f>
        <v>4.6900000000000004</v>
      </c>
      <c r="P12" s="239">
        <v>0</v>
      </c>
      <c r="Q12" s="239">
        <f>ROUND(E12*P12,2)</f>
        <v>0</v>
      </c>
      <c r="R12" s="239"/>
      <c r="S12" s="239" t="s">
        <v>138</v>
      </c>
      <c r="T12" s="240" t="s">
        <v>129</v>
      </c>
      <c r="U12" s="223">
        <v>5.33</v>
      </c>
      <c r="V12" s="223">
        <f>ROUND(E12*U12,2)</f>
        <v>11.08</v>
      </c>
      <c r="W12" s="223"/>
      <c r="X12" s="223" t="s">
        <v>130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131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20"/>
      <c r="B13" s="221"/>
      <c r="C13" s="252" t="s">
        <v>139</v>
      </c>
      <c r="D13" s="225"/>
      <c r="E13" s="226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3"/>
      <c r="Z13" s="213"/>
      <c r="AA13" s="213"/>
      <c r="AB13" s="213"/>
      <c r="AC13" s="213"/>
      <c r="AD13" s="213"/>
      <c r="AE13" s="213"/>
      <c r="AF13" s="213"/>
      <c r="AG13" s="213" t="s">
        <v>133</v>
      </c>
      <c r="AH13" s="213">
        <v>0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20"/>
      <c r="B14" s="221"/>
      <c r="C14" s="252" t="s">
        <v>140</v>
      </c>
      <c r="D14" s="225"/>
      <c r="E14" s="226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3"/>
      <c r="Z14" s="213"/>
      <c r="AA14" s="213"/>
      <c r="AB14" s="213"/>
      <c r="AC14" s="213"/>
      <c r="AD14" s="213"/>
      <c r="AE14" s="213"/>
      <c r="AF14" s="213"/>
      <c r="AG14" s="213" t="s">
        <v>133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20"/>
      <c r="B15" s="221"/>
      <c r="C15" s="252" t="s">
        <v>141</v>
      </c>
      <c r="D15" s="225"/>
      <c r="E15" s="226">
        <v>2.08</v>
      </c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3"/>
      <c r="Z15" s="213"/>
      <c r="AA15" s="213"/>
      <c r="AB15" s="213"/>
      <c r="AC15" s="213"/>
      <c r="AD15" s="213"/>
      <c r="AE15" s="213"/>
      <c r="AF15" s="213"/>
      <c r="AG15" s="213" t="s">
        <v>133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x14ac:dyDescent="0.2">
      <c r="A16" s="228" t="s">
        <v>123</v>
      </c>
      <c r="B16" s="229" t="s">
        <v>61</v>
      </c>
      <c r="C16" s="250" t="s">
        <v>62</v>
      </c>
      <c r="D16" s="230"/>
      <c r="E16" s="231"/>
      <c r="F16" s="232"/>
      <c r="G16" s="232">
        <f>SUMIF(AG17:AG28,"&lt;&gt;NOR",G17:G28)</f>
        <v>0</v>
      </c>
      <c r="H16" s="232"/>
      <c r="I16" s="232">
        <f>SUM(I17:I28)</f>
        <v>0</v>
      </c>
      <c r="J16" s="232"/>
      <c r="K16" s="232">
        <f>SUM(K17:K28)</f>
        <v>0</v>
      </c>
      <c r="L16" s="232"/>
      <c r="M16" s="232">
        <f>SUM(M17:M28)</f>
        <v>0</v>
      </c>
      <c r="N16" s="232"/>
      <c r="O16" s="232">
        <f>SUM(O17:O28)</f>
        <v>0.05</v>
      </c>
      <c r="P16" s="232"/>
      <c r="Q16" s="232">
        <f>SUM(Q17:Q28)</f>
        <v>0</v>
      </c>
      <c r="R16" s="232"/>
      <c r="S16" s="232"/>
      <c r="T16" s="233"/>
      <c r="U16" s="227"/>
      <c r="V16" s="227">
        <f>SUM(V17:V28)</f>
        <v>0</v>
      </c>
      <c r="W16" s="227"/>
      <c r="X16" s="227"/>
      <c r="AG16" t="s">
        <v>124</v>
      </c>
    </row>
    <row r="17" spans="1:60" outlineLevel="1" x14ac:dyDescent="0.2">
      <c r="A17" s="234">
        <v>3</v>
      </c>
      <c r="B17" s="235" t="s">
        <v>142</v>
      </c>
      <c r="C17" s="251" t="s">
        <v>143</v>
      </c>
      <c r="D17" s="236" t="s">
        <v>144</v>
      </c>
      <c r="E17" s="237">
        <v>3</v>
      </c>
      <c r="F17" s="238"/>
      <c r="G17" s="239">
        <f>ROUND(E17*F17,2)</f>
        <v>0</v>
      </c>
      <c r="H17" s="238"/>
      <c r="I17" s="239">
        <f>ROUND(E17*H17,2)</f>
        <v>0</v>
      </c>
      <c r="J17" s="238"/>
      <c r="K17" s="239">
        <f>ROUND(E17*J17,2)</f>
        <v>0</v>
      </c>
      <c r="L17" s="239">
        <v>21</v>
      </c>
      <c r="M17" s="239">
        <f>G17*(1+L17/100)</f>
        <v>0</v>
      </c>
      <c r="N17" s="239">
        <v>1.8000000000000001E-4</v>
      </c>
      <c r="O17" s="239">
        <f>ROUND(E17*N17,2)</f>
        <v>0</v>
      </c>
      <c r="P17" s="239">
        <v>0</v>
      </c>
      <c r="Q17" s="239">
        <f>ROUND(E17*P17,2)</f>
        <v>0</v>
      </c>
      <c r="R17" s="239"/>
      <c r="S17" s="239" t="s">
        <v>128</v>
      </c>
      <c r="T17" s="240" t="s">
        <v>129</v>
      </c>
      <c r="U17" s="223">
        <v>0</v>
      </c>
      <c r="V17" s="223">
        <f>ROUND(E17*U17,2)</f>
        <v>0</v>
      </c>
      <c r="W17" s="223"/>
      <c r="X17" s="223" t="s">
        <v>130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131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20"/>
      <c r="B18" s="221"/>
      <c r="C18" s="252" t="s">
        <v>145</v>
      </c>
      <c r="D18" s="225"/>
      <c r="E18" s="226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13"/>
      <c r="Z18" s="213"/>
      <c r="AA18" s="213"/>
      <c r="AB18" s="213"/>
      <c r="AC18" s="213"/>
      <c r="AD18" s="213"/>
      <c r="AE18" s="213"/>
      <c r="AF18" s="213"/>
      <c r="AG18" s="213" t="s">
        <v>133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20"/>
      <c r="B19" s="221"/>
      <c r="C19" s="252" t="s">
        <v>146</v>
      </c>
      <c r="D19" s="225"/>
      <c r="E19" s="226">
        <v>3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3"/>
      <c r="Z19" s="213"/>
      <c r="AA19" s="213"/>
      <c r="AB19" s="213"/>
      <c r="AC19" s="213"/>
      <c r="AD19" s="213"/>
      <c r="AE19" s="213"/>
      <c r="AF19" s="213"/>
      <c r="AG19" s="213" t="s">
        <v>133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41">
        <v>4</v>
      </c>
      <c r="B20" s="242" t="s">
        <v>147</v>
      </c>
      <c r="C20" s="253" t="s">
        <v>148</v>
      </c>
      <c r="D20" s="243" t="s">
        <v>144</v>
      </c>
      <c r="E20" s="244">
        <v>3</v>
      </c>
      <c r="F20" s="245"/>
      <c r="G20" s="246">
        <f>ROUND(E20*F20,2)</f>
        <v>0</v>
      </c>
      <c r="H20" s="245"/>
      <c r="I20" s="246">
        <f>ROUND(E20*H20,2)</f>
        <v>0</v>
      </c>
      <c r="J20" s="245"/>
      <c r="K20" s="246">
        <f>ROUND(E20*J20,2)</f>
        <v>0</v>
      </c>
      <c r="L20" s="246">
        <v>21</v>
      </c>
      <c r="M20" s="246">
        <f>G20*(1+L20/100)</f>
        <v>0</v>
      </c>
      <c r="N20" s="246">
        <v>1.2E-2</v>
      </c>
      <c r="O20" s="246">
        <f>ROUND(E20*N20,2)</f>
        <v>0.04</v>
      </c>
      <c r="P20" s="246">
        <v>0</v>
      </c>
      <c r="Q20" s="246">
        <f>ROUND(E20*P20,2)</f>
        <v>0</v>
      </c>
      <c r="R20" s="246"/>
      <c r="S20" s="246" t="s">
        <v>128</v>
      </c>
      <c r="T20" s="247" t="s">
        <v>129</v>
      </c>
      <c r="U20" s="223">
        <v>0</v>
      </c>
      <c r="V20" s="223">
        <f>ROUND(E20*U20,2)</f>
        <v>0</v>
      </c>
      <c r="W20" s="223"/>
      <c r="X20" s="223" t="s">
        <v>149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150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ht="22.5" outlineLevel="1" x14ac:dyDescent="0.2">
      <c r="A21" s="234">
        <v>5</v>
      </c>
      <c r="B21" s="235" t="s">
        <v>151</v>
      </c>
      <c r="C21" s="251" t="s">
        <v>152</v>
      </c>
      <c r="D21" s="236" t="s">
        <v>127</v>
      </c>
      <c r="E21" s="237">
        <v>6.6</v>
      </c>
      <c r="F21" s="238"/>
      <c r="G21" s="239">
        <f>ROUND(E21*F21,2)</f>
        <v>0</v>
      </c>
      <c r="H21" s="238"/>
      <c r="I21" s="239">
        <f>ROUND(E21*H21,2)</f>
        <v>0</v>
      </c>
      <c r="J21" s="238"/>
      <c r="K21" s="239">
        <f>ROUND(E21*J21,2)</f>
        <v>0</v>
      </c>
      <c r="L21" s="239">
        <v>21</v>
      </c>
      <c r="M21" s="239">
        <f>G21*(1+L21/100)</f>
        <v>0</v>
      </c>
      <c r="N21" s="239">
        <v>1.2999999999999999E-4</v>
      </c>
      <c r="O21" s="239">
        <f>ROUND(E21*N21,2)</f>
        <v>0</v>
      </c>
      <c r="P21" s="239">
        <v>0</v>
      </c>
      <c r="Q21" s="239">
        <f>ROUND(E21*P21,2)</f>
        <v>0</v>
      </c>
      <c r="R21" s="239"/>
      <c r="S21" s="239" t="s">
        <v>128</v>
      </c>
      <c r="T21" s="240" t="s">
        <v>129</v>
      </c>
      <c r="U21" s="223">
        <v>0</v>
      </c>
      <c r="V21" s="223">
        <f>ROUND(E21*U21,2)</f>
        <v>0</v>
      </c>
      <c r="W21" s="223"/>
      <c r="X21" s="223" t="s">
        <v>130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131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20"/>
      <c r="B22" s="221"/>
      <c r="C22" s="252" t="s">
        <v>153</v>
      </c>
      <c r="D22" s="225"/>
      <c r="E22" s="226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13"/>
      <c r="Z22" s="213"/>
      <c r="AA22" s="213"/>
      <c r="AB22" s="213"/>
      <c r="AC22" s="213"/>
      <c r="AD22" s="213"/>
      <c r="AE22" s="213"/>
      <c r="AF22" s="213"/>
      <c r="AG22" s="213" t="s">
        <v>133</v>
      </c>
      <c r="AH22" s="213">
        <v>0</v>
      </c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20"/>
      <c r="B23" s="221"/>
      <c r="C23" s="252" t="s">
        <v>154</v>
      </c>
      <c r="D23" s="225"/>
      <c r="E23" s="226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3"/>
      <c r="Z23" s="213"/>
      <c r="AA23" s="213"/>
      <c r="AB23" s="213"/>
      <c r="AC23" s="213"/>
      <c r="AD23" s="213"/>
      <c r="AE23" s="213"/>
      <c r="AF23" s="213"/>
      <c r="AG23" s="213" t="s">
        <v>133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20"/>
      <c r="B24" s="221"/>
      <c r="C24" s="252" t="s">
        <v>155</v>
      </c>
      <c r="D24" s="225"/>
      <c r="E24" s="226">
        <v>6.6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13"/>
      <c r="Z24" s="213"/>
      <c r="AA24" s="213"/>
      <c r="AB24" s="213"/>
      <c r="AC24" s="213"/>
      <c r="AD24" s="213"/>
      <c r="AE24" s="213"/>
      <c r="AF24" s="213"/>
      <c r="AG24" s="213" t="s">
        <v>133</v>
      </c>
      <c r="AH24" s="213">
        <v>0</v>
      </c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34">
        <v>6</v>
      </c>
      <c r="B25" s="235" t="s">
        <v>156</v>
      </c>
      <c r="C25" s="251" t="s">
        <v>157</v>
      </c>
      <c r="D25" s="236" t="s">
        <v>127</v>
      </c>
      <c r="E25" s="237">
        <v>525</v>
      </c>
      <c r="F25" s="238"/>
      <c r="G25" s="239">
        <f>ROUND(E25*F25,2)</f>
        <v>0</v>
      </c>
      <c r="H25" s="238"/>
      <c r="I25" s="239">
        <f>ROUND(E25*H25,2)</f>
        <v>0</v>
      </c>
      <c r="J25" s="238"/>
      <c r="K25" s="239">
        <f>ROUND(E25*J25,2)</f>
        <v>0</v>
      </c>
      <c r="L25" s="239">
        <v>21</v>
      </c>
      <c r="M25" s="239">
        <f>G25*(1+L25/100)</f>
        <v>0</v>
      </c>
      <c r="N25" s="239">
        <v>0</v>
      </c>
      <c r="O25" s="239">
        <f>ROUND(E25*N25,2)</f>
        <v>0</v>
      </c>
      <c r="P25" s="239">
        <v>0</v>
      </c>
      <c r="Q25" s="239">
        <f>ROUND(E25*P25,2)</f>
        <v>0</v>
      </c>
      <c r="R25" s="239"/>
      <c r="S25" s="239" t="s">
        <v>128</v>
      </c>
      <c r="T25" s="240" t="s">
        <v>129</v>
      </c>
      <c r="U25" s="223">
        <v>0</v>
      </c>
      <c r="V25" s="223">
        <f>ROUND(E25*U25,2)</f>
        <v>0</v>
      </c>
      <c r="W25" s="223"/>
      <c r="X25" s="223" t="s">
        <v>130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131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20"/>
      <c r="B26" s="221"/>
      <c r="C26" s="252" t="s">
        <v>158</v>
      </c>
      <c r="D26" s="225"/>
      <c r="E26" s="226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13"/>
      <c r="Z26" s="213"/>
      <c r="AA26" s="213"/>
      <c r="AB26" s="213"/>
      <c r="AC26" s="213"/>
      <c r="AD26" s="213"/>
      <c r="AE26" s="213"/>
      <c r="AF26" s="213"/>
      <c r="AG26" s="213" t="s">
        <v>133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20"/>
      <c r="B27" s="221"/>
      <c r="C27" s="252" t="s">
        <v>159</v>
      </c>
      <c r="D27" s="225"/>
      <c r="E27" s="226">
        <v>525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13"/>
      <c r="Z27" s="213"/>
      <c r="AA27" s="213"/>
      <c r="AB27" s="213"/>
      <c r="AC27" s="213"/>
      <c r="AD27" s="213"/>
      <c r="AE27" s="213"/>
      <c r="AF27" s="213"/>
      <c r="AG27" s="213" t="s">
        <v>133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41">
        <v>7</v>
      </c>
      <c r="B28" s="242" t="s">
        <v>160</v>
      </c>
      <c r="C28" s="253" t="s">
        <v>161</v>
      </c>
      <c r="D28" s="243" t="s">
        <v>127</v>
      </c>
      <c r="E28" s="244">
        <v>525</v>
      </c>
      <c r="F28" s="245"/>
      <c r="G28" s="246">
        <f>ROUND(E28*F28,2)</f>
        <v>0</v>
      </c>
      <c r="H28" s="245"/>
      <c r="I28" s="246">
        <f>ROUND(E28*H28,2)</f>
        <v>0</v>
      </c>
      <c r="J28" s="245"/>
      <c r="K28" s="246">
        <f>ROUND(E28*J28,2)</f>
        <v>0</v>
      </c>
      <c r="L28" s="246">
        <v>21</v>
      </c>
      <c r="M28" s="246">
        <f>G28*(1+L28/100)</f>
        <v>0</v>
      </c>
      <c r="N28" s="246">
        <v>1.0000000000000001E-5</v>
      </c>
      <c r="O28" s="246">
        <f>ROUND(E28*N28,2)</f>
        <v>0.01</v>
      </c>
      <c r="P28" s="246">
        <v>0</v>
      </c>
      <c r="Q28" s="246">
        <f>ROUND(E28*P28,2)</f>
        <v>0</v>
      </c>
      <c r="R28" s="246"/>
      <c r="S28" s="246" t="s">
        <v>128</v>
      </c>
      <c r="T28" s="247" t="s">
        <v>129</v>
      </c>
      <c r="U28" s="223">
        <v>0</v>
      </c>
      <c r="V28" s="223">
        <f>ROUND(E28*U28,2)</f>
        <v>0</v>
      </c>
      <c r="W28" s="223"/>
      <c r="X28" s="223" t="s">
        <v>130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131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x14ac:dyDescent="0.2">
      <c r="A29" s="228" t="s">
        <v>123</v>
      </c>
      <c r="B29" s="229" t="s">
        <v>63</v>
      </c>
      <c r="C29" s="250" t="s">
        <v>64</v>
      </c>
      <c r="D29" s="230"/>
      <c r="E29" s="231"/>
      <c r="F29" s="232"/>
      <c r="G29" s="232">
        <f>SUMIF(AG30:AG41,"&lt;&gt;NOR",G30:G41)</f>
        <v>0</v>
      </c>
      <c r="H29" s="232"/>
      <c r="I29" s="232">
        <f>SUM(I30:I41)</f>
        <v>0</v>
      </c>
      <c r="J29" s="232"/>
      <c r="K29" s="232">
        <f>SUM(K30:K41)</f>
        <v>0</v>
      </c>
      <c r="L29" s="232"/>
      <c r="M29" s="232">
        <f>SUM(M30:M41)</f>
        <v>0</v>
      </c>
      <c r="N29" s="232"/>
      <c r="O29" s="232">
        <f>SUM(O30:O41)</f>
        <v>0</v>
      </c>
      <c r="P29" s="232"/>
      <c r="Q29" s="232">
        <f>SUM(Q30:Q41)</f>
        <v>0.16</v>
      </c>
      <c r="R29" s="232"/>
      <c r="S29" s="232"/>
      <c r="T29" s="233"/>
      <c r="U29" s="227"/>
      <c r="V29" s="227">
        <f>SUM(V30:V41)</f>
        <v>1.84</v>
      </c>
      <c r="W29" s="227"/>
      <c r="X29" s="227"/>
      <c r="AG29" t="s">
        <v>124</v>
      </c>
    </row>
    <row r="30" spans="1:60" outlineLevel="1" x14ac:dyDescent="0.2">
      <c r="A30" s="234">
        <v>8</v>
      </c>
      <c r="B30" s="235" t="s">
        <v>162</v>
      </c>
      <c r="C30" s="251" t="s">
        <v>163</v>
      </c>
      <c r="D30" s="236" t="s">
        <v>127</v>
      </c>
      <c r="E30" s="237">
        <v>1.6</v>
      </c>
      <c r="F30" s="238"/>
      <c r="G30" s="239">
        <f>ROUND(E30*F30,2)</f>
        <v>0</v>
      </c>
      <c r="H30" s="238"/>
      <c r="I30" s="239">
        <f>ROUND(E30*H30,2)</f>
        <v>0</v>
      </c>
      <c r="J30" s="238"/>
      <c r="K30" s="239">
        <f>ROUND(E30*J30,2)</f>
        <v>0</v>
      </c>
      <c r="L30" s="239">
        <v>21</v>
      </c>
      <c r="M30" s="239">
        <f>G30*(1+L30/100)</f>
        <v>0</v>
      </c>
      <c r="N30" s="239">
        <v>0</v>
      </c>
      <c r="O30" s="239">
        <f>ROUND(E30*N30,2)</f>
        <v>0</v>
      </c>
      <c r="P30" s="239">
        <v>7.5999999999999998E-2</v>
      </c>
      <c r="Q30" s="239">
        <f>ROUND(E30*P30,2)</f>
        <v>0.12</v>
      </c>
      <c r="R30" s="239"/>
      <c r="S30" s="239" t="s">
        <v>138</v>
      </c>
      <c r="T30" s="240" t="s">
        <v>129</v>
      </c>
      <c r="U30" s="223">
        <v>0.93899999999999995</v>
      </c>
      <c r="V30" s="223">
        <f>ROUND(E30*U30,2)</f>
        <v>1.5</v>
      </c>
      <c r="W30" s="223"/>
      <c r="X30" s="223" t="s">
        <v>130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131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20"/>
      <c r="B31" s="221"/>
      <c r="C31" s="252" t="s">
        <v>164</v>
      </c>
      <c r="D31" s="225"/>
      <c r="E31" s="226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13"/>
      <c r="Z31" s="213"/>
      <c r="AA31" s="213"/>
      <c r="AB31" s="213"/>
      <c r="AC31" s="213"/>
      <c r="AD31" s="213"/>
      <c r="AE31" s="213"/>
      <c r="AF31" s="213"/>
      <c r="AG31" s="213" t="s">
        <v>133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20"/>
      <c r="B32" s="221"/>
      <c r="C32" s="252" t="s">
        <v>165</v>
      </c>
      <c r="D32" s="225"/>
      <c r="E32" s="226">
        <v>1.6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13"/>
      <c r="Z32" s="213"/>
      <c r="AA32" s="213"/>
      <c r="AB32" s="213"/>
      <c r="AC32" s="213"/>
      <c r="AD32" s="213"/>
      <c r="AE32" s="213"/>
      <c r="AF32" s="213"/>
      <c r="AG32" s="213" t="s">
        <v>133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34">
        <v>9</v>
      </c>
      <c r="B33" s="235" t="s">
        <v>166</v>
      </c>
      <c r="C33" s="251" t="s">
        <v>167</v>
      </c>
      <c r="D33" s="236" t="s">
        <v>127</v>
      </c>
      <c r="E33" s="237">
        <v>0.8</v>
      </c>
      <c r="F33" s="238"/>
      <c r="G33" s="239">
        <f>ROUND(E33*F33,2)</f>
        <v>0</v>
      </c>
      <c r="H33" s="238"/>
      <c r="I33" s="239">
        <f>ROUND(E33*H33,2)</f>
        <v>0</v>
      </c>
      <c r="J33" s="238"/>
      <c r="K33" s="239">
        <f>ROUND(E33*J33,2)</f>
        <v>0</v>
      </c>
      <c r="L33" s="239">
        <v>21</v>
      </c>
      <c r="M33" s="239">
        <f>G33*(1+L33/100)</f>
        <v>0</v>
      </c>
      <c r="N33" s="239">
        <v>0</v>
      </c>
      <c r="O33" s="239">
        <f>ROUND(E33*N33,2)</f>
        <v>0</v>
      </c>
      <c r="P33" s="239">
        <v>5.5E-2</v>
      </c>
      <c r="Q33" s="239">
        <f>ROUND(E33*P33,2)</f>
        <v>0.04</v>
      </c>
      <c r="R33" s="239"/>
      <c r="S33" s="239" t="s">
        <v>138</v>
      </c>
      <c r="T33" s="240" t="s">
        <v>129</v>
      </c>
      <c r="U33" s="223">
        <v>0.42499999999999999</v>
      </c>
      <c r="V33" s="223">
        <f>ROUND(E33*U33,2)</f>
        <v>0.34</v>
      </c>
      <c r="W33" s="223"/>
      <c r="X33" s="223" t="s">
        <v>130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131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20"/>
      <c r="B34" s="221"/>
      <c r="C34" s="252" t="s">
        <v>132</v>
      </c>
      <c r="D34" s="225"/>
      <c r="E34" s="226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13"/>
      <c r="Z34" s="213"/>
      <c r="AA34" s="213"/>
      <c r="AB34" s="213"/>
      <c r="AC34" s="213"/>
      <c r="AD34" s="213"/>
      <c r="AE34" s="213"/>
      <c r="AF34" s="213"/>
      <c r="AG34" s="213" t="s">
        <v>133</v>
      </c>
      <c r="AH34" s="213">
        <v>0</v>
      </c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20"/>
      <c r="B35" s="221"/>
      <c r="C35" s="252" t="s">
        <v>134</v>
      </c>
      <c r="D35" s="225"/>
      <c r="E35" s="226">
        <v>0.8</v>
      </c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13"/>
      <c r="Z35" s="213"/>
      <c r="AA35" s="213"/>
      <c r="AB35" s="213"/>
      <c r="AC35" s="213"/>
      <c r="AD35" s="213"/>
      <c r="AE35" s="213"/>
      <c r="AF35" s="213"/>
      <c r="AG35" s="213" t="s">
        <v>133</v>
      </c>
      <c r="AH35" s="213"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41">
        <v>10</v>
      </c>
      <c r="B36" s="242" t="s">
        <v>168</v>
      </c>
      <c r="C36" s="253" t="s">
        <v>169</v>
      </c>
      <c r="D36" s="243" t="s">
        <v>170</v>
      </c>
      <c r="E36" s="244">
        <v>0.92500000000000004</v>
      </c>
      <c r="F36" s="245"/>
      <c r="G36" s="246">
        <f>ROUND(E36*F36,2)</f>
        <v>0</v>
      </c>
      <c r="H36" s="245"/>
      <c r="I36" s="246">
        <f>ROUND(E36*H36,2)</f>
        <v>0</v>
      </c>
      <c r="J36" s="245"/>
      <c r="K36" s="246">
        <f>ROUND(E36*J36,2)</f>
        <v>0</v>
      </c>
      <c r="L36" s="246">
        <v>21</v>
      </c>
      <c r="M36" s="246">
        <f>G36*(1+L36/100)</f>
        <v>0</v>
      </c>
      <c r="N36" s="246">
        <v>0</v>
      </c>
      <c r="O36" s="246">
        <f>ROUND(E36*N36,2)</f>
        <v>0</v>
      </c>
      <c r="P36" s="246">
        <v>0</v>
      </c>
      <c r="Q36" s="246">
        <f>ROUND(E36*P36,2)</f>
        <v>0</v>
      </c>
      <c r="R36" s="246"/>
      <c r="S36" s="246" t="s">
        <v>128</v>
      </c>
      <c r="T36" s="247" t="s">
        <v>129</v>
      </c>
      <c r="U36" s="223">
        <v>0</v>
      </c>
      <c r="V36" s="223">
        <f>ROUND(E36*U36,2)</f>
        <v>0</v>
      </c>
      <c r="W36" s="223"/>
      <c r="X36" s="223" t="s">
        <v>130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131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ht="22.5" outlineLevel="1" x14ac:dyDescent="0.2">
      <c r="A37" s="241">
        <v>11</v>
      </c>
      <c r="B37" s="242" t="s">
        <v>171</v>
      </c>
      <c r="C37" s="253" t="s">
        <v>172</v>
      </c>
      <c r="D37" s="243" t="s">
        <v>170</v>
      </c>
      <c r="E37" s="244">
        <v>0.92500000000000004</v>
      </c>
      <c r="F37" s="245"/>
      <c r="G37" s="246">
        <f>ROUND(E37*F37,2)</f>
        <v>0</v>
      </c>
      <c r="H37" s="245"/>
      <c r="I37" s="246">
        <f>ROUND(E37*H37,2)</f>
        <v>0</v>
      </c>
      <c r="J37" s="245"/>
      <c r="K37" s="246">
        <f>ROUND(E37*J37,2)</f>
        <v>0</v>
      </c>
      <c r="L37" s="246">
        <v>21</v>
      </c>
      <c r="M37" s="246">
        <f>G37*(1+L37/100)</f>
        <v>0</v>
      </c>
      <c r="N37" s="246">
        <v>0</v>
      </c>
      <c r="O37" s="246">
        <f>ROUND(E37*N37,2)</f>
        <v>0</v>
      </c>
      <c r="P37" s="246">
        <v>0</v>
      </c>
      <c r="Q37" s="246">
        <f>ROUND(E37*P37,2)</f>
        <v>0</v>
      </c>
      <c r="R37" s="246"/>
      <c r="S37" s="246" t="s">
        <v>128</v>
      </c>
      <c r="T37" s="247" t="s">
        <v>129</v>
      </c>
      <c r="U37" s="223">
        <v>0</v>
      </c>
      <c r="V37" s="223">
        <f>ROUND(E37*U37,2)</f>
        <v>0</v>
      </c>
      <c r="W37" s="223"/>
      <c r="X37" s="223" t="s">
        <v>130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131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34">
        <v>12</v>
      </c>
      <c r="B38" s="235" t="s">
        <v>173</v>
      </c>
      <c r="C38" s="251" t="s">
        <v>174</v>
      </c>
      <c r="D38" s="236" t="s">
        <v>170</v>
      </c>
      <c r="E38" s="237">
        <v>3.7</v>
      </c>
      <c r="F38" s="238"/>
      <c r="G38" s="239">
        <f>ROUND(E38*F38,2)</f>
        <v>0</v>
      </c>
      <c r="H38" s="238"/>
      <c r="I38" s="239">
        <f>ROUND(E38*H38,2)</f>
        <v>0</v>
      </c>
      <c r="J38" s="238"/>
      <c r="K38" s="239">
        <f>ROUND(E38*J38,2)</f>
        <v>0</v>
      </c>
      <c r="L38" s="239">
        <v>21</v>
      </c>
      <c r="M38" s="239">
        <f>G38*(1+L38/100)</f>
        <v>0</v>
      </c>
      <c r="N38" s="239">
        <v>0</v>
      </c>
      <c r="O38" s="239">
        <f>ROUND(E38*N38,2)</f>
        <v>0</v>
      </c>
      <c r="P38" s="239">
        <v>0</v>
      </c>
      <c r="Q38" s="239">
        <f>ROUND(E38*P38,2)</f>
        <v>0</v>
      </c>
      <c r="R38" s="239"/>
      <c r="S38" s="239" t="s">
        <v>128</v>
      </c>
      <c r="T38" s="240" t="s">
        <v>129</v>
      </c>
      <c r="U38" s="223">
        <v>0</v>
      </c>
      <c r="V38" s="223">
        <f>ROUND(E38*U38,2)</f>
        <v>0</v>
      </c>
      <c r="W38" s="223"/>
      <c r="X38" s="223" t="s">
        <v>130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131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20"/>
      <c r="B39" s="221"/>
      <c r="C39" s="252" t="s">
        <v>175</v>
      </c>
      <c r="D39" s="225"/>
      <c r="E39" s="226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13"/>
      <c r="Z39" s="213"/>
      <c r="AA39" s="213"/>
      <c r="AB39" s="213"/>
      <c r="AC39" s="213"/>
      <c r="AD39" s="213"/>
      <c r="AE39" s="213"/>
      <c r="AF39" s="213"/>
      <c r="AG39" s="213" t="s">
        <v>133</v>
      </c>
      <c r="AH39" s="213">
        <v>0</v>
      </c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">
      <c r="A40" s="220"/>
      <c r="B40" s="221"/>
      <c r="C40" s="252" t="s">
        <v>176</v>
      </c>
      <c r="D40" s="225"/>
      <c r="E40" s="226">
        <v>3.7</v>
      </c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13"/>
      <c r="Z40" s="213"/>
      <c r="AA40" s="213"/>
      <c r="AB40" s="213"/>
      <c r="AC40" s="213"/>
      <c r="AD40" s="213"/>
      <c r="AE40" s="213"/>
      <c r="AF40" s="213"/>
      <c r="AG40" s="213" t="s">
        <v>133</v>
      </c>
      <c r="AH40" s="213">
        <v>0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ht="22.5" outlineLevel="1" x14ac:dyDescent="0.2">
      <c r="A41" s="241">
        <v>13</v>
      </c>
      <c r="B41" s="242" t="s">
        <v>177</v>
      </c>
      <c r="C41" s="253" t="s">
        <v>178</v>
      </c>
      <c r="D41" s="243" t="s">
        <v>170</v>
      </c>
      <c r="E41" s="244">
        <v>0.67</v>
      </c>
      <c r="F41" s="245"/>
      <c r="G41" s="246">
        <f>ROUND(E41*F41,2)</f>
        <v>0</v>
      </c>
      <c r="H41" s="245"/>
      <c r="I41" s="246">
        <f>ROUND(E41*H41,2)</f>
        <v>0</v>
      </c>
      <c r="J41" s="245"/>
      <c r="K41" s="246">
        <f>ROUND(E41*J41,2)</f>
        <v>0</v>
      </c>
      <c r="L41" s="246">
        <v>21</v>
      </c>
      <c r="M41" s="246">
        <f>G41*(1+L41/100)</f>
        <v>0</v>
      </c>
      <c r="N41" s="246">
        <v>0</v>
      </c>
      <c r="O41" s="246">
        <f>ROUND(E41*N41,2)</f>
        <v>0</v>
      </c>
      <c r="P41" s="246">
        <v>0</v>
      </c>
      <c r="Q41" s="246">
        <f>ROUND(E41*P41,2)</f>
        <v>0</v>
      </c>
      <c r="R41" s="246"/>
      <c r="S41" s="246" t="s">
        <v>128</v>
      </c>
      <c r="T41" s="247" t="s">
        <v>129</v>
      </c>
      <c r="U41" s="223">
        <v>0</v>
      </c>
      <c r="V41" s="223">
        <f>ROUND(E41*U41,2)</f>
        <v>0</v>
      </c>
      <c r="W41" s="223"/>
      <c r="X41" s="223" t="s">
        <v>130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131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x14ac:dyDescent="0.2">
      <c r="A42" s="228" t="s">
        <v>123</v>
      </c>
      <c r="B42" s="229" t="s">
        <v>65</v>
      </c>
      <c r="C42" s="250" t="s">
        <v>66</v>
      </c>
      <c r="D42" s="230"/>
      <c r="E42" s="231"/>
      <c r="F42" s="232"/>
      <c r="G42" s="232">
        <f>SUMIF(AG43:AG43,"&lt;&gt;NOR",G43:G43)</f>
        <v>0</v>
      </c>
      <c r="H42" s="232"/>
      <c r="I42" s="232">
        <f>SUM(I43:I43)</f>
        <v>0</v>
      </c>
      <c r="J42" s="232"/>
      <c r="K42" s="232">
        <f>SUM(K43:K43)</f>
        <v>0</v>
      </c>
      <c r="L42" s="232"/>
      <c r="M42" s="232">
        <f>SUM(M43:M43)</f>
        <v>0</v>
      </c>
      <c r="N42" s="232"/>
      <c r="O42" s="232">
        <f>SUM(O43:O43)</f>
        <v>0</v>
      </c>
      <c r="P42" s="232"/>
      <c r="Q42" s="232">
        <f>SUM(Q43:Q43)</f>
        <v>0</v>
      </c>
      <c r="R42" s="232"/>
      <c r="S42" s="232"/>
      <c r="T42" s="233"/>
      <c r="U42" s="227"/>
      <c r="V42" s="227">
        <f>SUM(V43:V43)</f>
        <v>0</v>
      </c>
      <c r="W42" s="227"/>
      <c r="X42" s="227"/>
      <c r="AG42" t="s">
        <v>124</v>
      </c>
    </row>
    <row r="43" spans="1:60" outlineLevel="1" x14ac:dyDescent="0.2">
      <c r="A43" s="241">
        <v>14</v>
      </c>
      <c r="B43" s="242" t="s">
        <v>179</v>
      </c>
      <c r="C43" s="253" t="s">
        <v>180</v>
      </c>
      <c r="D43" s="243" t="s">
        <v>170</v>
      </c>
      <c r="E43" s="244">
        <v>4.9080000000000004</v>
      </c>
      <c r="F43" s="245"/>
      <c r="G43" s="246">
        <f>ROUND(E43*F43,2)</f>
        <v>0</v>
      </c>
      <c r="H43" s="245"/>
      <c r="I43" s="246">
        <f>ROUND(E43*H43,2)</f>
        <v>0</v>
      </c>
      <c r="J43" s="245"/>
      <c r="K43" s="246">
        <f>ROUND(E43*J43,2)</f>
        <v>0</v>
      </c>
      <c r="L43" s="246">
        <v>21</v>
      </c>
      <c r="M43" s="246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6"/>
      <c r="S43" s="246" t="s">
        <v>128</v>
      </c>
      <c r="T43" s="247" t="s">
        <v>129</v>
      </c>
      <c r="U43" s="223">
        <v>0</v>
      </c>
      <c r="V43" s="223">
        <f>ROUND(E43*U43,2)</f>
        <v>0</v>
      </c>
      <c r="W43" s="223"/>
      <c r="X43" s="223" t="s">
        <v>130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131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x14ac:dyDescent="0.2">
      <c r="A44" s="228" t="s">
        <v>123</v>
      </c>
      <c r="B44" s="229" t="s">
        <v>83</v>
      </c>
      <c r="C44" s="250" t="s">
        <v>84</v>
      </c>
      <c r="D44" s="230"/>
      <c r="E44" s="231"/>
      <c r="F44" s="232"/>
      <c r="G44" s="232">
        <f>SUMIF(AG45:AG64,"&lt;&gt;NOR",G45:G64)</f>
        <v>0</v>
      </c>
      <c r="H44" s="232"/>
      <c r="I44" s="232">
        <f>SUM(I45:I64)</f>
        <v>0</v>
      </c>
      <c r="J44" s="232"/>
      <c r="K44" s="232">
        <f>SUM(K45:K64)</f>
        <v>0</v>
      </c>
      <c r="L44" s="232"/>
      <c r="M44" s="232">
        <f>SUM(M45:M64)</f>
        <v>0</v>
      </c>
      <c r="N44" s="232"/>
      <c r="O44" s="232">
        <f>SUM(O45:O64)</f>
        <v>1</v>
      </c>
      <c r="P44" s="232"/>
      <c r="Q44" s="232">
        <f>SUM(Q45:Q64)</f>
        <v>0</v>
      </c>
      <c r="R44" s="232"/>
      <c r="S44" s="232"/>
      <c r="T44" s="233"/>
      <c r="U44" s="227"/>
      <c r="V44" s="227">
        <f>SUM(V45:V64)</f>
        <v>0</v>
      </c>
      <c r="W44" s="227"/>
      <c r="X44" s="227"/>
      <c r="AG44" t="s">
        <v>124</v>
      </c>
    </row>
    <row r="45" spans="1:60" outlineLevel="1" x14ac:dyDescent="0.2">
      <c r="A45" s="234">
        <v>15</v>
      </c>
      <c r="B45" s="235" t="s">
        <v>181</v>
      </c>
      <c r="C45" s="251" t="s">
        <v>182</v>
      </c>
      <c r="D45" s="236" t="s">
        <v>127</v>
      </c>
      <c r="E45" s="237">
        <v>13.3</v>
      </c>
      <c r="F45" s="238"/>
      <c r="G45" s="239">
        <f>ROUND(E45*F45,2)</f>
        <v>0</v>
      </c>
      <c r="H45" s="238"/>
      <c r="I45" s="239">
        <f>ROUND(E45*H45,2)</f>
        <v>0</v>
      </c>
      <c r="J45" s="238"/>
      <c r="K45" s="239">
        <f>ROUND(E45*J45,2)</f>
        <v>0</v>
      </c>
      <c r="L45" s="239">
        <v>21</v>
      </c>
      <c r="M45" s="239">
        <f>G45*(1+L45/100)</f>
        <v>0</v>
      </c>
      <c r="N45" s="239">
        <v>4.5699999999999998E-2</v>
      </c>
      <c r="O45" s="239">
        <f>ROUND(E45*N45,2)</f>
        <v>0.61</v>
      </c>
      <c r="P45" s="239">
        <v>0</v>
      </c>
      <c r="Q45" s="239">
        <f>ROUND(E45*P45,2)</f>
        <v>0</v>
      </c>
      <c r="R45" s="239"/>
      <c r="S45" s="239" t="s">
        <v>128</v>
      </c>
      <c r="T45" s="240" t="s">
        <v>129</v>
      </c>
      <c r="U45" s="223">
        <v>0</v>
      </c>
      <c r="V45" s="223">
        <f>ROUND(E45*U45,2)</f>
        <v>0</v>
      </c>
      <c r="W45" s="223"/>
      <c r="X45" s="223" t="s">
        <v>130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183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20"/>
      <c r="B46" s="221"/>
      <c r="C46" s="252" t="s">
        <v>184</v>
      </c>
      <c r="D46" s="225"/>
      <c r="E46" s="226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13"/>
      <c r="Z46" s="213"/>
      <c r="AA46" s="213"/>
      <c r="AB46" s="213"/>
      <c r="AC46" s="213"/>
      <c r="AD46" s="213"/>
      <c r="AE46" s="213"/>
      <c r="AF46" s="213"/>
      <c r="AG46" s="213" t="s">
        <v>133</v>
      </c>
      <c r="AH46" s="213">
        <v>0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20"/>
      <c r="B47" s="221"/>
      <c r="C47" s="252" t="s">
        <v>185</v>
      </c>
      <c r="D47" s="225"/>
      <c r="E47" s="226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13"/>
      <c r="Z47" s="213"/>
      <c r="AA47" s="213"/>
      <c r="AB47" s="213"/>
      <c r="AC47" s="213"/>
      <c r="AD47" s="213"/>
      <c r="AE47" s="213"/>
      <c r="AF47" s="213"/>
      <c r="AG47" s="213" t="s">
        <v>133</v>
      </c>
      <c r="AH47" s="213">
        <v>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20"/>
      <c r="B48" s="221"/>
      <c r="C48" s="252" t="s">
        <v>186</v>
      </c>
      <c r="D48" s="225"/>
      <c r="E48" s="226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13"/>
      <c r="Z48" s="213"/>
      <c r="AA48" s="213"/>
      <c r="AB48" s="213"/>
      <c r="AC48" s="213"/>
      <c r="AD48" s="213"/>
      <c r="AE48" s="213"/>
      <c r="AF48" s="213"/>
      <c r="AG48" s="213" t="s">
        <v>133</v>
      </c>
      <c r="AH48" s="213">
        <v>0</v>
      </c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20"/>
      <c r="B49" s="221"/>
      <c r="C49" s="252" t="s">
        <v>187</v>
      </c>
      <c r="D49" s="225"/>
      <c r="E49" s="226">
        <v>13.3</v>
      </c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13"/>
      <c r="Z49" s="213"/>
      <c r="AA49" s="213"/>
      <c r="AB49" s="213"/>
      <c r="AC49" s="213"/>
      <c r="AD49" s="213"/>
      <c r="AE49" s="213"/>
      <c r="AF49" s="213"/>
      <c r="AG49" s="213" t="s">
        <v>133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34">
        <v>16</v>
      </c>
      <c r="B50" s="235" t="s">
        <v>188</v>
      </c>
      <c r="C50" s="251" t="s">
        <v>189</v>
      </c>
      <c r="D50" s="236" t="s">
        <v>127</v>
      </c>
      <c r="E50" s="237">
        <v>5.7</v>
      </c>
      <c r="F50" s="238"/>
      <c r="G50" s="239">
        <f>ROUND(E50*F50,2)</f>
        <v>0</v>
      </c>
      <c r="H50" s="238"/>
      <c r="I50" s="239">
        <f>ROUND(E50*H50,2)</f>
        <v>0</v>
      </c>
      <c r="J50" s="238"/>
      <c r="K50" s="239">
        <f>ROUND(E50*J50,2)</f>
        <v>0</v>
      </c>
      <c r="L50" s="239">
        <v>21</v>
      </c>
      <c r="M50" s="239">
        <f>G50*(1+L50/100)</f>
        <v>0</v>
      </c>
      <c r="N50" s="239">
        <v>0</v>
      </c>
      <c r="O50" s="239">
        <f>ROUND(E50*N50,2)</f>
        <v>0</v>
      </c>
      <c r="P50" s="239">
        <v>0</v>
      </c>
      <c r="Q50" s="239">
        <f>ROUND(E50*P50,2)</f>
        <v>0</v>
      </c>
      <c r="R50" s="239"/>
      <c r="S50" s="239" t="s">
        <v>128</v>
      </c>
      <c r="T50" s="240" t="s">
        <v>129</v>
      </c>
      <c r="U50" s="223">
        <v>0</v>
      </c>
      <c r="V50" s="223">
        <f>ROUND(E50*U50,2)</f>
        <v>0</v>
      </c>
      <c r="W50" s="223"/>
      <c r="X50" s="223" t="s">
        <v>130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183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20"/>
      <c r="B51" s="221"/>
      <c r="C51" s="252" t="s">
        <v>184</v>
      </c>
      <c r="D51" s="225"/>
      <c r="E51" s="226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13"/>
      <c r="Z51" s="213"/>
      <c r="AA51" s="213"/>
      <c r="AB51" s="213"/>
      <c r="AC51" s="213"/>
      <c r="AD51" s="213"/>
      <c r="AE51" s="213"/>
      <c r="AF51" s="213"/>
      <c r="AG51" s="213" t="s">
        <v>133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20"/>
      <c r="B52" s="221"/>
      <c r="C52" s="252" t="s">
        <v>190</v>
      </c>
      <c r="D52" s="225"/>
      <c r="E52" s="226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13"/>
      <c r="Z52" s="213"/>
      <c r="AA52" s="213"/>
      <c r="AB52" s="213"/>
      <c r="AC52" s="213"/>
      <c r="AD52" s="213"/>
      <c r="AE52" s="213"/>
      <c r="AF52" s="213"/>
      <c r="AG52" s="213" t="s">
        <v>133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20"/>
      <c r="B53" s="221"/>
      <c r="C53" s="252" t="s">
        <v>191</v>
      </c>
      <c r="D53" s="225"/>
      <c r="E53" s="226">
        <v>5.7</v>
      </c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13"/>
      <c r="Z53" s="213"/>
      <c r="AA53" s="213"/>
      <c r="AB53" s="213"/>
      <c r="AC53" s="213"/>
      <c r="AD53" s="213"/>
      <c r="AE53" s="213"/>
      <c r="AF53" s="213"/>
      <c r="AG53" s="213" t="s">
        <v>133</v>
      </c>
      <c r="AH53" s="213">
        <v>0</v>
      </c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ht="22.5" outlineLevel="1" x14ac:dyDescent="0.2">
      <c r="A54" s="234">
        <v>17</v>
      </c>
      <c r="B54" s="235" t="s">
        <v>192</v>
      </c>
      <c r="C54" s="251" t="s">
        <v>193</v>
      </c>
      <c r="D54" s="236" t="s">
        <v>127</v>
      </c>
      <c r="E54" s="237">
        <v>5.7</v>
      </c>
      <c r="F54" s="238"/>
      <c r="G54" s="239">
        <f>ROUND(E54*F54,2)</f>
        <v>0</v>
      </c>
      <c r="H54" s="238"/>
      <c r="I54" s="239">
        <f>ROUND(E54*H54,2)</f>
        <v>0</v>
      </c>
      <c r="J54" s="238"/>
      <c r="K54" s="239">
        <f>ROUND(E54*J54,2)</f>
        <v>0</v>
      </c>
      <c r="L54" s="239">
        <v>21</v>
      </c>
      <c r="M54" s="239">
        <f>G54*(1+L54/100)</f>
        <v>0</v>
      </c>
      <c r="N54" s="239">
        <v>6.9999999999999999E-4</v>
      </c>
      <c r="O54" s="239">
        <f>ROUND(E54*N54,2)</f>
        <v>0</v>
      </c>
      <c r="P54" s="239">
        <v>0</v>
      </c>
      <c r="Q54" s="239">
        <f>ROUND(E54*P54,2)</f>
        <v>0</v>
      </c>
      <c r="R54" s="239"/>
      <c r="S54" s="239" t="s">
        <v>128</v>
      </c>
      <c r="T54" s="240" t="s">
        <v>129</v>
      </c>
      <c r="U54" s="223">
        <v>0</v>
      </c>
      <c r="V54" s="223">
        <f>ROUND(E54*U54,2)</f>
        <v>0</v>
      </c>
      <c r="W54" s="223"/>
      <c r="X54" s="223" t="s">
        <v>130</v>
      </c>
      <c r="Y54" s="213"/>
      <c r="Z54" s="213"/>
      <c r="AA54" s="213"/>
      <c r="AB54" s="213"/>
      <c r="AC54" s="213"/>
      <c r="AD54" s="213"/>
      <c r="AE54" s="213"/>
      <c r="AF54" s="213"/>
      <c r="AG54" s="213" t="s">
        <v>183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">
      <c r="A55" s="220"/>
      <c r="B55" s="221"/>
      <c r="C55" s="252" t="s">
        <v>194</v>
      </c>
      <c r="D55" s="225"/>
      <c r="E55" s="226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13"/>
      <c r="Z55" s="213"/>
      <c r="AA55" s="213"/>
      <c r="AB55" s="213"/>
      <c r="AC55" s="213"/>
      <c r="AD55" s="213"/>
      <c r="AE55" s="213"/>
      <c r="AF55" s="213"/>
      <c r="AG55" s="213" t="s">
        <v>133</v>
      </c>
      <c r="AH55" s="213">
        <v>0</v>
      </c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20"/>
      <c r="B56" s="221"/>
      <c r="C56" s="252" t="s">
        <v>191</v>
      </c>
      <c r="D56" s="225"/>
      <c r="E56" s="226">
        <v>5.7</v>
      </c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13"/>
      <c r="Z56" s="213"/>
      <c r="AA56" s="213"/>
      <c r="AB56" s="213"/>
      <c r="AC56" s="213"/>
      <c r="AD56" s="213"/>
      <c r="AE56" s="213"/>
      <c r="AF56" s="213"/>
      <c r="AG56" s="213" t="s">
        <v>133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34">
        <v>18</v>
      </c>
      <c r="B57" s="235" t="s">
        <v>195</v>
      </c>
      <c r="C57" s="251" t="s">
        <v>196</v>
      </c>
      <c r="D57" s="236" t="s">
        <v>127</v>
      </c>
      <c r="E57" s="237">
        <v>5.56</v>
      </c>
      <c r="F57" s="238"/>
      <c r="G57" s="239">
        <f>ROUND(E57*F57,2)</f>
        <v>0</v>
      </c>
      <c r="H57" s="238"/>
      <c r="I57" s="239">
        <f>ROUND(E57*H57,2)</f>
        <v>0</v>
      </c>
      <c r="J57" s="238"/>
      <c r="K57" s="239">
        <f>ROUND(E57*J57,2)</f>
        <v>0</v>
      </c>
      <c r="L57" s="239">
        <v>21</v>
      </c>
      <c r="M57" s="239">
        <f>G57*(1+L57/100)</f>
        <v>0</v>
      </c>
      <c r="N57" s="239">
        <v>1.1820000000000001E-2</v>
      </c>
      <c r="O57" s="239">
        <f>ROUND(E57*N57,2)</f>
        <v>7.0000000000000007E-2</v>
      </c>
      <c r="P57" s="239">
        <v>0</v>
      </c>
      <c r="Q57" s="239">
        <f>ROUND(E57*P57,2)</f>
        <v>0</v>
      </c>
      <c r="R57" s="239"/>
      <c r="S57" s="239" t="s">
        <v>128</v>
      </c>
      <c r="T57" s="240" t="s">
        <v>129</v>
      </c>
      <c r="U57" s="223">
        <v>0</v>
      </c>
      <c r="V57" s="223">
        <f>ROUND(E57*U57,2)</f>
        <v>0</v>
      </c>
      <c r="W57" s="223"/>
      <c r="X57" s="223" t="s">
        <v>130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183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20"/>
      <c r="B58" s="221"/>
      <c r="C58" s="252" t="s">
        <v>197</v>
      </c>
      <c r="D58" s="225"/>
      <c r="E58" s="226">
        <v>5.56</v>
      </c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13"/>
      <c r="Z58" s="213"/>
      <c r="AA58" s="213"/>
      <c r="AB58" s="213"/>
      <c r="AC58" s="213"/>
      <c r="AD58" s="213"/>
      <c r="AE58" s="213"/>
      <c r="AF58" s="213"/>
      <c r="AG58" s="213" t="s">
        <v>133</v>
      </c>
      <c r="AH58" s="213">
        <v>0</v>
      </c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41">
        <v>19</v>
      </c>
      <c r="B59" s="242" t="s">
        <v>198</v>
      </c>
      <c r="C59" s="253" t="s">
        <v>199</v>
      </c>
      <c r="D59" s="243" t="s">
        <v>144</v>
      </c>
      <c r="E59" s="244">
        <v>1</v>
      </c>
      <c r="F59" s="245"/>
      <c r="G59" s="246">
        <f>ROUND(E59*F59,2)</f>
        <v>0</v>
      </c>
      <c r="H59" s="245"/>
      <c r="I59" s="246">
        <f>ROUND(E59*H59,2)</f>
        <v>0</v>
      </c>
      <c r="J59" s="245"/>
      <c r="K59" s="246">
        <f>ROUND(E59*J59,2)</f>
        <v>0</v>
      </c>
      <c r="L59" s="246">
        <v>21</v>
      </c>
      <c r="M59" s="246">
        <f>G59*(1+L59/100)</f>
        <v>0</v>
      </c>
      <c r="N59" s="246">
        <v>2.2000000000000001E-4</v>
      </c>
      <c r="O59" s="246">
        <f>ROUND(E59*N59,2)</f>
        <v>0</v>
      </c>
      <c r="P59" s="246">
        <v>0</v>
      </c>
      <c r="Q59" s="246">
        <f>ROUND(E59*P59,2)</f>
        <v>0</v>
      </c>
      <c r="R59" s="246"/>
      <c r="S59" s="246" t="s">
        <v>128</v>
      </c>
      <c r="T59" s="247" t="s">
        <v>129</v>
      </c>
      <c r="U59" s="223">
        <v>0</v>
      </c>
      <c r="V59" s="223">
        <f>ROUND(E59*U59,2)</f>
        <v>0</v>
      </c>
      <c r="W59" s="223"/>
      <c r="X59" s="223" t="s">
        <v>130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183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41">
        <v>20</v>
      </c>
      <c r="B60" s="242" t="s">
        <v>200</v>
      </c>
      <c r="C60" s="253" t="s">
        <v>201</v>
      </c>
      <c r="D60" s="243" t="s">
        <v>144</v>
      </c>
      <c r="E60" s="244">
        <v>1</v>
      </c>
      <c r="F60" s="245"/>
      <c r="G60" s="246">
        <f>ROUND(E60*F60,2)</f>
        <v>0</v>
      </c>
      <c r="H60" s="245"/>
      <c r="I60" s="246">
        <f>ROUND(E60*H60,2)</f>
        <v>0</v>
      </c>
      <c r="J60" s="245"/>
      <c r="K60" s="246">
        <f>ROUND(E60*J60,2)</f>
        <v>0</v>
      </c>
      <c r="L60" s="246">
        <v>21</v>
      </c>
      <c r="M60" s="246">
        <f>G60*(1+L60/100)</f>
        <v>0</v>
      </c>
      <c r="N60" s="246">
        <v>2.5420000000000002E-2</v>
      </c>
      <c r="O60" s="246">
        <f>ROUND(E60*N60,2)</f>
        <v>0.03</v>
      </c>
      <c r="P60" s="246">
        <v>0</v>
      </c>
      <c r="Q60" s="246">
        <f>ROUND(E60*P60,2)</f>
        <v>0</v>
      </c>
      <c r="R60" s="246"/>
      <c r="S60" s="246" t="s">
        <v>128</v>
      </c>
      <c r="T60" s="247" t="s">
        <v>129</v>
      </c>
      <c r="U60" s="223">
        <v>0</v>
      </c>
      <c r="V60" s="223">
        <f>ROUND(E60*U60,2)</f>
        <v>0</v>
      </c>
      <c r="W60" s="223"/>
      <c r="X60" s="223" t="s">
        <v>149</v>
      </c>
      <c r="Y60" s="213"/>
      <c r="Z60" s="213"/>
      <c r="AA60" s="213"/>
      <c r="AB60" s="213"/>
      <c r="AC60" s="213"/>
      <c r="AD60" s="213"/>
      <c r="AE60" s="213"/>
      <c r="AF60" s="213"/>
      <c r="AG60" s="213" t="s">
        <v>150</v>
      </c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outlineLevel="1" x14ac:dyDescent="0.2">
      <c r="A61" s="234">
        <v>21</v>
      </c>
      <c r="B61" s="235" t="s">
        <v>202</v>
      </c>
      <c r="C61" s="251" t="s">
        <v>203</v>
      </c>
      <c r="D61" s="236" t="s">
        <v>127</v>
      </c>
      <c r="E61" s="237">
        <v>6.2</v>
      </c>
      <c r="F61" s="238"/>
      <c r="G61" s="239">
        <f>ROUND(E61*F61,2)</f>
        <v>0</v>
      </c>
      <c r="H61" s="238"/>
      <c r="I61" s="239">
        <f>ROUND(E61*H61,2)</f>
        <v>0</v>
      </c>
      <c r="J61" s="238"/>
      <c r="K61" s="239">
        <f>ROUND(E61*J61,2)</f>
        <v>0</v>
      </c>
      <c r="L61" s="239">
        <v>21</v>
      </c>
      <c r="M61" s="239">
        <f>G61*(1+L61/100)</f>
        <v>0</v>
      </c>
      <c r="N61" s="239">
        <v>4.725E-2</v>
      </c>
      <c r="O61" s="239">
        <f>ROUND(E61*N61,2)</f>
        <v>0.28999999999999998</v>
      </c>
      <c r="P61" s="239">
        <v>0</v>
      </c>
      <c r="Q61" s="239">
        <f>ROUND(E61*P61,2)</f>
        <v>0</v>
      </c>
      <c r="R61" s="239"/>
      <c r="S61" s="239" t="s">
        <v>128</v>
      </c>
      <c r="T61" s="240" t="s">
        <v>129</v>
      </c>
      <c r="U61" s="223">
        <v>0</v>
      </c>
      <c r="V61" s="223">
        <f>ROUND(E61*U61,2)</f>
        <v>0</v>
      </c>
      <c r="W61" s="223"/>
      <c r="X61" s="223" t="s">
        <v>130</v>
      </c>
      <c r="Y61" s="213"/>
      <c r="Z61" s="213"/>
      <c r="AA61" s="213"/>
      <c r="AB61" s="213"/>
      <c r="AC61" s="213"/>
      <c r="AD61" s="213"/>
      <c r="AE61" s="213"/>
      <c r="AF61" s="213"/>
      <c r="AG61" s="213" t="s">
        <v>183</v>
      </c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20"/>
      <c r="B62" s="221"/>
      <c r="C62" s="252" t="s">
        <v>204</v>
      </c>
      <c r="D62" s="225"/>
      <c r="E62" s="226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13"/>
      <c r="Z62" s="213"/>
      <c r="AA62" s="213"/>
      <c r="AB62" s="213"/>
      <c r="AC62" s="213"/>
      <c r="AD62" s="213"/>
      <c r="AE62" s="213"/>
      <c r="AF62" s="213"/>
      <c r="AG62" s="213" t="s">
        <v>133</v>
      </c>
      <c r="AH62" s="213">
        <v>0</v>
      </c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20"/>
      <c r="B63" s="221"/>
      <c r="C63" s="252" t="s">
        <v>205</v>
      </c>
      <c r="D63" s="225"/>
      <c r="E63" s="226">
        <v>6.2</v>
      </c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13"/>
      <c r="Z63" s="213"/>
      <c r="AA63" s="213"/>
      <c r="AB63" s="213"/>
      <c r="AC63" s="213"/>
      <c r="AD63" s="213"/>
      <c r="AE63" s="213"/>
      <c r="AF63" s="213"/>
      <c r="AG63" s="213" t="s">
        <v>133</v>
      </c>
      <c r="AH63" s="213"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outlineLevel="1" x14ac:dyDescent="0.2">
      <c r="A64" s="220">
        <v>22</v>
      </c>
      <c r="B64" s="221" t="s">
        <v>206</v>
      </c>
      <c r="C64" s="254" t="s">
        <v>207</v>
      </c>
      <c r="D64" s="222" t="s">
        <v>0</v>
      </c>
      <c r="E64" s="248"/>
      <c r="F64" s="224"/>
      <c r="G64" s="223">
        <f>ROUND(E64*F64,2)</f>
        <v>0</v>
      </c>
      <c r="H64" s="224"/>
      <c r="I64" s="223">
        <f>ROUND(E64*H64,2)</f>
        <v>0</v>
      </c>
      <c r="J64" s="224"/>
      <c r="K64" s="223">
        <f>ROUND(E64*J64,2)</f>
        <v>0</v>
      </c>
      <c r="L64" s="223">
        <v>21</v>
      </c>
      <c r="M64" s="223">
        <f>G64*(1+L64/100)</f>
        <v>0</v>
      </c>
      <c r="N64" s="223">
        <v>0</v>
      </c>
      <c r="O64" s="223">
        <f>ROUND(E64*N64,2)</f>
        <v>0</v>
      </c>
      <c r="P64" s="223">
        <v>0</v>
      </c>
      <c r="Q64" s="223">
        <f>ROUND(E64*P64,2)</f>
        <v>0</v>
      </c>
      <c r="R64" s="223"/>
      <c r="S64" s="223" t="s">
        <v>128</v>
      </c>
      <c r="T64" s="223" t="s">
        <v>129</v>
      </c>
      <c r="U64" s="223">
        <v>0</v>
      </c>
      <c r="V64" s="223">
        <f>ROUND(E64*U64,2)</f>
        <v>0</v>
      </c>
      <c r="W64" s="223"/>
      <c r="X64" s="223" t="s">
        <v>66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208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x14ac:dyDescent="0.2">
      <c r="A65" s="228" t="s">
        <v>123</v>
      </c>
      <c r="B65" s="229" t="s">
        <v>85</v>
      </c>
      <c r="C65" s="250" t="s">
        <v>86</v>
      </c>
      <c r="D65" s="230"/>
      <c r="E65" s="231"/>
      <c r="F65" s="232"/>
      <c r="G65" s="232">
        <f>SUMIF(AG66:AG81,"&lt;&gt;NOR",G66:G81)</f>
        <v>0</v>
      </c>
      <c r="H65" s="232"/>
      <c r="I65" s="232">
        <f>SUM(I66:I81)</f>
        <v>0</v>
      </c>
      <c r="J65" s="232"/>
      <c r="K65" s="232">
        <f>SUM(K66:K81)</f>
        <v>0</v>
      </c>
      <c r="L65" s="232"/>
      <c r="M65" s="232">
        <f>SUM(M66:M81)</f>
        <v>0</v>
      </c>
      <c r="N65" s="232"/>
      <c r="O65" s="232">
        <f>SUM(O66:O81)</f>
        <v>0.05</v>
      </c>
      <c r="P65" s="232"/>
      <c r="Q65" s="232">
        <f>SUM(Q66:Q81)</f>
        <v>0.15000000000000002</v>
      </c>
      <c r="R65" s="232"/>
      <c r="S65" s="232"/>
      <c r="T65" s="233"/>
      <c r="U65" s="227"/>
      <c r="V65" s="227">
        <f>SUM(V66:V81)</f>
        <v>0</v>
      </c>
      <c r="W65" s="227"/>
      <c r="X65" s="227"/>
      <c r="AG65" t="s">
        <v>124</v>
      </c>
    </row>
    <row r="66" spans="1:60" outlineLevel="1" x14ac:dyDescent="0.2">
      <c r="A66" s="234">
        <v>23</v>
      </c>
      <c r="B66" s="235" t="s">
        <v>209</v>
      </c>
      <c r="C66" s="251" t="s">
        <v>210</v>
      </c>
      <c r="D66" s="236" t="s">
        <v>144</v>
      </c>
      <c r="E66" s="237">
        <v>6</v>
      </c>
      <c r="F66" s="238"/>
      <c r="G66" s="239">
        <f>ROUND(E66*F66,2)</f>
        <v>0</v>
      </c>
      <c r="H66" s="238"/>
      <c r="I66" s="239">
        <f>ROUND(E66*H66,2)</f>
        <v>0</v>
      </c>
      <c r="J66" s="238"/>
      <c r="K66" s="239">
        <f>ROUND(E66*J66,2)</f>
        <v>0</v>
      </c>
      <c r="L66" s="239">
        <v>21</v>
      </c>
      <c r="M66" s="239">
        <f>G66*(1+L66/100)</f>
        <v>0</v>
      </c>
      <c r="N66" s="239">
        <v>0</v>
      </c>
      <c r="O66" s="239">
        <f>ROUND(E66*N66,2)</f>
        <v>0</v>
      </c>
      <c r="P66" s="239">
        <v>2.4E-2</v>
      </c>
      <c r="Q66" s="239">
        <f>ROUND(E66*P66,2)</f>
        <v>0.14000000000000001</v>
      </c>
      <c r="R66" s="239"/>
      <c r="S66" s="239" t="s">
        <v>128</v>
      </c>
      <c r="T66" s="240" t="s">
        <v>129</v>
      </c>
      <c r="U66" s="223">
        <v>0</v>
      </c>
      <c r="V66" s="223">
        <f>ROUND(E66*U66,2)</f>
        <v>0</v>
      </c>
      <c r="W66" s="223"/>
      <c r="X66" s="223" t="s">
        <v>130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183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">
      <c r="A67" s="220"/>
      <c r="B67" s="221"/>
      <c r="C67" s="252" t="s">
        <v>211</v>
      </c>
      <c r="D67" s="225"/>
      <c r="E67" s="226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13"/>
      <c r="Z67" s="213"/>
      <c r="AA67" s="213"/>
      <c r="AB67" s="213"/>
      <c r="AC67" s="213"/>
      <c r="AD67" s="213"/>
      <c r="AE67" s="213"/>
      <c r="AF67" s="213"/>
      <c r="AG67" s="213" t="s">
        <v>133</v>
      </c>
      <c r="AH67" s="213">
        <v>0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20"/>
      <c r="B68" s="221"/>
      <c r="C68" s="252" t="s">
        <v>212</v>
      </c>
      <c r="D68" s="225"/>
      <c r="E68" s="226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13"/>
      <c r="Z68" s="213"/>
      <c r="AA68" s="213"/>
      <c r="AB68" s="213"/>
      <c r="AC68" s="213"/>
      <c r="AD68" s="213"/>
      <c r="AE68" s="213"/>
      <c r="AF68" s="213"/>
      <c r="AG68" s="213" t="s">
        <v>133</v>
      </c>
      <c r="AH68" s="213">
        <v>0</v>
      </c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20"/>
      <c r="B69" s="221"/>
      <c r="C69" s="252" t="s">
        <v>59</v>
      </c>
      <c r="D69" s="225"/>
      <c r="E69" s="226">
        <v>6</v>
      </c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13"/>
      <c r="Z69" s="213"/>
      <c r="AA69" s="213"/>
      <c r="AB69" s="213"/>
      <c r="AC69" s="213"/>
      <c r="AD69" s="213"/>
      <c r="AE69" s="213"/>
      <c r="AF69" s="213"/>
      <c r="AG69" s="213" t="s">
        <v>133</v>
      </c>
      <c r="AH69" s="213">
        <v>0</v>
      </c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">
      <c r="A70" s="234">
        <v>24</v>
      </c>
      <c r="B70" s="235" t="s">
        <v>213</v>
      </c>
      <c r="C70" s="251" t="s">
        <v>214</v>
      </c>
      <c r="D70" s="236" t="s">
        <v>144</v>
      </c>
      <c r="E70" s="237">
        <v>5</v>
      </c>
      <c r="F70" s="238"/>
      <c r="G70" s="239">
        <f>ROUND(E70*F70,2)</f>
        <v>0</v>
      </c>
      <c r="H70" s="238"/>
      <c r="I70" s="239">
        <f>ROUND(E70*H70,2)</f>
        <v>0</v>
      </c>
      <c r="J70" s="238"/>
      <c r="K70" s="239">
        <f>ROUND(E70*J70,2)</f>
        <v>0</v>
      </c>
      <c r="L70" s="239">
        <v>21</v>
      </c>
      <c r="M70" s="239">
        <f>G70*(1+L70/100)</f>
        <v>0</v>
      </c>
      <c r="N70" s="239">
        <v>0</v>
      </c>
      <c r="O70" s="239">
        <f>ROUND(E70*N70,2)</f>
        <v>0</v>
      </c>
      <c r="P70" s="239">
        <v>0</v>
      </c>
      <c r="Q70" s="239">
        <f>ROUND(E70*P70,2)</f>
        <v>0</v>
      </c>
      <c r="R70" s="239"/>
      <c r="S70" s="239" t="s">
        <v>128</v>
      </c>
      <c r="T70" s="240" t="s">
        <v>129</v>
      </c>
      <c r="U70" s="223">
        <v>0</v>
      </c>
      <c r="V70" s="223">
        <f>ROUND(E70*U70,2)</f>
        <v>0</v>
      </c>
      <c r="W70" s="223"/>
      <c r="X70" s="223" t="s">
        <v>130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183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20"/>
      <c r="B71" s="221"/>
      <c r="C71" s="252" t="s">
        <v>215</v>
      </c>
      <c r="D71" s="225"/>
      <c r="E71" s="226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13"/>
      <c r="Z71" s="213"/>
      <c r="AA71" s="213"/>
      <c r="AB71" s="213"/>
      <c r="AC71" s="213"/>
      <c r="AD71" s="213"/>
      <c r="AE71" s="213"/>
      <c r="AF71" s="213"/>
      <c r="AG71" s="213" t="s">
        <v>133</v>
      </c>
      <c r="AH71" s="213">
        <v>0</v>
      </c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20"/>
      <c r="B72" s="221"/>
      <c r="C72" s="252" t="s">
        <v>216</v>
      </c>
      <c r="D72" s="225"/>
      <c r="E72" s="226">
        <v>5</v>
      </c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13"/>
      <c r="Z72" s="213"/>
      <c r="AA72" s="213"/>
      <c r="AB72" s="213"/>
      <c r="AC72" s="213"/>
      <c r="AD72" s="213"/>
      <c r="AE72" s="213"/>
      <c r="AF72" s="213"/>
      <c r="AG72" s="213" t="s">
        <v>133</v>
      </c>
      <c r="AH72" s="213">
        <v>0</v>
      </c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41">
        <v>25</v>
      </c>
      <c r="B73" s="242" t="s">
        <v>217</v>
      </c>
      <c r="C73" s="253" t="s">
        <v>218</v>
      </c>
      <c r="D73" s="243" t="s">
        <v>144</v>
      </c>
      <c r="E73" s="244">
        <v>5</v>
      </c>
      <c r="F73" s="245"/>
      <c r="G73" s="246">
        <f>ROUND(E73*F73,2)</f>
        <v>0</v>
      </c>
      <c r="H73" s="245"/>
      <c r="I73" s="246">
        <f>ROUND(E73*H73,2)</f>
        <v>0</v>
      </c>
      <c r="J73" s="245"/>
      <c r="K73" s="246">
        <f>ROUND(E73*J73,2)</f>
        <v>0</v>
      </c>
      <c r="L73" s="246">
        <v>21</v>
      </c>
      <c r="M73" s="246">
        <f>G73*(1+L73/100)</f>
        <v>0</v>
      </c>
      <c r="N73" s="246">
        <v>1.8000000000000001E-4</v>
      </c>
      <c r="O73" s="246">
        <f>ROUND(E73*N73,2)</f>
        <v>0</v>
      </c>
      <c r="P73" s="246">
        <v>0</v>
      </c>
      <c r="Q73" s="246">
        <f>ROUND(E73*P73,2)</f>
        <v>0</v>
      </c>
      <c r="R73" s="246"/>
      <c r="S73" s="246" t="s">
        <v>128</v>
      </c>
      <c r="T73" s="247" t="s">
        <v>129</v>
      </c>
      <c r="U73" s="223">
        <v>0</v>
      </c>
      <c r="V73" s="223">
        <f>ROUND(E73*U73,2)</f>
        <v>0</v>
      </c>
      <c r="W73" s="223"/>
      <c r="X73" s="223" t="s">
        <v>149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150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">
      <c r="A74" s="234">
        <v>26</v>
      </c>
      <c r="B74" s="235" t="s">
        <v>219</v>
      </c>
      <c r="C74" s="251" t="s">
        <v>220</v>
      </c>
      <c r="D74" s="236" t="s">
        <v>144</v>
      </c>
      <c r="E74" s="237">
        <v>3</v>
      </c>
      <c r="F74" s="238"/>
      <c r="G74" s="239">
        <f>ROUND(E74*F74,2)</f>
        <v>0</v>
      </c>
      <c r="H74" s="238"/>
      <c r="I74" s="239">
        <f>ROUND(E74*H74,2)</f>
        <v>0</v>
      </c>
      <c r="J74" s="238"/>
      <c r="K74" s="239">
        <f>ROUND(E74*J74,2)</f>
        <v>0</v>
      </c>
      <c r="L74" s="239">
        <v>21</v>
      </c>
      <c r="M74" s="239">
        <f>G74*(1+L74/100)</f>
        <v>0</v>
      </c>
      <c r="N74" s="239">
        <v>0</v>
      </c>
      <c r="O74" s="239">
        <f>ROUND(E74*N74,2)</f>
        <v>0</v>
      </c>
      <c r="P74" s="239">
        <v>0</v>
      </c>
      <c r="Q74" s="239">
        <f>ROUND(E74*P74,2)</f>
        <v>0</v>
      </c>
      <c r="R74" s="239"/>
      <c r="S74" s="239" t="s">
        <v>128</v>
      </c>
      <c r="T74" s="240" t="s">
        <v>129</v>
      </c>
      <c r="U74" s="223">
        <v>0</v>
      </c>
      <c r="V74" s="223">
        <f>ROUND(E74*U74,2)</f>
        <v>0</v>
      </c>
      <c r="W74" s="223"/>
      <c r="X74" s="223" t="s">
        <v>130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183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20"/>
      <c r="B75" s="221"/>
      <c r="C75" s="252" t="s">
        <v>221</v>
      </c>
      <c r="D75" s="225"/>
      <c r="E75" s="226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13"/>
      <c r="Z75" s="213"/>
      <c r="AA75" s="213"/>
      <c r="AB75" s="213"/>
      <c r="AC75" s="213"/>
      <c r="AD75" s="213"/>
      <c r="AE75" s="213"/>
      <c r="AF75" s="213"/>
      <c r="AG75" s="213" t="s">
        <v>133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20"/>
      <c r="B76" s="221"/>
      <c r="C76" s="252" t="s">
        <v>146</v>
      </c>
      <c r="D76" s="225"/>
      <c r="E76" s="226">
        <v>3</v>
      </c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13"/>
      <c r="Z76" s="213"/>
      <c r="AA76" s="213"/>
      <c r="AB76" s="213"/>
      <c r="AC76" s="213"/>
      <c r="AD76" s="213"/>
      <c r="AE76" s="213"/>
      <c r="AF76" s="213"/>
      <c r="AG76" s="213" t="s">
        <v>133</v>
      </c>
      <c r="AH76" s="213">
        <v>0</v>
      </c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">
      <c r="A77" s="241">
        <v>27</v>
      </c>
      <c r="B77" s="242" t="s">
        <v>222</v>
      </c>
      <c r="C77" s="253" t="s">
        <v>223</v>
      </c>
      <c r="D77" s="243" t="s">
        <v>144</v>
      </c>
      <c r="E77" s="244">
        <v>3</v>
      </c>
      <c r="F77" s="245"/>
      <c r="G77" s="246">
        <f>ROUND(E77*F77,2)</f>
        <v>0</v>
      </c>
      <c r="H77" s="245"/>
      <c r="I77" s="246">
        <f>ROUND(E77*H77,2)</f>
        <v>0</v>
      </c>
      <c r="J77" s="245"/>
      <c r="K77" s="246">
        <f>ROUND(E77*J77,2)</f>
        <v>0</v>
      </c>
      <c r="L77" s="246">
        <v>21</v>
      </c>
      <c r="M77" s="246">
        <f>G77*(1+L77/100)</f>
        <v>0</v>
      </c>
      <c r="N77" s="246">
        <v>1.6E-2</v>
      </c>
      <c r="O77" s="246">
        <f>ROUND(E77*N77,2)</f>
        <v>0.05</v>
      </c>
      <c r="P77" s="246">
        <v>0</v>
      </c>
      <c r="Q77" s="246">
        <f>ROUND(E77*P77,2)</f>
        <v>0</v>
      </c>
      <c r="R77" s="246"/>
      <c r="S77" s="246" t="s">
        <v>128</v>
      </c>
      <c r="T77" s="247" t="s">
        <v>129</v>
      </c>
      <c r="U77" s="223">
        <v>0</v>
      </c>
      <c r="V77" s="223">
        <f>ROUND(E77*U77,2)</f>
        <v>0</v>
      </c>
      <c r="W77" s="223"/>
      <c r="X77" s="223" t="s">
        <v>149</v>
      </c>
      <c r="Y77" s="213"/>
      <c r="Z77" s="213"/>
      <c r="AA77" s="213"/>
      <c r="AB77" s="213"/>
      <c r="AC77" s="213"/>
      <c r="AD77" s="213"/>
      <c r="AE77" s="213"/>
      <c r="AF77" s="213"/>
      <c r="AG77" s="213" t="s">
        <v>150</v>
      </c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34">
        <v>28</v>
      </c>
      <c r="B78" s="235" t="s">
        <v>224</v>
      </c>
      <c r="C78" s="251" t="s">
        <v>225</v>
      </c>
      <c r="D78" s="236" t="s">
        <v>144</v>
      </c>
      <c r="E78" s="237">
        <v>6</v>
      </c>
      <c r="F78" s="238"/>
      <c r="G78" s="239">
        <f>ROUND(E78*F78,2)</f>
        <v>0</v>
      </c>
      <c r="H78" s="238"/>
      <c r="I78" s="239">
        <f>ROUND(E78*H78,2)</f>
        <v>0</v>
      </c>
      <c r="J78" s="238"/>
      <c r="K78" s="239">
        <f>ROUND(E78*J78,2)</f>
        <v>0</v>
      </c>
      <c r="L78" s="239">
        <v>21</v>
      </c>
      <c r="M78" s="239">
        <f>G78*(1+L78/100)</f>
        <v>0</v>
      </c>
      <c r="N78" s="239">
        <v>0</v>
      </c>
      <c r="O78" s="239">
        <f>ROUND(E78*N78,2)</f>
        <v>0</v>
      </c>
      <c r="P78" s="239">
        <v>1E-3</v>
      </c>
      <c r="Q78" s="239">
        <f>ROUND(E78*P78,2)</f>
        <v>0.01</v>
      </c>
      <c r="R78" s="239"/>
      <c r="S78" s="239" t="s">
        <v>128</v>
      </c>
      <c r="T78" s="240" t="s">
        <v>129</v>
      </c>
      <c r="U78" s="223">
        <v>0</v>
      </c>
      <c r="V78" s="223">
        <f>ROUND(E78*U78,2)</f>
        <v>0</v>
      </c>
      <c r="W78" s="223"/>
      <c r="X78" s="223" t="s">
        <v>130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183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20"/>
      <c r="B79" s="221"/>
      <c r="C79" s="252" t="s">
        <v>226</v>
      </c>
      <c r="D79" s="225"/>
      <c r="E79" s="226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13"/>
      <c r="Z79" s="213"/>
      <c r="AA79" s="213"/>
      <c r="AB79" s="213"/>
      <c r="AC79" s="213"/>
      <c r="AD79" s="213"/>
      <c r="AE79" s="213"/>
      <c r="AF79" s="213"/>
      <c r="AG79" s="213" t="s">
        <v>133</v>
      </c>
      <c r="AH79" s="213">
        <v>0</v>
      </c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20"/>
      <c r="B80" s="221"/>
      <c r="C80" s="252" t="s">
        <v>59</v>
      </c>
      <c r="D80" s="225"/>
      <c r="E80" s="226">
        <v>6</v>
      </c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13"/>
      <c r="Z80" s="213"/>
      <c r="AA80" s="213"/>
      <c r="AB80" s="213"/>
      <c r="AC80" s="213"/>
      <c r="AD80" s="213"/>
      <c r="AE80" s="213"/>
      <c r="AF80" s="213"/>
      <c r="AG80" s="213" t="s">
        <v>133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20">
        <v>29</v>
      </c>
      <c r="B81" s="221" t="s">
        <v>227</v>
      </c>
      <c r="C81" s="254" t="s">
        <v>228</v>
      </c>
      <c r="D81" s="222" t="s">
        <v>0</v>
      </c>
      <c r="E81" s="248"/>
      <c r="F81" s="224"/>
      <c r="G81" s="223">
        <f>ROUND(E81*F81,2)</f>
        <v>0</v>
      </c>
      <c r="H81" s="224"/>
      <c r="I81" s="223">
        <f>ROUND(E81*H81,2)</f>
        <v>0</v>
      </c>
      <c r="J81" s="224"/>
      <c r="K81" s="223">
        <f>ROUND(E81*J81,2)</f>
        <v>0</v>
      </c>
      <c r="L81" s="223">
        <v>21</v>
      </c>
      <c r="M81" s="223">
        <f>G81*(1+L81/100)</f>
        <v>0</v>
      </c>
      <c r="N81" s="223">
        <v>0</v>
      </c>
      <c r="O81" s="223">
        <f>ROUND(E81*N81,2)</f>
        <v>0</v>
      </c>
      <c r="P81" s="223">
        <v>0</v>
      </c>
      <c r="Q81" s="223">
        <f>ROUND(E81*P81,2)</f>
        <v>0</v>
      </c>
      <c r="R81" s="223"/>
      <c r="S81" s="223" t="s">
        <v>138</v>
      </c>
      <c r="T81" s="223" t="s">
        <v>229</v>
      </c>
      <c r="U81" s="223">
        <v>0</v>
      </c>
      <c r="V81" s="223">
        <f>ROUND(E81*U81,2)</f>
        <v>0</v>
      </c>
      <c r="W81" s="223"/>
      <c r="X81" s="223" t="s">
        <v>66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208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x14ac:dyDescent="0.2">
      <c r="A82" s="228" t="s">
        <v>123</v>
      </c>
      <c r="B82" s="229" t="s">
        <v>87</v>
      </c>
      <c r="C82" s="250" t="s">
        <v>88</v>
      </c>
      <c r="D82" s="230"/>
      <c r="E82" s="231"/>
      <c r="F82" s="232"/>
      <c r="G82" s="232">
        <f>SUMIF(AG83:AG86,"&lt;&gt;NOR",G83:G86)</f>
        <v>0</v>
      </c>
      <c r="H82" s="232"/>
      <c r="I82" s="232">
        <f>SUM(I83:I86)</f>
        <v>0</v>
      </c>
      <c r="J82" s="232"/>
      <c r="K82" s="232">
        <f>SUM(K83:K86)</f>
        <v>0</v>
      </c>
      <c r="L82" s="232"/>
      <c r="M82" s="232">
        <f>SUM(M83:M86)</f>
        <v>0</v>
      </c>
      <c r="N82" s="232"/>
      <c r="O82" s="232">
        <f>SUM(O83:O86)</f>
        <v>0</v>
      </c>
      <c r="P82" s="232"/>
      <c r="Q82" s="232">
        <f>SUM(Q83:Q86)</f>
        <v>0.11</v>
      </c>
      <c r="R82" s="232"/>
      <c r="S82" s="232"/>
      <c r="T82" s="233"/>
      <c r="U82" s="227"/>
      <c r="V82" s="227">
        <f>SUM(V83:V86)</f>
        <v>5.47</v>
      </c>
      <c r="W82" s="227"/>
      <c r="X82" s="227"/>
      <c r="AG82" t="s">
        <v>124</v>
      </c>
    </row>
    <row r="83" spans="1:60" outlineLevel="1" x14ac:dyDescent="0.2">
      <c r="A83" s="234">
        <v>30</v>
      </c>
      <c r="B83" s="235" t="s">
        <v>230</v>
      </c>
      <c r="C83" s="251" t="s">
        <v>231</v>
      </c>
      <c r="D83" s="236" t="s">
        <v>127</v>
      </c>
      <c r="E83" s="237">
        <v>6.16</v>
      </c>
      <c r="F83" s="238"/>
      <c r="G83" s="239">
        <f>ROUND(E83*F83,2)</f>
        <v>0</v>
      </c>
      <c r="H83" s="238"/>
      <c r="I83" s="239">
        <f>ROUND(E83*H83,2)</f>
        <v>0</v>
      </c>
      <c r="J83" s="238"/>
      <c r="K83" s="239">
        <f>ROUND(E83*J83,2)</f>
        <v>0</v>
      </c>
      <c r="L83" s="239">
        <v>21</v>
      </c>
      <c r="M83" s="239">
        <f>G83*(1+L83/100)</f>
        <v>0</v>
      </c>
      <c r="N83" s="239">
        <v>0</v>
      </c>
      <c r="O83" s="239">
        <f>ROUND(E83*N83,2)</f>
        <v>0</v>
      </c>
      <c r="P83" s="239">
        <v>1.7999999999999999E-2</v>
      </c>
      <c r="Q83" s="239">
        <f>ROUND(E83*P83,2)</f>
        <v>0.11</v>
      </c>
      <c r="R83" s="239"/>
      <c r="S83" s="239" t="s">
        <v>138</v>
      </c>
      <c r="T83" s="240" t="s">
        <v>129</v>
      </c>
      <c r="U83" s="223">
        <v>0.88800000000000001</v>
      </c>
      <c r="V83" s="223">
        <f>ROUND(E83*U83,2)</f>
        <v>5.47</v>
      </c>
      <c r="W83" s="223"/>
      <c r="X83" s="223" t="s">
        <v>130</v>
      </c>
      <c r="Y83" s="213"/>
      <c r="Z83" s="213"/>
      <c r="AA83" s="213"/>
      <c r="AB83" s="213"/>
      <c r="AC83" s="213"/>
      <c r="AD83" s="213"/>
      <c r="AE83" s="213"/>
      <c r="AF83" s="213"/>
      <c r="AG83" s="213" t="s">
        <v>183</v>
      </c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">
      <c r="A84" s="220"/>
      <c r="B84" s="221"/>
      <c r="C84" s="252" t="s">
        <v>232</v>
      </c>
      <c r="D84" s="225"/>
      <c r="E84" s="226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13"/>
      <c r="Z84" s="213"/>
      <c r="AA84" s="213"/>
      <c r="AB84" s="213"/>
      <c r="AC84" s="213"/>
      <c r="AD84" s="213"/>
      <c r="AE84" s="213"/>
      <c r="AF84" s="213"/>
      <c r="AG84" s="213" t="s">
        <v>133</v>
      </c>
      <c r="AH84" s="213">
        <v>0</v>
      </c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">
      <c r="A85" s="220"/>
      <c r="B85" s="221"/>
      <c r="C85" s="252" t="s">
        <v>233</v>
      </c>
      <c r="D85" s="225"/>
      <c r="E85" s="226">
        <v>6.16</v>
      </c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13"/>
      <c r="Z85" s="213"/>
      <c r="AA85" s="213"/>
      <c r="AB85" s="213"/>
      <c r="AC85" s="213"/>
      <c r="AD85" s="213"/>
      <c r="AE85" s="213"/>
      <c r="AF85" s="213"/>
      <c r="AG85" s="213" t="s">
        <v>133</v>
      </c>
      <c r="AH85" s="213">
        <v>0</v>
      </c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">
      <c r="A86" s="241">
        <v>31</v>
      </c>
      <c r="B86" s="242" t="s">
        <v>234</v>
      </c>
      <c r="C86" s="253" t="s">
        <v>235</v>
      </c>
      <c r="D86" s="243" t="s">
        <v>144</v>
      </c>
      <c r="E86" s="244">
        <v>3</v>
      </c>
      <c r="F86" s="245"/>
      <c r="G86" s="246">
        <f>ROUND(E86*F86,2)</f>
        <v>0</v>
      </c>
      <c r="H86" s="245"/>
      <c r="I86" s="246">
        <f>ROUND(E86*H86,2)</f>
        <v>0</v>
      </c>
      <c r="J86" s="245"/>
      <c r="K86" s="246">
        <f>ROUND(E86*J86,2)</f>
        <v>0</v>
      </c>
      <c r="L86" s="246">
        <v>21</v>
      </c>
      <c r="M86" s="246">
        <f>G86*(1+L86/100)</f>
        <v>0</v>
      </c>
      <c r="N86" s="246">
        <v>0</v>
      </c>
      <c r="O86" s="246">
        <f>ROUND(E86*N86,2)</f>
        <v>0</v>
      </c>
      <c r="P86" s="246">
        <v>0</v>
      </c>
      <c r="Q86" s="246">
        <f>ROUND(E86*P86,2)</f>
        <v>0</v>
      </c>
      <c r="R86" s="246"/>
      <c r="S86" s="246" t="s">
        <v>128</v>
      </c>
      <c r="T86" s="247" t="s">
        <v>129</v>
      </c>
      <c r="U86" s="223">
        <v>0</v>
      </c>
      <c r="V86" s="223">
        <f>ROUND(E86*U86,2)</f>
        <v>0</v>
      </c>
      <c r="W86" s="223"/>
      <c r="X86" s="223" t="s">
        <v>130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236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x14ac:dyDescent="0.2">
      <c r="A87" s="228" t="s">
        <v>123</v>
      </c>
      <c r="B87" s="229" t="s">
        <v>89</v>
      </c>
      <c r="C87" s="250" t="s">
        <v>90</v>
      </c>
      <c r="D87" s="230"/>
      <c r="E87" s="231"/>
      <c r="F87" s="232"/>
      <c r="G87" s="232">
        <f>SUMIF(AG88:AG107,"&lt;&gt;NOR",G88:G107)</f>
        <v>0</v>
      </c>
      <c r="H87" s="232"/>
      <c r="I87" s="232">
        <f>SUM(I88:I107)</f>
        <v>0</v>
      </c>
      <c r="J87" s="232"/>
      <c r="K87" s="232">
        <f>SUM(K88:K107)</f>
        <v>0</v>
      </c>
      <c r="L87" s="232"/>
      <c r="M87" s="232">
        <f>SUM(M88:M107)</f>
        <v>0</v>
      </c>
      <c r="N87" s="232"/>
      <c r="O87" s="232">
        <f>SUM(O88:O107)</f>
        <v>0.47</v>
      </c>
      <c r="P87" s="232"/>
      <c r="Q87" s="232">
        <f>SUM(Q88:Q107)</f>
        <v>0.13</v>
      </c>
      <c r="R87" s="232"/>
      <c r="S87" s="232"/>
      <c r="T87" s="233"/>
      <c r="U87" s="227"/>
      <c r="V87" s="227">
        <f>SUM(V88:V107)</f>
        <v>56.1</v>
      </c>
      <c r="W87" s="227"/>
      <c r="X87" s="227"/>
      <c r="AG87" t="s">
        <v>124</v>
      </c>
    </row>
    <row r="88" spans="1:60" outlineLevel="1" x14ac:dyDescent="0.2">
      <c r="A88" s="234">
        <v>32</v>
      </c>
      <c r="B88" s="235" t="s">
        <v>237</v>
      </c>
      <c r="C88" s="251" t="s">
        <v>238</v>
      </c>
      <c r="D88" s="236" t="s">
        <v>127</v>
      </c>
      <c r="E88" s="237">
        <v>47.3</v>
      </c>
      <c r="F88" s="238"/>
      <c r="G88" s="239">
        <f>ROUND(E88*F88,2)</f>
        <v>0</v>
      </c>
      <c r="H88" s="238"/>
      <c r="I88" s="239">
        <f>ROUND(E88*H88,2)</f>
        <v>0</v>
      </c>
      <c r="J88" s="238"/>
      <c r="K88" s="239">
        <f>ROUND(E88*J88,2)</f>
        <v>0</v>
      </c>
      <c r="L88" s="239">
        <v>21</v>
      </c>
      <c r="M88" s="239">
        <f>G88*(1+L88/100)</f>
        <v>0</v>
      </c>
      <c r="N88" s="239">
        <v>0</v>
      </c>
      <c r="O88" s="239">
        <f>ROUND(E88*N88,2)</f>
        <v>0</v>
      </c>
      <c r="P88" s="239">
        <v>2.5000000000000001E-3</v>
      </c>
      <c r="Q88" s="239">
        <f>ROUND(E88*P88,2)</f>
        <v>0.12</v>
      </c>
      <c r="R88" s="239"/>
      <c r="S88" s="239" t="s">
        <v>128</v>
      </c>
      <c r="T88" s="240" t="s">
        <v>129</v>
      </c>
      <c r="U88" s="223">
        <v>0</v>
      </c>
      <c r="V88" s="223">
        <f>ROUND(E88*U88,2)</f>
        <v>0</v>
      </c>
      <c r="W88" s="223"/>
      <c r="X88" s="223" t="s">
        <v>130</v>
      </c>
      <c r="Y88" s="213"/>
      <c r="Z88" s="213"/>
      <c r="AA88" s="213"/>
      <c r="AB88" s="213"/>
      <c r="AC88" s="213"/>
      <c r="AD88" s="213"/>
      <c r="AE88" s="213"/>
      <c r="AF88" s="213"/>
      <c r="AG88" s="213" t="s">
        <v>183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">
      <c r="A89" s="220"/>
      <c r="B89" s="221"/>
      <c r="C89" s="252" t="s">
        <v>239</v>
      </c>
      <c r="D89" s="225"/>
      <c r="E89" s="226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13"/>
      <c r="Z89" s="213"/>
      <c r="AA89" s="213"/>
      <c r="AB89" s="213"/>
      <c r="AC89" s="213"/>
      <c r="AD89" s="213"/>
      <c r="AE89" s="213"/>
      <c r="AF89" s="213"/>
      <c r="AG89" s="213" t="s">
        <v>133</v>
      </c>
      <c r="AH89" s="213">
        <v>0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">
      <c r="A90" s="220"/>
      <c r="B90" s="221"/>
      <c r="C90" s="252" t="s">
        <v>240</v>
      </c>
      <c r="D90" s="225"/>
      <c r="E90" s="226">
        <v>47.3</v>
      </c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13"/>
      <c r="Z90" s="213"/>
      <c r="AA90" s="213"/>
      <c r="AB90" s="213"/>
      <c r="AC90" s="213"/>
      <c r="AD90" s="213"/>
      <c r="AE90" s="213"/>
      <c r="AF90" s="213"/>
      <c r="AG90" s="213" t="s">
        <v>133</v>
      </c>
      <c r="AH90" s="213">
        <v>0</v>
      </c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">
      <c r="A91" s="241">
        <v>33</v>
      </c>
      <c r="B91" s="242" t="s">
        <v>241</v>
      </c>
      <c r="C91" s="253" t="s">
        <v>242</v>
      </c>
      <c r="D91" s="243" t="s">
        <v>243</v>
      </c>
      <c r="E91" s="244">
        <v>45</v>
      </c>
      <c r="F91" s="245"/>
      <c r="G91" s="246">
        <f>ROUND(E91*F91,2)</f>
        <v>0</v>
      </c>
      <c r="H91" s="245"/>
      <c r="I91" s="246">
        <f>ROUND(E91*H91,2)</f>
        <v>0</v>
      </c>
      <c r="J91" s="245"/>
      <c r="K91" s="246">
        <f>ROUND(E91*J91,2)</f>
        <v>0</v>
      </c>
      <c r="L91" s="246">
        <v>21</v>
      </c>
      <c r="M91" s="246">
        <f>G91*(1+L91/100)</f>
        <v>0</v>
      </c>
      <c r="N91" s="246">
        <v>0</v>
      </c>
      <c r="O91" s="246">
        <f>ROUND(E91*N91,2)</f>
        <v>0</v>
      </c>
      <c r="P91" s="246">
        <v>2.9999999999999997E-4</v>
      </c>
      <c r="Q91" s="246">
        <f>ROUND(E91*P91,2)</f>
        <v>0.01</v>
      </c>
      <c r="R91" s="246"/>
      <c r="S91" s="246" t="s">
        <v>128</v>
      </c>
      <c r="T91" s="247" t="s">
        <v>129</v>
      </c>
      <c r="U91" s="223">
        <v>0</v>
      </c>
      <c r="V91" s="223">
        <f>ROUND(E91*U91,2)</f>
        <v>0</v>
      </c>
      <c r="W91" s="223"/>
      <c r="X91" s="223" t="s">
        <v>130</v>
      </c>
      <c r="Y91" s="213"/>
      <c r="Z91" s="213"/>
      <c r="AA91" s="213"/>
      <c r="AB91" s="213"/>
      <c r="AC91" s="213"/>
      <c r="AD91" s="213"/>
      <c r="AE91" s="213"/>
      <c r="AF91" s="213"/>
      <c r="AG91" s="213" t="s">
        <v>183</v>
      </c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">
      <c r="A92" s="241">
        <v>34</v>
      </c>
      <c r="B92" s="242" t="s">
        <v>244</v>
      </c>
      <c r="C92" s="253" t="s">
        <v>245</v>
      </c>
      <c r="D92" s="243" t="s">
        <v>127</v>
      </c>
      <c r="E92" s="244">
        <v>47.3</v>
      </c>
      <c r="F92" s="245"/>
      <c r="G92" s="246">
        <f>ROUND(E92*F92,2)</f>
        <v>0</v>
      </c>
      <c r="H92" s="245"/>
      <c r="I92" s="246">
        <f>ROUND(E92*H92,2)</f>
        <v>0</v>
      </c>
      <c r="J92" s="245"/>
      <c r="K92" s="246">
        <f>ROUND(E92*J92,2)</f>
        <v>0</v>
      </c>
      <c r="L92" s="246">
        <v>21</v>
      </c>
      <c r="M92" s="246">
        <f>G92*(1+L92/100)</f>
        <v>0</v>
      </c>
      <c r="N92" s="246">
        <v>0</v>
      </c>
      <c r="O92" s="246">
        <f>ROUND(E92*N92,2)</f>
        <v>0</v>
      </c>
      <c r="P92" s="246">
        <v>0</v>
      </c>
      <c r="Q92" s="246">
        <f>ROUND(E92*P92,2)</f>
        <v>0</v>
      </c>
      <c r="R92" s="246"/>
      <c r="S92" s="246" t="s">
        <v>128</v>
      </c>
      <c r="T92" s="247" t="s">
        <v>129</v>
      </c>
      <c r="U92" s="223">
        <v>0</v>
      </c>
      <c r="V92" s="223">
        <f>ROUND(E92*U92,2)</f>
        <v>0</v>
      </c>
      <c r="W92" s="223"/>
      <c r="X92" s="223" t="s">
        <v>130</v>
      </c>
      <c r="Y92" s="213"/>
      <c r="Z92" s="213"/>
      <c r="AA92" s="213"/>
      <c r="AB92" s="213"/>
      <c r="AC92" s="213"/>
      <c r="AD92" s="213"/>
      <c r="AE92" s="213"/>
      <c r="AF92" s="213"/>
      <c r="AG92" s="213" t="s">
        <v>183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">
      <c r="A93" s="234">
        <v>35</v>
      </c>
      <c r="B93" s="235" t="s">
        <v>246</v>
      </c>
      <c r="C93" s="251" t="s">
        <v>247</v>
      </c>
      <c r="D93" s="236" t="s">
        <v>127</v>
      </c>
      <c r="E93" s="237">
        <v>374.3</v>
      </c>
      <c r="F93" s="238"/>
      <c r="G93" s="239">
        <f>ROUND(E93*F93,2)</f>
        <v>0</v>
      </c>
      <c r="H93" s="238"/>
      <c r="I93" s="239">
        <f>ROUND(E93*H93,2)</f>
        <v>0</v>
      </c>
      <c r="J93" s="238"/>
      <c r="K93" s="239">
        <f>ROUND(E93*J93,2)</f>
        <v>0</v>
      </c>
      <c r="L93" s="239">
        <v>21</v>
      </c>
      <c r="M93" s="239">
        <f>G93*(1+L93/100)</f>
        <v>0</v>
      </c>
      <c r="N93" s="239">
        <v>0</v>
      </c>
      <c r="O93" s="239">
        <f>ROUND(E93*N93,2)</f>
        <v>0</v>
      </c>
      <c r="P93" s="239">
        <v>0</v>
      </c>
      <c r="Q93" s="239">
        <f>ROUND(E93*P93,2)</f>
        <v>0</v>
      </c>
      <c r="R93" s="239"/>
      <c r="S93" s="239" t="s">
        <v>128</v>
      </c>
      <c r="T93" s="240" t="s">
        <v>129</v>
      </c>
      <c r="U93" s="223">
        <v>0</v>
      </c>
      <c r="V93" s="223">
        <f>ROUND(E93*U93,2)</f>
        <v>0</v>
      </c>
      <c r="W93" s="223"/>
      <c r="X93" s="223" t="s">
        <v>130</v>
      </c>
      <c r="Y93" s="213"/>
      <c r="Z93" s="213"/>
      <c r="AA93" s="213"/>
      <c r="AB93" s="213"/>
      <c r="AC93" s="213"/>
      <c r="AD93" s="213"/>
      <c r="AE93" s="213"/>
      <c r="AF93" s="213"/>
      <c r="AG93" s="213" t="s">
        <v>183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">
      <c r="A94" s="220"/>
      <c r="B94" s="221"/>
      <c r="C94" s="252" t="s">
        <v>239</v>
      </c>
      <c r="D94" s="225"/>
      <c r="E94" s="226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13"/>
      <c r="Z94" s="213"/>
      <c r="AA94" s="213"/>
      <c r="AB94" s="213"/>
      <c r="AC94" s="213"/>
      <c r="AD94" s="213"/>
      <c r="AE94" s="213"/>
      <c r="AF94" s="213"/>
      <c r="AG94" s="213" t="s">
        <v>133</v>
      </c>
      <c r="AH94" s="213">
        <v>0</v>
      </c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">
      <c r="A95" s="220"/>
      <c r="B95" s="221"/>
      <c r="C95" s="252" t="s">
        <v>248</v>
      </c>
      <c r="D95" s="225"/>
      <c r="E95" s="226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13"/>
      <c r="Z95" s="213"/>
      <c r="AA95" s="213"/>
      <c r="AB95" s="213"/>
      <c r="AC95" s="213"/>
      <c r="AD95" s="213"/>
      <c r="AE95" s="213"/>
      <c r="AF95" s="213"/>
      <c r="AG95" s="213" t="s">
        <v>133</v>
      </c>
      <c r="AH95" s="213">
        <v>0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">
      <c r="A96" s="220"/>
      <c r="B96" s="221"/>
      <c r="C96" s="252" t="s">
        <v>249</v>
      </c>
      <c r="D96" s="225"/>
      <c r="E96" s="226">
        <v>374.3</v>
      </c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13"/>
      <c r="Z96" s="213"/>
      <c r="AA96" s="213"/>
      <c r="AB96" s="213"/>
      <c r="AC96" s="213"/>
      <c r="AD96" s="213"/>
      <c r="AE96" s="213"/>
      <c r="AF96" s="213"/>
      <c r="AG96" s="213" t="s">
        <v>133</v>
      </c>
      <c r="AH96" s="213">
        <v>0</v>
      </c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">
      <c r="A97" s="241">
        <v>36</v>
      </c>
      <c r="B97" s="242" t="s">
        <v>250</v>
      </c>
      <c r="C97" s="253" t="s">
        <v>251</v>
      </c>
      <c r="D97" s="243" t="s">
        <v>127</v>
      </c>
      <c r="E97" s="244">
        <v>374.3</v>
      </c>
      <c r="F97" s="245"/>
      <c r="G97" s="246">
        <f>ROUND(E97*F97,2)</f>
        <v>0</v>
      </c>
      <c r="H97" s="245"/>
      <c r="I97" s="246">
        <f>ROUND(E97*H97,2)</f>
        <v>0</v>
      </c>
      <c r="J97" s="245"/>
      <c r="K97" s="246">
        <f>ROUND(E97*J97,2)</f>
        <v>0</v>
      </c>
      <c r="L97" s="246">
        <v>21</v>
      </c>
      <c r="M97" s="246">
        <f>G97*(1+L97/100)</f>
        <v>0</v>
      </c>
      <c r="N97" s="246">
        <v>0</v>
      </c>
      <c r="O97" s="246">
        <f>ROUND(E97*N97,2)</f>
        <v>0</v>
      </c>
      <c r="P97" s="246">
        <v>0</v>
      </c>
      <c r="Q97" s="246">
        <f>ROUND(E97*P97,2)</f>
        <v>0</v>
      </c>
      <c r="R97" s="246"/>
      <c r="S97" s="246" t="s">
        <v>128</v>
      </c>
      <c r="T97" s="247" t="s">
        <v>129</v>
      </c>
      <c r="U97" s="223">
        <v>0</v>
      </c>
      <c r="V97" s="223">
        <f>ROUND(E97*U97,2)</f>
        <v>0</v>
      </c>
      <c r="W97" s="223"/>
      <c r="X97" s="223" t="s">
        <v>130</v>
      </c>
      <c r="Y97" s="213"/>
      <c r="Z97" s="213"/>
      <c r="AA97" s="213"/>
      <c r="AB97" s="213"/>
      <c r="AC97" s="213"/>
      <c r="AD97" s="213"/>
      <c r="AE97" s="213"/>
      <c r="AF97" s="213"/>
      <c r="AG97" s="213" t="s">
        <v>183</v>
      </c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">
      <c r="A98" s="241">
        <v>37</v>
      </c>
      <c r="B98" s="242" t="s">
        <v>252</v>
      </c>
      <c r="C98" s="253" t="s">
        <v>253</v>
      </c>
      <c r="D98" s="243" t="s">
        <v>127</v>
      </c>
      <c r="E98" s="244">
        <v>374</v>
      </c>
      <c r="F98" s="245"/>
      <c r="G98" s="246">
        <f>ROUND(E98*F98,2)</f>
        <v>0</v>
      </c>
      <c r="H98" s="245"/>
      <c r="I98" s="246">
        <f>ROUND(E98*H98,2)</f>
        <v>0</v>
      </c>
      <c r="J98" s="245"/>
      <c r="K98" s="246">
        <f>ROUND(E98*J98,2)</f>
        <v>0</v>
      </c>
      <c r="L98" s="246">
        <v>21</v>
      </c>
      <c r="M98" s="246">
        <f>G98*(1+L98/100)</f>
        <v>0</v>
      </c>
      <c r="N98" s="246">
        <v>0</v>
      </c>
      <c r="O98" s="246">
        <f>ROUND(E98*N98,2)</f>
        <v>0</v>
      </c>
      <c r="P98" s="246">
        <v>0</v>
      </c>
      <c r="Q98" s="246">
        <f>ROUND(E98*P98,2)</f>
        <v>0</v>
      </c>
      <c r="R98" s="246"/>
      <c r="S98" s="246" t="s">
        <v>128</v>
      </c>
      <c r="T98" s="247" t="s">
        <v>129</v>
      </c>
      <c r="U98" s="223">
        <v>0.15</v>
      </c>
      <c r="V98" s="223">
        <f>ROUND(E98*U98,2)</f>
        <v>56.1</v>
      </c>
      <c r="W98" s="223"/>
      <c r="X98" s="223" t="s">
        <v>130</v>
      </c>
      <c r="Y98" s="213"/>
      <c r="Z98" s="213"/>
      <c r="AA98" s="213"/>
      <c r="AB98" s="213"/>
      <c r="AC98" s="213"/>
      <c r="AD98" s="213"/>
      <c r="AE98" s="213"/>
      <c r="AF98" s="213"/>
      <c r="AG98" s="213" t="s">
        <v>236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">
      <c r="A99" s="241">
        <v>38</v>
      </c>
      <c r="B99" s="242" t="s">
        <v>254</v>
      </c>
      <c r="C99" s="253" t="s">
        <v>255</v>
      </c>
      <c r="D99" s="243" t="s">
        <v>127</v>
      </c>
      <c r="E99" s="244">
        <v>374</v>
      </c>
      <c r="F99" s="245"/>
      <c r="G99" s="246">
        <f>ROUND(E99*F99,2)</f>
        <v>0</v>
      </c>
      <c r="H99" s="245"/>
      <c r="I99" s="246">
        <f>ROUND(E99*H99,2)</f>
        <v>0</v>
      </c>
      <c r="J99" s="245"/>
      <c r="K99" s="246">
        <f>ROUND(E99*J99,2)</f>
        <v>0</v>
      </c>
      <c r="L99" s="246">
        <v>21</v>
      </c>
      <c r="M99" s="246">
        <f>G99*(1+L99/100)</f>
        <v>0</v>
      </c>
      <c r="N99" s="246">
        <v>1E-3</v>
      </c>
      <c r="O99" s="246">
        <f>ROUND(E99*N99,2)</f>
        <v>0.37</v>
      </c>
      <c r="P99" s="246">
        <v>0</v>
      </c>
      <c r="Q99" s="246">
        <f>ROUND(E99*P99,2)</f>
        <v>0</v>
      </c>
      <c r="R99" s="246"/>
      <c r="S99" s="246" t="s">
        <v>128</v>
      </c>
      <c r="T99" s="247" t="s">
        <v>129</v>
      </c>
      <c r="U99" s="223">
        <v>0</v>
      </c>
      <c r="V99" s="223">
        <f>ROUND(E99*U99,2)</f>
        <v>0</v>
      </c>
      <c r="W99" s="223"/>
      <c r="X99" s="223" t="s">
        <v>149</v>
      </c>
      <c r="Y99" s="213"/>
      <c r="Z99" s="213"/>
      <c r="AA99" s="213"/>
      <c r="AB99" s="213"/>
      <c r="AC99" s="213"/>
      <c r="AD99" s="213"/>
      <c r="AE99" s="213"/>
      <c r="AF99" s="213"/>
      <c r="AG99" s="213" t="s">
        <v>256</v>
      </c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">
      <c r="A100" s="234">
        <v>39</v>
      </c>
      <c r="B100" s="235" t="s">
        <v>257</v>
      </c>
      <c r="C100" s="251" t="s">
        <v>258</v>
      </c>
      <c r="D100" s="236" t="s">
        <v>243</v>
      </c>
      <c r="E100" s="237">
        <v>262</v>
      </c>
      <c r="F100" s="238"/>
      <c r="G100" s="239">
        <f>ROUND(E100*F100,2)</f>
        <v>0</v>
      </c>
      <c r="H100" s="238"/>
      <c r="I100" s="239">
        <f>ROUND(E100*H100,2)</f>
        <v>0</v>
      </c>
      <c r="J100" s="238"/>
      <c r="K100" s="239">
        <f>ROUND(E100*J100,2)</f>
        <v>0</v>
      </c>
      <c r="L100" s="239">
        <v>21</v>
      </c>
      <c r="M100" s="239">
        <f>G100*(1+L100/100)</f>
        <v>0</v>
      </c>
      <c r="N100" s="239">
        <v>0</v>
      </c>
      <c r="O100" s="239">
        <f>ROUND(E100*N100,2)</f>
        <v>0</v>
      </c>
      <c r="P100" s="239">
        <v>0</v>
      </c>
      <c r="Q100" s="239">
        <f>ROUND(E100*P100,2)</f>
        <v>0</v>
      </c>
      <c r="R100" s="239"/>
      <c r="S100" s="239" t="s">
        <v>128</v>
      </c>
      <c r="T100" s="240" t="s">
        <v>129</v>
      </c>
      <c r="U100" s="223">
        <v>0</v>
      </c>
      <c r="V100" s="223">
        <f>ROUND(E100*U100,2)</f>
        <v>0</v>
      </c>
      <c r="W100" s="223"/>
      <c r="X100" s="223" t="s">
        <v>130</v>
      </c>
      <c r="Y100" s="213"/>
      <c r="Z100" s="213"/>
      <c r="AA100" s="213"/>
      <c r="AB100" s="213"/>
      <c r="AC100" s="213"/>
      <c r="AD100" s="213"/>
      <c r="AE100" s="213"/>
      <c r="AF100" s="213"/>
      <c r="AG100" s="213" t="s">
        <v>183</v>
      </c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">
      <c r="A101" s="220"/>
      <c r="B101" s="221"/>
      <c r="C101" s="252" t="s">
        <v>259</v>
      </c>
      <c r="D101" s="225"/>
      <c r="E101" s="226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13"/>
      <c r="Z101" s="213"/>
      <c r="AA101" s="213"/>
      <c r="AB101" s="213"/>
      <c r="AC101" s="213"/>
      <c r="AD101" s="213"/>
      <c r="AE101" s="213"/>
      <c r="AF101" s="213"/>
      <c r="AG101" s="213" t="s">
        <v>133</v>
      </c>
      <c r="AH101" s="213">
        <v>0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">
      <c r="A102" s="220"/>
      <c r="B102" s="221"/>
      <c r="C102" s="252" t="s">
        <v>260</v>
      </c>
      <c r="D102" s="225"/>
      <c r="E102" s="226">
        <v>262</v>
      </c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13"/>
      <c r="Z102" s="213"/>
      <c r="AA102" s="213"/>
      <c r="AB102" s="213"/>
      <c r="AC102" s="213"/>
      <c r="AD102" s="213"/>
      <c r="AE102" s="213"/>
      <c r="AF102" s="213"/>
      <c r="AG102" s="213" t="s">
        <v>133</v>
      </c>
      <c r="AH102" s="213"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">
      <c r="A103" s="241">
        <v>40</v>
      </c>
      <c r="B103" s="242" t="s">
        <v>261</v>
      </c>
      <c r="C103" s="253" t="s">
        <v>262</v>
      </c>
      <c r="D103" s="243" t="s">
        <v>243</v>
      </c>
      <c r="E103" s="244">
        <v>350</v>
      </c>
      <c r="F103" s="245"/>
      <c r="G103" s="246">
        <f>ROUND(E103*F103,2)</f>
        <v>0</v>
      </c>
      <c r="H103" s="245"/>
      <c r="I103" s="246">
        <f>ROUND(E103*H103,2)</f>
        <v>0</v>
      </c>
      <c r="J103" s="245"/>
      <c r="K103" s="246">
        <f>ROUND(E103*J103,2)</f>
        <v>0</v>
      </c>
      <c r="L103" s="246">
        <v>21</v>
      </c>
      <c r="M103" s="246">
        <f>G103*(1+L103/100)</f>
        <v>0</v>
      </c>
      <c r="N103" s="246">
        <v>1.0000000000000001E-5</v>
      </c>
      <c r="O103" s="246">
        <f>ROUND(E103*N103,2)</f>
        <v>0</v>
      </c>
      <c r="P103" s="246">
        <v>0</v>
      </c>
      <c r="Q103" s="246">
        <f>ROUND(E103*P103,2)</f>
        <v>0</v>
      </c>
      <c r="R103" s="246"/>
      <c r="S103" s="246" t="s">
        <v>128</v>
      </c>
      <c r="T103" s="247" t="s">
        <v>129</v>
      </c>
      <c r="U103" s="223">
        <v>0</v>
      </c>
      <c r="V103" s="223">
        <f>ROUND(E103*U103,2)</f>
        <v>0</v>
      </c>
      <c r="W103" s="223"/>
      <c r="X103" s="223" t="s">
        <v>130</v>
      </c>
      <c r="Y103" s="213"/>
      <c r="Z103" s="213"/>
      <c r="AA103" s="213"/>
      <c r="AB103" s="213"/>
      <c r="AC103" s="213"/>
      <c r="AD103" s="213"/>
      <c r="AE103" s="213"/>
      <c r="AF103" s="213"/>
      <c r="AG103" s="213" t="s">
        <v>183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">
      <c r="A104" s="234">
        <v>41</v>
      </c>
      <c r="B104" s="235" t="s">
        <v>263</v>
      </c>
      <c r="C104" s="251" t="s">
        <v>264</v>
      </c>
      <c r="D104" s="236" t="s">
        <v>243</v>
      </c>
      <c r="E104" s="237">
        <v>357</v>
      </c>
      <c r="F104" s="238"/>
      <c r="G104" s="239">
        <f>ROUND(E104*F104,2)</f>
        <v>0</v>
      </c>
      <c r="H104" s="238"/>
      <c r="I104" s="239">
        <f>ROUND(E104*H104,2)</f>
        <v>0</v>
      </c>
      <c r="J104" s="238"/>
      <c r="K104" s="239">
        <f>ROUND(E104*J104,2)</f>
        <v>0</v>
      </c>
      <c r="L104" s="239">
        <v>21</v>
      </c>
      <c r="M104" s="239">
        <f>G104*(1+L104/100)</f>
        <v>0</v>
      </c>
      <c r="N104" s="239">
        <v>2.7999999999999998E-4</v>
      </c>
      <c r="O104" s="239">
        <f>ROUND(E104*N104,2)</f>
        <v>0.1</v>
      </c>
      <c r="P104" s="239">
        <v>0</v>
      </c>
      <c r="Q104" s="239">
        <f>ROUND(E104*P104,2)</f>
        <v>0</v>
      </c>
      <c r="R104" s="239"/>
      <c r="S104" s="239" t="s">
        <v>128</v>
      </c>
      <c r="T104" s="240" t="s">
        <v>129</v>
      </c>
      <c r="U104" s="223">
        <v>0</v>
      </c>
      <c r="V104" s="223">
        <f>ROUND(E104*U104,2)</f>
        <v>0</v>
      </c>
      <c r="W104" s="223"/>
      <c r="X104" s="223" t="s">
        <v>149</v>
      </c>
      <c r="Y104" s="213"/>
      <c r="Z104" s="213"/>
      <c r="AA104" s="213"/>
      <c r="AB104" s="213"/>
      <c r="AC104" s="213"/>
      <c r="AD104" s="213"/>
      <c r="AE104" s="213"/>
      <c r="AF104" s="213"/>
      <c r="AG104" s="213" t="s">
        <v>150</v>
      </c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">
      <c r="A105" s="220"/>
      <c r="B105" s="221"/>
      <c r="C105" s="252" t="s">
        <v>265</v>
      </c>
      <c r="D105" s="225"/>
      <c r="E105" s="226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13"/>
      <c r="Z105" s="213"/>
      <c r="AA105" s="213"/>
      <c r="AB105" s="213"/>
      <c r="AC105" s="213"/>
      <c r="AD105" s="213"/>
      <c r="AE105" s="213"/>
      <c r="AF105" s="213"/>
      <c r="AG105" s="213" t="s">
        <v>133</v>
      </c>
      <c r="AH105" s="213">
        <v>0</v>
      </c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">
      <c r="A106" s="220"/>
      <c r="B106" s="221"/>
      <c r="C106" s="252" t="s">
        <v>266</v>
      </c>
      <c r="D106" s="225"/>
      <c r="E106" s="226">
        <v>357</v>
      </c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13"/>
      <c r="Z106" s="213"/>
      <c r="AA106" s="213"/>
      <c r="AB106" s="213"/>
      <c r="AC106" s="213"/>
      <c r="AD106" s="213"/>
      <c r="AE106" s="213"/>
      <c r="AF106" s="213"/>
      <c r="AG106" s="213" t="s">
        <v>133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">
      <c r="A107" s="220">
        <v>42</v>
      </c>
      <c r="B107" s="221" t="s">
        <v>267</v>
      </c>
      <c r="C107" s="254" t="s">
        <v>228</v>
      </c>
      <c r="D107" s="222" t="s">
        <v>0</v>
      </c>
      <c r="E107" s="248"/>
      <c r="F107" s="224"/>
      <c r="G107" s="223">
        <f>ROUND(E107*F107,2)</f>
        <v>0</v>
      </c>
      <c r="H107" s="224"/>
      <c r="I107" s="223">
        <f>ROUND(E107*H107,2)</f>
        <v>0</v>
      </c>
      <c r="J107" s="224"/>
      <c r="K107" s="223">
        <f>ROUND(E107*J107,2)</f>
        <v>0</v>
      </c>
      <c r="L107" s="223">
        <v>21</v>
      </c>
      <c r="M107" s="223">
        <f>G107*(1+L107/100)</f>
        <v>0</v>
      </c>
      <c r="N107" s="223">
        <v>0</v>
      </c>
      <c r="O107" s="223">
        <f>ROUND(E107*N107,2)</f>
        <v>0</v>
      </c>
      <c r="P107" s="223">
        <v>0</v>
      </c>
      <c r="Q107" s="223">
        <f>ROUND(E107*P107,2)</f>
        <v>0</v>
      </c>
      <c r="R107" s="223"/>
      <c r="S107" s="223" t="s">
        <v>138</v>
      </c>
      <c r="T107" s="223" t="s">
        <v>229</v>
      </c>
      <c r="U107" s="223">
        <v>0</v>
      </c>
      <c r="V107" s="223">
        <f>ROUND(E107*U107,2)</f>
        <v>0</v>
      </c>
      <c r="W107" s="223"/>
      <c r="X107" s="223" t="s">
        <v>66</v>
      </c>
      <c r="Y107" s="213"/>
      <c r="Z107" s="213"/>
      <c r="AA107" s="213"/>
      <c r="AB107" s="213"/>
      <c r="AC107" s="213"/>
      <c r="AD107" s="213"/>
      <c r="AE107" s="213"/>
      <c r="AF107" s="213"/>
      <c r="AG107" s="213" t="s">
        <v>208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x14ac:dyDescent="0.2">
      <c r="A108" s="228" t="s">
        <v>123</v>
      </c>
      <c r="B108" s="229" t="s">
        <v>91</v>
      </c>
      <c r="C108" s="250" t="s">
        <v>92</v>
      </c>
      <c r="D108" s="230"/>
      <c r="E108" s="231"/>
      <c r="F108" s="232"/>
      <c r="G108" s="232">
        <f>SUMIF(AG109:AG114,"&lt;&gt;NOR",G109:G114)</f>
        <v>0</v>
      </c>
      <c r="H108" s="232"/>
      <c r="I108" s="232">
        <f>SUM(I109:I114)</f>
        <v>0</v>
      </c>
      <c r="J108" s="232"/>
      <c r="K108" s="232">
        <f>SUM(K109:K114)</f>
        <v>0</v>
      </c>
      <c r="L108" s="232"/>
      <c r="M108" s="232">
        <f>SUM(M109:M114)</f>
        <v>0</v>
      </c>
      <c r="N108" s="232"/>
      <c r="O108" s="232">
        <f>SUM(O109:O114)</f>
        <v>0.16</v>
      </c>
      <c r="P108" s="232"/>
      <c r="Q108" s="232">
        <f>SUM(Q109:Q114)</f>
        <v>0.09</v>
      </c>
      <c r="R108" s="232"/>
      <c r="S108" s="232"/>
      <c r="T108" s="233"/>
      <c r="U108" s="227"/>
      <c r="V108" s="227">
        <f>SUM(V109:V114)</f>
        <v>0</v>
      </c>
      <c r="W108" s="227"/>
      <c r="X108" s="227"/>
      <c r="AG108" t="s">
        <v>124</v>
      </c>
    </row>
    <row r="109" spans="1:60" outlineLevel="1" x14ac:dyDescent="0.2">
      <c r="A109" s="234">
        <v>43</v>
      </c>
      <c r="B109" s="235" t="s">
        <v>268</v>
      </c>
      <c r="C109" s="251" t="s">
        <v>269</v>
      </c>
      <c r="D109" s="236" t="s">
        <v>144</v>
      </c>
      <c r="E109" s="237">
        <v>60</v>
      </c>
      <c r="F109" s="238"/>
      <c r="G109" s="239">
        <f>ROUND(E109*F109,2)</f>
        <v>0</v>
      </c>
      <c r="H109" s="238"/>
      <c r="I109" s="239">
        <f>ROUND(E109*H109,2)</f>
        <v>0</v>
      </c>
      <c r="J109" s="238"/>
      <c r="K109" s="239">
        <f>ROUND(E109*J109,2)</f>
        <v>0</v>
      </c>
      <c r="L109" s="239">
        <v>21</v>
      </c>
      <c r="M109" s="239">
        <f>G109*(1+L109/100)</f>
        <v>0</v>
      </c>
      <c r="N109" s="239">
        <v>1.4E-3</v>
      </c>
      <c r="O109" s="239">
        <f>ROUND(E109*N109,2)</f>
        <v>0.08</v>
      </c>
      <c r="P109" s="239">
        <v>1.58E-3</v>
      </c>
      <c r="Q109" s="239">
        <f>ROUND(E109*P109,2)</f>
        <v>0.09</v>
      </c>
      <c r="R109" s="239"/>
      <c r="S109" s="239" t="s">
        <v>128</v>
      </c>
      <c r="T109" s="240" t="s">
        <v>129</v>
      </c>
      <c r="U109" s="223">
        <v>0</v>
      </c>
      <c r="V109" s="223">
        <f>ROUND(E109*U109,2)</f>
        <v>0</v>
      </c>
      <c r="W109" s="223"/>
      <c r="X109" s="223" t="s">
        <v>130</v>
      </c>
      <c r="Y109" s="213"/>
      <c r="Z109" s="213"/>
      <c r="AA109" s="213"/>
      <c r="AB109" s="213"/>
      <c r="AC109" s="213"/>
      <c r="AD109" s="213"/>
      <c r="AE109" s="213"/>
      <c r="AF109" s="213"/>
      <c r="AG109" s="213" t="s">
        <v>183</v>
      </c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">
      <c r="A110" s="220"/>
      <c r="B110" s="221"/>
      <c r="C110" s="252" t="s">
        <v>270</v>
      </c>
      <c r="D110" s="225"/>
      <c r="E110" s="226">
        <v>60</v>
      </c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13"/>
      <c r="Z110" s="213"/>
      <c r="AA110" s="213"/>
      <c r="AB110" s="213"/>
      <c r="AC110" s="213"/>
      <c r="AD110" s="213"/>
      <c r="AE110" s="213"/>
      <c r="AF110" s="213"/>
      <c r="AG110" s="213" t="s">
        <v>133</v>
      </c>
      <c r="AH110" s="213">
        <v>0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ht="22.5" outlineLevel="1" x14ac:dyDescent="0.2">
      <c r="A111" s="234">
        <v>44</v>
      </c>
      <c r="B111" s="235" t="s">
        <v>271</v>
      </c>
      <c r="C111" s="251" t="s">
        <v>272</v>
      </c>
      <c r="D111" s="236" t="s">
        <v>127</v>
      </c>
      <c r="E111" s="237">
        <v>6</v>
      </c>
      <c r="F111" s="238"/>
      <c r="G111" s="239">
        <f>ROUND(E111*F111,2)</f>
        <v>0</v>
      </c>
      <c r="H111" s="238"/>
      <c r="I111" s="239">
        <f>ROUND(E111*H111,2)</f>
        <v>0</v>
      </c>
      <c r="J111" s="238"/>
      <c r="K111" s="239">
        <f>ROUND(E111*J111,2)</f>
        <v>0</v>
      </c>
      <c r="L111" s="239">
        <v>21</v>
      </c>
      <c r="M111" s="239">
        <f>G111*(1+L111/100)</f>
        <v>0</v>
      </c>
      <c r="N111" s="239">
        <v>1.26E-2</v>
      </c>
      <c r="O111" s="239">
        <f>ROUND(E111*N111,2)</f>
        <v>0.08</v>
      </c>
      <c r="P111" s="239">
        <v>0</v>
      </c>
      <c r="Q111" s="239">
        <f>ROUND(E111*P111,2)</f>
        <v>0</v>
      </c>
      <c r="R111" s="239"/>
      <c r="S111" s="239" t="s">
        <v>128</v>
      </c>
      <c r="T111" s="240" t="s">
        <v>129</v>
      </c>
      <c r="U111" s="223">
        <v>0</v>
      </c>
      <c r="V111" s="223">
        <f>ROUND(E111*U111,2)</f>
        <v>0</v>
      </c>
      <c r="W111" s="223"/>
      <c r="X111" s="223" t="s">
        <v>149</v>
      </c>
      <c r="Y111" s="213"/>
      <c r="Z111" s="213"/>
      <c r="AA111" s="213"/>
      <c r="AB111" s="213"/>
      <c r="AC111" s="213"/>
      <c r="AD111" s="213"/>
      <c r="AE111" s="213"/>
      <c r="AF111" s="213"/>
      <c r="AG111" s="213" t="s">
        <v>150</v>
      </c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">
      <c r="A112" s="220"/>
      <c r="B112" s="221"/>
      <c r="C112" s="252" t="s">
        <v>273</v>
      </c>
      <c r="D112" s="225"/>
      <c r="E112" s="226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13"/>
      <c r="Z112" s="213"/>
      <c r="AA112" s="213"/>
      <c r="AB112" s="213"/>
      <c r="AC112" s="213"/>
      <c r="AD112" s="213"/>
      <c r="AE112" s="213"/>
      <c r="AF112" s="213"/>
      <c r="AG112" s="213" t="s">
        <v>133</v>
      </c>
      <c r="AH112" s="213">
        <v>0</v>
      </c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">
      <c r="A113" s="220"/>
      <c r="B113" s="221"/>
      <c r="C113" s="252" t="s">
        <v>59</v>
      </c>
      <c r="D113" s="225"/>
      <c r="E113" s="226">
        <v>6</v>
      </c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13"/>
      <c r="Z113" s="213"/>
      <c r="AA113" s="213"/>
      <c r="AB113" s="213"/>
      <c r="AC113" s="213"/>
      <c r="AD113" s="213"/>
      <c r="AE113" s="213"/>
      <c r="AF113" s="213"/>
      <c r="AG113" s="213" t="s">
        <v>133</v>
      </c>
      <c r="AH113" s="213">
        <v>0</v>
      </c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">
      <c r="A114" s="220">
        <v>45</v>
      </c>
      <c r="B114" s="221" t="s">
        <v>274</v>
      </c>
      <c r="C114" s="254" t="s">
        <v>228</v>
      </c>
      <c r="D114" s="222" t="s">
        <v>0</v>
      </c>
      <c r="E114" s="248"/>
      <c r="F114" s="224"/>
      <c r="G114" s="223">
        <f>ROUND(E114*F114,2)</f>
        <v>0</v>
      </c>
      <c r="H114" s="224"/>
      <c r="I114" s="223">
        <f>ROUND(E114*H114,2)</f>
        <v>0</v>
      </c>
      <c r="J114" s="224"/>
      <c r="K114" s="223">
        <f>ROUND(E114*J114,2)</f>
        <v>0</v>
      </c>
      <c r="L114" s="223">
        <v>21</v>
      </c>
      <c r="M114" s="223">
        <f>G114*(1+L114/100)</f>
        <v>0</v>
      </c>
      <c r="N114" s="223">
        <v>0</v>
      </c>
      <c r="O114" s="223">
        <f>ROUND(E114*N114,2)</f>
        <v>0</v>
      </c>
      <c r="P114" s="223">
        <v>0</v>
      </c>
      <c r="Q114" s="223">
        <f>ROUND(E114*P114,2)</f>
        <v>0</v>
      </c>
      <c r="R114" s="223"/>
      <c r="S114" s="223" t="s">
        <v>138</v>
      </c>
      <c r="T114" s="223" t="s">
        <v>229</v>
      </c>
      <c r="U114" s="223">
        <v>0</v>
      </c>
      <c r="V114" s="223">
        <f>ROUND(E114*U114,2)</f>
        <v>0</v>
      </c>
      <c r="W114" s="223"/>
      <c r="X114" s="223" t="s">
        <v>66</v>
      </c>
      <c r="Y114" s="213"/>
      <c r="Z114" s="213"/>
      <c r="AA114" s="213"/>
      <c r="AB114" s="213"/>
      <c r="AC114" s="213"/>
      <c r="AD114" s="213"/>
      <c r="AE114" s="213"/>
      <c r="AF114" s="213"/>
      <c r="AG114" s="213" t="s">
        <v>208</v>
      </c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x14ac:dyDescent="0.2">
      <c r="A115" s="228" t="s">
        <v>123</v>
      </c>
      <c r="B115" s="229" t="s">
        <v>93</v>
      </c>
      <c r="C115" s="250" t="s">
        <v>94</v>
      </c>
      <c r="D115" s="230"/>
      <c r="E115" s="231"/>
      <c r="F115" s="232"/>
      <c r="G115" s="232">
        <f>SUMIF(AG116:AG116,"&lt;&gt;NOR",G116:G116)</f>
        <v>0</v>
      </c>
      <c r="H115" s="232"/>
      <c r="I115" s="232">
        <f>SUM(I116:I116)</f>
        <v>0</v>
      </c>
      <c r="J115" s="232"/>
      <c r="K115" s="232">
        <f>SUM(K116:K116)</f>
        <v>0</v>
      </c>
      <c r="L115" s="232"/>
      <c r="M115" s="232">
        <f>SUM(M116:M116)</f>
        <v>0</v>
      </c>
      <c r="N115" s="232"/>
      <c r="O115" s="232">
        <f>SUM(O116:O116)</f>
        <v>0</v>
      </c>
      <c r="P115" s="232"/>
      <c r="Q115" s="232">
        <f>SUM(Q116:Q116)</f>
        <v>0</v>
      </c>
      <c r="R115" s="232"/>
      <c r="S115" s="232"/>
      <c r="T115" s="233"/>
      <c r="U115" s="227"/>
      <c r="V115" s="227">
        <f>SUM(V116:V116)</f>
        <v>0</v>
      </c>
      <c r="W115" s="227"/>
      <c r="X115" s="227"/>
      <c r="AG115" t="s">
        <v>124</v>
      </c>
    </row>
    <row r="116" spans="1:60" ht="22.5" outlineLevel="1" x14ac:dyDescent="0.2">
      <c r="A116" s="241">
        <v>46</v>
      </c>
      <c r="B116" s="242" t="s">
        <v>275</v>
      </c>
      <c r="C116" s="253" t="s">
        <v>276</v>
      </c>
      <c r="D116" s="243" t="s">
        <v>277</v>
      </c>
      <c r="E116" s="244">
        <v>1</v>
      </c>
      <c r="F116" s="245"/>
      <c r="G116" s="246">
        <f>ROUND(E116*F116,2)</f>
        <v>0</v>
      </c>
      <c r="H116" s="245"/>
      <c r="I116" s="246">
        <f>ROUND(E116*H116,2)</f>
        <v>0</v>
      </c>
      <c r="J116" s="245"/>
      <c r="K116" s="246">
        <f>ROUND(E116*J116,2)</f>
        <v>0</v>
      </c>
      <c r="L116" s="246">
        <v>21</v>
      </c>
      <c r="M116" s="246">
        <f>G116*(1+L116/100)</f>
        <v>0</v>
      </c>
      <c r="N116" s="246">
        <v>0</v>
      </c>
      <c r="O116" s="246">
        <f>ROUND(E116*N116,2)</f>
        <v>0</v>
      </c>
      <c r="P116" s="246">
        <v>0</v>
      </c>
      <c r="Q116" s="246">
        <f>ROUND(E116*P116,2)</f>
        <v>0</v>
      </c>
      <c r="R116" s="246"/>
      <c r="S116" s="246" t="s">
        <v>128</v>
      </c>
      <c r="T116" s="247" t="s">
        <v>129</v>
      </c>
      <c r="U116" s="223">
        <v>0</v>
      </c>
      <c r="V116" s="223">
        <f>ROUND(E116*U116,2)</f>
        <v>0</v>
      </c>
      <c r="W116" s="223"/>
      <c r="X116" s="223" t="s">
        <v>130</v>
      </c>
      <c r="Y116" s="213"/>
      <c r="Z116" s="213"/>
      <c r="AA116" s="213"/>
      <c r="AB116" s="213"/>
      <c r="AC116" s="213"/>
      <c r="AD116" s="213"/>
      <c r="AE116" s="213"/>
      <c r="AF116" s="213"/>
      <c r="AG116" s="213" t="s">
        <v>183</v>
      </c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x14ac:dyDescent="0.2">
      <c r="A117" s="228" t="s">
        <v>123</v>
      </c>
      <c r="B117" s="229" t="s">
        <v>67</v>
      </c>
      <c r="C117" s="250" t="s">
        <v>68</v>
      </c>
      <c r="D117" s="230"/>
      <c r="E117" s="231"/>
      <c r="F117" s="232"/>
      <c r="G117" s="232">
        <f>SUMIF(AG118:AG123,"&lt;&gt;NOR",G118:G123)</f>
        <v>0</v>
      </c>
      <c r="H117" s="232"/>
      <c r="I117" s="232">
        <f>SUM(I118:I123)</f>
        <v>0</v>
      </c>
      <c r="J117" s="232"/>
      <c r="K117" s="232">
        <f>SUM(K118:K123)</f>
        <v>0</v>
      </c>
      <c r="L117" s="232"/>
      <c r="M117" s="232">
        <f>SUM(M118:M123)</f>
        <v>0</v>
      </c>
      <c r="N117" s="232"/>
      <c r="O117" s="232">
        <f>SUM(O118:O123)</f>
        <v>0</v>
      </c>
      <c r="P117" s="232"/>
      <c r="Q117" s="232">
        <f>SUM(Q118:Q123)</f>
        <v>0</v>
      </c>
      <c r="R117" s="232"/>
      <c r="S117" s="232"/>
      <c r="T117" s="233"/>
      <c r="U117" s="227"/>
      <c r="V117" s="227">
        <f>SUM(V118:V123)</f>
        <v>0</v>
      </c>
      <c r="W117" s="227"/>
      <c r="X117" s="227"/>
      <c r="AG117" t="s">
        <v>124</v>
      </c>
    </row>
    <row r="118" spans="1:60" outlineLevel="1" x14ac:dyDescent="0.2">
      <c r="A118" s="234">
        <v>47</v>
      </c>
      <c r="B118" s="235" t="s">
        <v>278</v>
      </c>
      <c r="C118" s="251" t="s">
        <v>279</v>
      </c>
      <c r="D118" s="236" t="s">
        <v>280</v>
      </c>
      <c r="E118" s="237">
        <v>1</v>
      </c>
      <c r="F118" s="238"/>
      <c r="G118" s="239">
        <f>ROUND(E118*F118,2)</f>
        <v>0</v>
      </c>
      <c r="H118" s="238"/>
      <c r="I118" s="239">
        <f>ROUND(E118*H118,2)</f>
        <v>0</v>
      </c>
      <c r="J118" s="238"/>
      <c r="K118" s="239">
        <f>ROUND(E118*J118,2)</f>
        <v>0</v>
      </c>
      <c r="L118" s="239">
        <v>21</v>
      </c>
      <c r="M118" s="239">
        <f>G118*(1+L118/100)</f>
        <v>0</v>
      </c>
      <c r="N118" s="239">
        <v>0</v>
      </c>
      <c r="O118" s="239">
        <f>ROUND(E118*N118,2)</f>
        <v>0</v>
      </c>
      <c r="P118" s="239">
        <v>0</v>
      </c>
      <c r="Q118" s="239">
        <f>ROUND(E118*P118,2)</f>
        <v>0</v>
      </c>
      <c r="R118" s="239"/>
      <c r="S118" s="239" t="s">
        <v>128</v>
      </c>
      <c r="T118" s="240" t="s">
        <v>129</v>
      </c>
      <c r="U118" s="223">
        <v>0</v>
      </c>
      <c r="V118" s="223">
        <f>ROUND(E118*U118,2)</f>
        <v>0</v>
      </c>
      <c r="W118" s="223"/>
      <c r="X118" s="223" t="s">
        <v>130</v>
      </c>
      <c r="Y118" s="213"/>
      <c r="Z118" s="213"/>
      <c r="AA118" s="213"/>
      <c r="AB118" s="213"/>
      <c r="AC118" s="213"/>
      <c r="AD118" s="213"/>
      <c r="AE118" s="213"/>
      <c r="AF118" s="213"/>
      <c r="AG118" s="213" t="s">
        <v>131</v>
      </c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outlineLevel="1" x14ac:dyDescent="0.2">
      <c r="A119" s="220"/>
      <c r="B119" s="221"/>
      <c r="C119" s="252" t="s">
        <v>281</v>
      </c>
      <c r="D119" s="225"/>
      <c r="E119" s="226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13"/>
      <c r="Z119" s="213"/>
      <c r="AA119" s="213"/>
      <c r="AB119" s="213"/>
      <c r="AC119" s="213"/>
      <c r="AD119" s="213"/>
      <c r="AE119" s="213"/>
      <c r="AF119" s="213"/>
      <c r="AG119" s="213" t="s">
        <v>133</v>
      </c>
      <c r="AH119" s="213">
        <v>0</v>
      </c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">
      <c r="A120" s="220"/>
      <c r="B120" s="221"/>
      <c r="C120" s="252" t="s">
        <v>282</v>
      </c>
      <c r="D120" s="225"/>
      <c r="E120" s="226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13"/>
      <c r="Z120" s="213"/>
      <c r="AA120" s="213"/>
      <c r="AB120" s="213"/>
      <c r="AC120" s="213"/>
      <c r="AD120" s="213"/>
      <c r="AE120" s="213"/>
      <c r="AF120" s="213"/>
      <c r="AG120" s="213" t="s">
        <v>133</v>
      </c>
      <c r="AH120" s="213">
        <v>0</v>
      </c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ht="22.5" outlineLevel="1" x14ac:dyDescent="0.2">
      <c r="A121" s="220"/>
      <c r="B121" s="221"/>
      <c r="C121" s="252" t="s">
        <v>283</v>
      </c>
      <c r="D121" s="225"/>
      <c r="E121" s="226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13"/>
      <c r="Z121" s="213"/>
      <c r="AA121" s="213"/>
      <c r="AB121" s="213"/>
      <c r="AC121" s="213"/>
      <c r="AD121" s="213"/>
      <c r="AE121" s="213"/>
      <c r="AF121" s="213"/>
      <c r="AG121" s="213" t="s">
        <v>133</v>
      </c>
      <c r="AH121" s="213">
        <v>0</v>
      </c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">
      <c r="A122" s="220"/>
      <c r="B122" s="221"/>
      <c r="C122" s="252" t="s">
        <v>284</v>
      </c>
      <c r="D122" s="225"/>
      <c r="E122" s="226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13"/>
      <c r="Z122" s="213"/>
      <c r="AA122" s="213"/>
      <c r="AB122" s="213"/>
      <c r="AC122" s="213"/>
      <c r="AD122" s="213"/>
      <c r="AE122" s="213"/>
      <c r="AF122" s="213"/>
      <c r="AG122" s="213" t="s">
        <v>133</v>
      </c>
      <c r="AH122" s="213">
        <v>0</v>
      </c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">
      <c r="A123" s="220"/>
      <c r="B123" s="221"/>
      <c r="C123" s="252" t="s">
        <v>285</v>
      </c>
      <c r="D123" s="225"/>
      <c r="E123" s="226">
        <v>1</v>
      </c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13"/>
      <c r="Z123" s="213"/>
      <c r="AA123" s="213"/>
      <c r="AB123" s="213"/>
      <c r="AC123" s="213"/>
      <c r="AD123" s="213"/>
      <c r="AE123" s="213"/>
      <c r="AF123" s="213"/>
      <c r="AG123" s="213" t="s">
        <v>133</v>
      </c>
      <c r="AH123" s="213">
        <v>0</v>
      </c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x14ac:dyDescent="0.2">
      <c r="A124" s="3"/>
      <c r="B124" s="4"/>
      <c r="C124" s="255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AE124">
        <v>15</v>
      </c>
      <c r="AF124">
        <v>21</v>
      </c>
      <c r="AG124" t="s">
        <v>110</v>
      </c>
    </row>
    <row r="125" spans="1:60" x14ac:dyDescent="0.2">
      <c r="A125" s="216"/>
      <c r="B125" s="217" t="s">
        <v>29</v>
      </c>
      <c r="C125" s="256"/>
      <c r="D125" s="218"/>
      <c r="E125" s="219"/>
      <c r="F125" s="219"/>
      <c r="G125" s="249">
        <f>G8+G16+G29+G42+G44+G65+G82+G87+G108+G115+G117</f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AE125">
        <f>SUMIF(L7:L123,AE124,G7:G123)</f>
        <v>0</v>
      </c>
      <c r="AF125">
        <f>SUMIF(L7:L123,AF124,G7:G123)</f>
        <v>0</v>
      </c>
      <c r="AG125" t="s">
        <v>286</v>
      </c>
    </row>
    <row r="126" spans="1:60" x14ac:dyDescent="0.2">
      <c r="C126" s="257"/>
      <c r="D126" s="10"/>
      <c r="AG126" t="s">
        <v>287</v>
      </c>
    </row>
    <row r="127" spans="1:60" x14ac:dyDescent="0.2">
      <c r="D127" s="10"/>
    </row>
    <row r="128" spans="1:60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VW/F5mvTSHkcL0oAIqE0SRzHHv75wD+WSXBCjahh6YAZYEdWMURx/EvH7SfWpmYPkKqAypl0ZwCyfUSA7T3OpA==" saltValue="x1q6nv3kD+YX4u/4A4xu5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8" customWidth="1"/>
    <col min="3" max="3" width="63.28515625" style="17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8" t="s">
        <v>97</v>
      </c>
      <c r="B1" s="198"/>
      <c r="C1" s="198"/>
      <c r="D1" s="198"/>
      <c r="E1" s="198"/>
      <c r="F1" s="198"/>
      <c r="G1" s="198"/>
      <c r="AG1" t="s">
        <v>98</v>
      </c>
    </row>
    <row r="2" spans="1:60" ht="24.95" customHeight="1" x14ac:dyDescent="0.2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99</v>
      </c>
    </row>
    <row r="3" spans="1:60" ht="24.95" customHeight="1" x14ac:dyDescent="0.2">
      <c r="A3" s="199" t="s">
        <v>8</v>
      </c>
      <c r="B3" s="49" t="s">
        <v>51</v>
      </c>
      <c r="C3" s="202" t="s">
        <v>52</v>
      </c>
      <c r="D3" s="200"/>
      <c r="E3" s="200"/>
      <c r="F3" s="200"/>
      <c r="G3" s="201"/>
      <c r="AC3" s="178" t="s">
        <v>99</v>
      </c>
      <c r="AG3" t="s">
        <v>100</v>
      </c>
    </row>
    <row r="4" spans="1:60" ht="24.95" customHeight="1" x14ac:dyDescent="0.2">
      <c r="A4" s="203" t="s">
        <v>9</v>
      </c>
      <c r="B4" s="204" t="s">
        <v>51</v>
      </c>
      <c r="C4" s="205" t="s">
        <v>52</v>
      </c>
      <c r="D4" s="206"/>
      <c r="E4" s="206"/>
      <c r="F4" s="206"/>
      <c r="G4" s="207"/>
      <c r="AG4" t="s">
        <v>101</v>
      </c>
    </row>
    <row r="5" spans="1:60" x14ac:dyDescent="0.2">
      <c r="D5" s="10"/>
    </row>
    <row r="6" spans="1:60" ht="38.25" x14ac:dyDescent="0.2">
      <c r="A6" s="209" t="s">
        <v>102</v>
      </c>
      <c r="B6" s="211" t="s">
        <v>103</v>
      </c>
      <c r="C6" s="211" t="s">
        <v>104</v>
      </c>
      <c r="D6" s="210" t="s">
        <v>105</v>
      </c>
      <c r="E6" s="209" t="s">
        <v>106</v>
      </c>
      <c r="F6" s="208" t="s">
        <v>107</v>
      </c>
      <c r="G6" s="209" t="s">
        <v>29</v>
      </c>
      <c r="H6" s="212" t="s">
        <v>30</v>
      </c>
      <c r="I6" s="212" t="s">
        <v>108</v>
      </c>
      <c r="J6" s="212" t="s">
        <v>31</v>
      </c>
      <c r="K6" s="212" t="s">
        <v>109</v>
      </c>
      <c r="L6" s="212" t="s">
        <v>110</v>
      </c>
      <c r="M6" s="212" t="s">
        <v>111</v>
      </c>
      <c r="N6" s="212" t="s">
        <v>112</v>
      </c>
      <c r="O6" s="212" t="s">
        <v>113</v>
      </c>
      <c r="P6" s="212" t="s">
        <v>114</v>
      </c>
      <c r="Q6" s="212" t="s">
        <v>115</v>
      </c>
      <c r="R6" s="212" t="s">
        <v>116</v>
      </c>
      <c r="S6" s="212" t="s">
        <v>117</v>
      </c>
      <c r="T6" s="212" t="s">
        <v>118</v>
      </c>
      <c r="U6" s="212" t="s">
        <v>119</v>
      </c>
      <c r="V6" s="212" t="s">
        <v>120</v>
      </c>
      <c r="W6" s="212" t="s">
        <v>121</v>
      </c>
      <c r="X6" s="212" t="s">
        <v>122</v>
      </c>
    </row>
    <row r="7" spans="1:60" hidden="1" x14ac:dyDescent="0.2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">
      <c r="A8" s="228" t="s">
        <v>123</v>
      </c>
      <c r="B8" s="229" t="s">
        <v>57</v>
      </c>
      <c r="C8" s="250" t="s">
        <v>58</v>
      </c>
      <c r="D8" s="230"/>
      <c r="E8" s="231"/>
      <c r="F8" s="232"/>
      <c r="G8" s="232">
        <f>SUMIF(AG9:AG9,"&lt;&gt;NOR",G9:G9)</f>
        <v>0</v>
      </c>
      <c r="H8" s="232"/>
      <c r="I8" s="232">
        <f>SUM(I9:I9)</f>
        <v>0</v>
      </c>
      <c r="J8" s="232"/>
      <c r="K8" s="232">
        <f>SUM(K9:K9)</f>
        <v>0</v>
      </c>
      <c r="L8" s="232"/>
      <c r="M8" s="232">
        <f>SUM(M9:M9)</f>
        <v>0</v>
      </c>
      <c r="N8" s="232"/>
      <c r="O8" s="232">
        <f>SUM(O9:O9)</f>
        <v>0</v>
      </c>
      <c r="P8" s="232"/>
      <c r="Q8" s="232">
        <f>SUM(Q9:Q9)</f>
        <v>0</v>
      </c>
      <c r="R8" s="232"/>
      <c r="S8" s="232"/>
      <c r="T8" s="233"/>
      <c r="U8" s="227"/>
      <c r="V8" s="227">
        <f>SUM(V9:V9)</f>
        <v>0</v>
      </c>
      <c r="W8" s="227"/>
      <c r="X8" s="227"/>
      <c r="AG8" t="s">
        <v>124</v>
      </c>
    </row>
    <row r="9" spans="1:60" outlineLevel="1" x14ac:dyDescent="0.2">
      <c r="A9" s="241">
        <v>1</v>
      </c>
      <c r="B9" s="242" t="s">
        <v>288</v>
      </c>
      <c r="C9" s="253" t="s">
        <v>289</v>
      </c>
      <c r="D9" s="243" t="s">
        <v>144</v>
      </c>
      <c r="E9" s="244">
        <v>2</v>
      </c>
      <c r="F9" s="245"/>
      <c r="G9" s="246">
        <f>ROUND(E9*F9,2)</f>
        <v>0</v>
      </c>
      <c r="H9" s="245"/>
      <c r="I9" s="246">
        <f>ROUND(E9*H9,2)</f>
        <v>0</v>
      </c>
      <c r="J9" s="245"/>
      <c r="K9" s="246">
        <f>ROUND(E9*J9,2)</f>
        <v>0</v>
      </c>
      <c r="L9" s="246">
        <v>21</v>
      </c>
      <c r="M9" s="246">
        <f>G9*(1+L9/100)</f>
        <v>0</v>
      </c>
      <c r="N9" s="246">
        <v>0</v>
      </c>
      <c r="O9" s="246">
        <f>ROUND(E9*N9,2)</f>
        <v>0</v>
      </c>
      <c r="P9" s="246">
        <v>0</v>
      </c>
      <c r="Q9" s="246">
        <f>ROUND(E9*P9,2)</f>
        <v>0</v>
      </c>
      <c r="R9" s="246" t="s">
        <v>290</v>
      </c>
      <c r="S9" s="246" t="s">
        <v>291</v>
      </c>
      <c r="T9" s="247" t="s">
        <v>129</v>
      </c>
      <c r="U9" s="223">
        <v>0</v>
      </c>
      <c r="V9" s="223">
        <f>ROUND(E9*U9,2)</f>
        <v>0</v>
      </c>
      <c r="W9" s="223"/>
      <c r="X9" s="223" t="s">
        <v>149</v>
      </c>
      <c r="Y9" s="213"/>
      <c r="Z9" s="213"/>
      <c r="AA9" s="213"/>
      <c r="AB9" s="213"/>
      <c r="AC9" s="213"/>
      <c r="AD9" s="213"/>
      <c r="AE9" s="213"/>
      <c r="AF9" s="213"/>
      <c r="AG9" s="213" t="s">
        <v>150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x14ac:dyDescent="0.2">
      <c r="A10" s="228" t="s">
        <v>123</v>
      </c>
      <c r="B10" s="229" t="s">
        <v>69</v>
      </c>
      <c r="C10" s="250" t="s">
        <v>70</v>
      </c>
      <c r="D10" s="230"/>
      <c r="E10" s="231"/>
      <c r="F10" s="232"/>
      <c r="G10" s="232">
        <f>SUMIF(AG11:AG11,"&lt;&gt;NOR",G11:G11)</f>
        <v>0</v>
      </c>
      <c r="H10" s="232"/>
      <c r="I10" s="232">
        <f>SUM(I11:I11)</f>
        <v>0</v>
      </c>
      <c r="J10" s="232"/>
      <c r="K10" s="232">
        <f>SUM(K11:K11)</f>
        <v>0</v>
      </c>
      <c r="L10" s="232"/>
      <c r="M10" s="232">
        <f>SUM(M11:M11)</f>
        <v>0</v>
      </c>
      <c r="N10" s="232"/>
      <c r="O10" s="232">
        <f>SUM(O11:O11)</f>
        <v>0</v>
      </c>
      <c r="P10" s="232"/>
      <c r="Q10" s="232">
        <f>SUM(Q11:Q11)</f>
        <v>0</v>
      </c>
      <c r="R10" s="232"/>
      <c r="S10" s="232"/>
      <c r="T10" s="233"/>
      <c r="U10" s="227"/>
      <c r="V10" s="227">
        <f>SUM(V11:V11)</f>
        <v>0</v>
      </c>
      <c r="W10" s="227"/>
      <c r="X10" s="227"/>
      <c r="AG10" t="s">
        <v>124</v>
      </c>
    </row>
    <row r="11" spans="1:60" outlineLevel="1" x14ac:dyDescent="0.2">
      <c r="A11" s="241">
        <v>2</v>
      </c>
      <c r="B11" s="242" t="s">
        <v>292</v>
      </c>
      <c r="C11" s="253" t="s">
        <v>293</v>
      </c>
      <c r="D11" s="243" t="s">
        <v>243</v>
      </c>
      <c r="E11" s="244">
        <v>27</v>
      </c>
      <c r="F11" s="245"/>
      <c r="G11" s="246">
        <f>ROUND(E11*F11,2)</f>
        <v>0</v>
      </c>
      <c r="H11" s="245"/>
      <c r="I11" s="246">
        <f>ROUND(E11*H11,2)</f>
        <v>0</v>
      </c>
      <c r="J11" s="245"/>
      <c r="K11" s="246">
        <f>ROUND(E11*J11,2)</f>
        <v>0</v>
      </c>
      <c r="L11" s="246">
        <v>21</v>
      </c>
      <c r="M11" s="246">
        <f>G11*(1+L11/100)</f>
        <v>0</v>
      </c>
      <c r="N11" s="246">
        <v>0</v>
      </c>
      <c r="O11" s="246">
        <f>ROUND(E11*N11,2)</f>
        <v>0</v>
      </c>
      <c r="P11" s="246">
        <v>0</v>
      </c>
      <c r="Q11" s="246">
        <f>ROUND(E11*P11,2)</f>
        <v>0</v>
      </c>
      <c r="R11" s="246"/>
      <c r="S11" s="246" t="s">
        <v>128</v>
      </c>
      <c r="T11" s="247" t="s">
        <v>129</v>
      </c>
      <c r="U11" s="223">
        <v>0</v>
      </c>
      <c r="V11" s="223">
        <f>ROUND(E11*U11,2)</f>
        <v>0</v>
      </c>
      <c r="W11" s="223"/>
      <c r="X11" s="223" t="s">
        <v>149</v>
      </c>
      <c r="Y11" s="213"/>
      <c r="Z11" s="213"/>
      <c r="AA11" s="213"/>
      <c r="AB11" s="213"/>
      <c r="AC11" s="213"/>
      <c r="AD11" s="213"/>
      <c r="AE11" s="213"/>
      <c r="AF11" s="213"/>
      <c r="AG11" s="213" t="s">
        <v>150</v>
      </c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x14ac:dyDescent="0.2">
      <c r="A12" s="228" t="s">
        <v>123</v>
      </c>
      <c r="B12" s="229" t="s">
        <v>71</v>
      </c>
      <c r="C12" s="250" t="s">
        <v>72</v>
      </c>
      <c r="D12" s="230"/>
      <c r="E12" s="231"/>
      <c r="F12" s="232"/>
      <c r="G12" s="232">
        <f>SUMIF(AG13:AG14,"&lt;&gt;NOR",G13:G14)</f>
        <v>0</v>
      </c>
      <c r="H12" s="232"/>
      <c r="I12" s="232">
        <f>SUM(I13:I14)</f>
        <v>0</v>
      </c>
      <c r="J12" s="232"/>
      <c r="K12" s="232">
        <f>SUM(K13:K14)</f>
        <v>0</v>
      </c>
      <c r="L12" s="232"/>
      <c r="M12" s="232">
        <f>SUM(M13:M14)</f>
        <v>0</v>
      </c>
      <c r="N12" s="232"/>
      <c r="O12" s="232">
        <f>SUM(O13:O14)</f>
        <v>0</v>
      </c>
      <c r="P12" s="232"/>
      <c r="Q12" s="232">
        <f>SUM(Q13:Q14)</f>
        <v>0</v>
      </c>
      <c r="R12" s="232"/>
      <c r="S12" s="232"/>
      <c r="T12" s="233"/>
      <c r="U12" s="227"/>
      <c r="V12" s="227">
        <f>SUM(V13:V14)</f>
        <v>0</v>
      </c>
      <c r="W12" s="227"/>
      <c r="X12" s="227"/>
      <c r="AG12" t="s">
        <v>124</v>
      </c>
    </row>
    <row r="13" spans="1:60" outlineLevel="1" x14ac:dyDescent="0.2">
      <c r="A13" s="241">
        <v>3</v>
      </c>
      <c r="B13" s="242" t="s">
        <v>294</v>
      </c>
      <c r="C13" s="253" t="s">
        <v>295</v>
      </c>
      <c r="D13" s="243" t="s">
        <v>296</v>
      </c>
      <c r="E13" s="244">
        <v>10</v>
      </c>
      <c r="F13" s="245"/>
      <c r="G13" s="246">
        <f>ROUND(E13*F13,2)</f>
        <v>0</v>
      </c>
      <c r="H13" s="245"/>
      <c r="I13" s="246">
        <f>ROUND(E13*H13,2)</f>
        <v>0</v>
      </c>
      <c r="J13" s="245"/>
      <c r="K13" s="246">
        <f>ROUND(E13*J13,2)</f>
        <v>0</v>
      </c>
      <c r="L13" s="246">
        <v>21</v>
      </c>
      <c r="M13" s="246">
        <f>G13*(1+L13/100)</f>
        <v>0</v>
      </c>
      <c r="N13" s="246">
        <v>0</v>
      </c>
      <c r="O13" s="246">
        <f>ROUND(E13*N13,2)</f>
        <v>0</v>
      </c>
      <c r="P13" s="246">
        <v>0</v>
      </c>
      <c r="Q13" s="246">
        <f>ROUND(E13*P13,2)</f>
        <v>0</v>
      </c>
      <c r="R13" s="246"/>
      <c r="S13" s="246" t="s">
        <v>128</v>
      </c>
      <c r="T13" s="247" t="s">
        <v>129</v>
      </c>
      <c r="U13" s="223">
        <v>0</v>
      </c>
      <c r="V13" s="223">
        <f>ROUND(E13*U13,2)</f>
        <v>0</v>
      </c>
      <c r="W13" s="223"/>
      <c r="X13" s="223" t="s">
        <v>130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183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41">
        <v>4</v>
      </c>
      <c r="B14" s="242" t="s">
        <v>294</v>
      </c>
      <c r="C14" s="253" t="s">
        <v>297</v>
      </c>
      <c r="D14" s="243" t="s">
        <v>296</v>
      </c>
      <c r="E14" s="244">
        <v>10</v>
      </c>
      <c r="F14" s="245"/>
      <c r="G14" s="246">
        <f>ROUND(E14*F14,2)</f>
        <v>0</v>
      </c>
      <c r="H14" s="245"/>
      <c r="I14" s="246">
        <f>ROUND(E14*H14,2)</f>
        <v>0</v>
      </c>
      <c r="J14" s="245"/>
      <c r="K14" s="246">
        <f>ROUND(E14*J14,2)</f>
        <v>0</v>
      </c>
      <c r="L14" s="246">
        <v>21</v>
      </c>
      <c r="M14" s="246">
        <f>G14*(1+L14/100)</f>
        <v>0</v>
      </c>
      <c r="N14" s="246">
        <v>0</v>
      </c>
      <c r="O14" s="246">
        <f>ROUND(E14*N14,2)</f>
        <v>0</v>
      </c>
      <c r="P14" s="246">
        <v>0</v>
      </c>
      <c r="Q14" s="246">
        <f>ROUND(E14*P14,2)</f>
        <v>0</v>
      </c>
      <c r="R14" s="246"/>
      <c r="S14" s="246" t="s">
        <v>128</v>
      </c>
      <c r="T14" s="247" t="s">
        <v>129</v>
      </c>
      <c r="U14" s="223">
        <v>0</v>
      </c>
      <c r="V14" s="223">
        <f>ROUND(E14*U14,2)</f>
        <v>0</v>
      </c>
      <c r="W14" s="223"/>
      <c r="X14" s="223" t="s">
        <v>298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299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x14ac:dyDescent="0.2">
      <c r="A15" s="228" t="s">
        <v>123</v>
      </c>
      <c r="B15" s="229" t="s">
        <v>73</v>
      </c>
      <c r="C15" s="250" t="s">
        <v>74</v>
      </c>
      <c r="D15" s="230"/>
      <c r="E15" s="231"/>
      <c r="F15" s="232"/>
      <c r="G15" s="232">
        <f>SUMIF(AG16:AG27,"&lt;&gt;NOR",G16:G27)</f>
        <v>0</v>
      </c>
      <c r="H15" s="232"/>
      <c r="I15" s="232">
        <f>SUM(I16:I27)</f>
        <v>0</v>
      </c>
      <c r="J15" s="232"/>
      <c r="K15" s="232">
        <f>SUM(K16:K27)</f>
        <v>0</v>
      </c>
      <c r="L15" s="232"/>
      <c r="M15" s="232">
        <f>SUM(M16:M27)</f>
        <v>0</v>
      </c>
      <c r="N15" s="232"/>
      <c r="O15" s="232">
        <f>SUM(O16:O27)</f>
        <v>0</v>
      </c>
      <c r="P15" s="232"/>
      <c r="Q15" s="232">
        <f>SUM(Q16:Q27)</f>
        <v>0</v>
      </c>
      <c r="R15" s="232"/>
      <c r="S15" s="232"/>
      <c r="T15" s="233"/>
      <c r="U15" s="227"/>
      <c r="V15" s="227">
        <f>SUM(V16:V27)</f>
        <v>11.209999999999999</v>
      </c>
      <c r="W15" s="227"/>
      <c r="X15" s="227"/>
      <c r="AG15" t="s">
        <v>124</v>
      </c>
    </row>
    <row r="16" spans="1:60" outlineLevel="1" x14ac:dyDescent="0.2">
      <c r="A16" s="241">
        <v>5</v>
      </c>
      <c r="B16" s="242" t="s">
        <v>300</v>
      </c>
      <c r="C16" s="253" t="s">
        <v>301</v>
      </c>
      <c r="D16" s="243" t="s">
        <v>243</v>
      </c>
      <c r="E16" s="244">
        <v>3</v>
      </c>
      <c r="F16" s="245"/>
      <c r="G16" s="246">
        <f>ROUND(E16*F16,2)</f>
        <v>0</v>
      </c>
      <c r="H16" s="245"/>
      <c r="I16" s="246">
        <f>ROUND(E16*H16,2)</f>
        <v>0</v>
      </c>
      <c r="J16" s="245"/>
      <c r="K16" s="246">
        <f>ROUND(E16*J16,2)</f>
        <v>0</v>
      </c>
      <c r="L16" s="246">
        <v>21</v>
      </c>
      <c r="M16" s="246">
        <f>G16*(1+L16/100)</f>
        <v>0</v>
      </c>
      <c r="N16" s="246">
        <v>0</v>
      </c>
      <c r="O16" s="246">
        <f>ROUND(E16*N16,2)</f>
        <v>0</v>
      </c>
      <c r="P16" s="246">
        <v>0</v>
      </c>
      <c r="Q16" s="246">
        <f>ROUND(E16*P16,2)</f>
        <v>0</v>
      </c>
      <c r="R16" s="246"/>
      <c r="S16" s="246" t="s">
        <v>138</v>
      </c>
      <c r="T16" s="247" t="s">
        <v>129</v>
      </c>
      <c r="U16" s="223">
        <v>0.32</v>
      </c>
      <c r="V16" s="223">
        <f>ROUND(E16*U16,2)</f>
        <v>0.96</v>
      </c>
      <c r="W16" s="223"/>
      <c r="X16" s="223" t="s">
        <v>130</v>
      </c>
      <c r="Y16" s="213"/>
      <c r="Z16" s="213"/>
      <c r="AA16" s="213"/>
      <c r="AB16" s="213"/>
      <c r="AC16" s="213"/>
      <c r="AD16" s="213"/>
      <c r="AE16" s="213"/>
      <c r="AF16" s="213"/>
      <c r="AG16" s="213" t="s">
        <v>183</v>
      </c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41">
        <v>6</v>
      </c>
      <c r="B17" s="242" t="s">
        <v>302</v>
      </c>
      <c r="C17" s="253" t="s">
        <v>303</v>
      </c>
      <c r="D17" s="243" t="s">
        <v>243</v>
      </c>
      <c r="E17" s="244">
        <v>7</v>
      </c>
      <c r="F17" s="245"/>
      <c r="G17" s="246">
        <f>ROUND(E17*F17,2)</f>
        <v>0</v>
      </c>
      <c r="H17" s="245"/>
      <c r="I17" s="246">
        <f>ROUND(E17*H17,2)</f>
        <v>0</v>
      </c>
      <c r="J17" s="245"/>
      <c r="K17" s="246">
        <f>ROUND(E17*J17,2)</f>
        <v>0</v>
      </c>
      <c r="L17" s="246">
        <v>21</v>
      </c>
      <c r="M17" s="246">
        <f>G17*(1+L17/100)</f>
        <v>0</v>
      </c>
      <c r="N17" s="246">
        <v>0</v>
      </c>
      <c r="O17" s="246">
        <f>ROUND(E17*N17,2)</f>
        <v>0</v>
      </c>
      <c r="P17" s="246">
        <v>0</v>
      </c>
      <c r="Q17" s="246">
        <f>ROUND(E17*P17,2)</f>
        <v>0</v>
      </c>
      <c r="R17" s="246"/>
      <c r="S17" s="246" t="s">
        <v>138</v>
      </c>
      <c r="T17" s="247" t="s">
        <v>129</v>
      </c>
      <c r="U17" s="223">
        <v>0.35899999999999999</v>
      </c>
      <c r="V17" s="223">
        <f>ROUND(E17*U17,2)</f>
        <v>2.5099999999999998</v>
      </c>
      <c r="W17" s="223"/>
      <c r="X17" s="223" t="s">
        <v>130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183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41">
        <v>7</v>
      </c>
      <c r="B18" s="242" t="s">
        <v>304</v>
      </c>
      <c r="C18" s="253" t="s">
        <v>305</v>
      </c>
      <c r="D18" s="243" t="s">
        <v>243</v>
      </c>
      <c r="E18" s="244">
        <v>4</v>
      </c>
      <c r="F18" s="245"/>
      <c r="G18" s="246">
        <f>ROUND(E18*F18,2)</f>
        <v>0</v>
      </c>
      <c r="H18" s="245"/>
      <c r="I18" s="246">
        <f>ROUND(E18*H18,2)</f>
        <v>0</v>
      </c>
      <c r="J18" s="245"/>
      <c r="K18" s="246">
        <f>ROUND(E18*J18,2)</f>
        <v>0</v>
      </c>
      <c r="L18" s="246">
        <v>21</v>
      </c>
      <c r="M18" s="246">
        <f>G18*(1+L18/100)</f>
        <v>0</v>
      </c>
      <c r="N18" s="246">
        <v>0</v>
      </c>
      <c r="O18" s="246">
        <f>ROUND(E18*N18,2)</f>
        <v>0</v>
      </c>
      <c r="P18" s="246">
        <v>0</v>
      </c>
      <c r="Q18" s="246">
        <f>ROUND(E18*P18,2)</f>
        <v>0</v>
      </c>
      <c r="R18" s="246"/>
      <c r="S18" s="246" t="s">
        <v>138</v>
      </c>
      <c r="T18" s="247" t="s">
        <v>129</v>
      </c>
      <c r="U18" s="223">
        <v>1.173</v>
      </c>
      <c r="V18" s="223">
        <f>ROUND(E18*U18,2)</f>
        <v>4.6900000000000004</v>
      </c>
      <c r="W18" s="223"/>
      <c r="X18" s="223" t="s">
        <v>130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183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">
      <c r="A19" s="241">
        <v>8</v>
      </c>
      <c r="B19" s="242" t="s">
        <v>306</v>
      </c>
      <c r="C19" s="253" t="s">
        <v>307</v>
      </c>
      <c r="D19" s="243" t="s">
        <v>144</v>
      </c>
      <c r="E19" s="244">
        <v>3</v>
      </c>
      <c r="F19" s="245"/>
      <c r="G19" s="246">
        <f>ROUND(E19*F19,2)</f>
        <v>0</v>
      </c>
      <c r="H19" s="245"/>
      <c r="I19" s="246">
        <f>ROUND(E19*H19,2)</f>
        <v>0</v>
      </c>
      <c r="J19" s="245"/>
      <c r="K19" s="246">
        <f>ROUND(E19*J19,2)</f>
        <v>0</v>
      </c>
      <c r="L19" s="246">
        <v>21</v>
      </c>
      <c r="M19" s="246">
        <f>G19*(1+L19/100)</f>
        <v>0</v>
      </c>
      <c r="N19" s="246">
        <v>0</v>
      </c>
      <c r="O19" s="246">
        <f>ROUND(E19*N19,2)</f>
        <v>0</v>
      </c>
      <c r="P19" s="246">
        <v>0</v>
      </c>
      <c r="Q19" s="246">
        <f>ROUND(E19*P19,2)</f>
        <v>0</v>
      </c>
      <c r="R19" s="246"/>
      <c r="S19" s="246" t="s">
        <v>138</v>
      </c>
      <c r="T19" s="247" t="s">
        <v>129</v>
      </c>
      <c r="U19" s="223">
        <v>0.157</v>
      </c>
      <c r="V19" s="223">
        <f>ROUND(E19*U19,2)</f>
        <v>0.47</v>
      </c>
      <c r="W19" s="223"/>
      <c r="X19" s="223" t="s">
        <v>130</v>
      </c>
      <c r="Y19" s="213"/>
      <c r="Z19" s="213"/>
      <c r="AA19" s="213"/>
      <c r="AB19" s="213"/>
      <c r="AC19" s="213"/>
      <c r="AD19" s="213"/>
      <c r="AE19" s="213"/>
      <c r="AF19" s="213"/>
      <c r="AG19" s="213" t="s">
        <v>183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41">
        <v>9</v>
      </c>
      <c r="B20" s="242" t="s">
        <v>308</v>
      </c>
      <c r="C20" s="253" t="s">
        <v>309</v>
      </c>
      <c r="D20" s="243" t="s">
        <v>144</v>
      </c>
      <c r="E20" s="244">
        <v>4</v>
      </c>
      <c r="F20" s="245"/>
      <c r="G20" s="246">
        <f>ROUND(E20*F20,2)</f>
        <v>0</v>
      </c>
      <c r="H20" s="245"/>
      <c r="I20" s="246">
        <f>ROUND(E20*H20,2)</f>
        <v>0</v>
      </c>
      <c r="J20" s="245"/>
      <c r="K20" s="246">
        <f>ROUND(E20*J20,2)</f>
        <v>0</v>
      </c>
      <c r="L20" s="246">
        <v>21</v>
      </c>
      <c r="M20" s="246">
        <f>G20*(1+L20/100)</f>
        <v>0</v>
      </c>
      <c r="N20" s="246">
        <v>0</v>
      </c>
      <c r="O20" s="246">
        <f>ROUND(E20*N20,2)</f>
        <v>0</v>
      </c>
      <c r="P20" s="246">
        <v>0</v>
      </c>
      <c r="Q20" s="246">
        <f>ROUND(E20*P20,2)</f>
        <v>0</v>
      </c>
      <c r="R20" s="246"/>
      <c r="S20" s="246" t="s">
        <v>138</v>
      </c>
      <c r="T20" s="247" t="s">
        <v>129</v>
      </c>
      <c r="U20" s="223">
        <v>0.17399999999999999</v>
      </c>
      <c r="V20" s="223">
        <f>ROUND(E20*U20,2)</f>
        <v>0.7</v>
      </c>
      <c r="W20" s="223"/>
      <c r="X20" s="223" t="s">
        <v>130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183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41">
        <v>10</v>
      </c>
      <c r="B21" s="242" t="s">
        <v>310</v>
      </c>
      <c r="C21" s="253" t="s">
        <v>311</v>
      </c>
      <c r="D21" s="243" t="s">
        <v>144</v>
      </c>
      <c r="E21" s="244">
        <v>3</v>
      </c>
      <c r="F21" s="245"/>
      <c r="G21" s="246">
        <f>ROUND(E21*F21,2)</f>
        <v>0</v>
      </c>
      <c r="H21" s="245"/>
      <c r="I21" s="246">
        <f>ROUND(E21*H21,2)</f>
        <v>0</v>
      </c>
      <c r="J21" s="245"/>
      <c r="K21" s="246">
        <f>ROUND(E21*J21,2)</f>
        <v>0</v>
      </c>
      <c r="L21" s="246">
        <v>21</v>
      </c>
      <c r="M21" s="246">
        <f>G21*(1+L21/100)</f>
        <v>0</v>
      </c>
      <c r="N21" s="246">
        <v>0</v>
      </c>
      <c r="O21" s="246">
        <f>ROUND(E21*N21,2)</f>
        <v>0</v>
      </c>
      <c r="P21" s="246">
        <v>0</v>
      </c>
      <c r="Q21" s="246">
        <f>ROUND(E21*P21,2)</f>
        <v>0</v>
      </c>
      <c r="R21" s="246"/>
      <c r="S21" s="246" t="s">
        <v>138</v>
      </c>
      <c r="T21" s="247" t="s">
        <v>129</v>
      </c>
      <c r="U21" s="223">
        <v>0.25900000000000001</v>
      </c>
      <c r="V21" s="223">
        <f>ROUND(E21*U21,2)</f>
        <v>0.78</v>
      </c>
      <c r="W21" s="223"/>
      <c r="X21" s="223" t="s">
        <v>130</v>
      </c>
      <c r="Y21" s="213"/>
      <c r="Z21" s="213"/>
      <c r="AA21" s="213"/>
      <c r="AB21" s="213"/>
      <c r="AC21" s="213"/>
      <c r="AD21" s="213"/>
      <c r="AE21" s="213"/>
      <c r="AF21" s="213"/>
      <c r="AG21" s="213" t="s">
        <v>183</v>
      </c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41">
        <v>11</v>
      </c>
      <c r="B22" s="242" t="s">
        <v>312</v>
      </c>
      <c r="C22" s="253" t="s">
        <v>313</v>
      </c>
      <c r="D22" s="243" t="s">
        <v>144</v>
      </c>
      <c r="E22" s="244">
        <v>2</v>
      </c>
      <c r="F22" s="245"/>
      <c r="G22" s="246">
        <f>ROUND(E22*F22,2)</f>
        <v>0</v>
      </c>
      <c r="H22" s="245"/>
      <c r="I22" s="246">
        <f>ROUND(E22*H22,2)</f>
        <v>0</v>
      </c>
      <c r="J22" s="245"/>
      <c r="K22" s="246">
        <f>ROUND(E22*J22,2)</f>
        <v>0</v>
      </c>
      <c r="L22" s="246">
        <v>21</v>
      </c>
      <c r="M22" s="246">
        <f>G22*(1+L22/100)</f>
        <v>0</v>
      </c>
      <c r="N22" s="246">
        <v>0</v>
      </c>
      <c r="O22" s="246">
        <f>ROUND(E22*N22,2)</f>
        <v>0</v>
      </c>
      <c r="P22" s="246">
        <v>0</v>
      </c>
      <c r="Q22" s="246">
        <f>ROUND(E22*P22,2)</f>
        <v>0</v>
      </c>
      <c r="R22" s="246"/>
      <c r="S22" s="246" t="s">
        <v>138</v>
      </c>
      <c r="T22" s="247" t="s">
        <v>129</v>
      </c>
      <c r="U22" s="223">
        <v>0.13300000000000001</v>
      </c>
      <c r="V22" s="223">
        <f>ROUND(E22*U22,2)</f>
        <v>0.27</v>
      </c>
      <c r="W22" s="223"/>
      <c r="X22" s="223" t="s">
        <v>130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183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41">
        <v>12</v>
      </c>
      <c r="B23" s="242" t="s">
        <v>314</v>
      </c>
      <c r="C23" s="253" t="s">
        <v>315</v>
      </c>
      <c r="D23" s="243" t="s">
        <v>243</v>
      </c>
      <c r="E23" s="244">
        <v>14</v>
      </c>
      <c r="F23" s="245"/>
      <c r="G23" s="246">
        <f>ROUND(E23*F23,2)</f>
        <v>0</v>
      </c>
      <c r="H23" s="245"/>
      <c r="I23" s="246">
        <f>ROUND(E23*H23,2)</f>
        <v>0</v>
      </c>
      <c r="J23" s="245"/>
      <c r="K23" s="246">
        <f>ROUND(E23*J23,2)</f>
        <v>0</v>
      </c>
      <c r="L23" s="246">
        <v>21</v>
      </c>
      <c r="M23" s="246">
        <f>G23*(1+L23/100)</f>
        <v>0</v>
      </c>
      <c r="N23" s="246">
        <v>0</v>
      </c>
      <c r="O23" s="246">
        <f>ROUND(E23*N23,2)</f>
        <v>0</v>
      </c>
      <c r="P23" s="246">
        <v>0</v>
      </c>
      <c r="Q23" s="246">
        <f>ROUND(E23*P23,2)</f>
        <v>0</v>
      </c>
      <c r="R23" s="246"/>
      <c r="S23" s="246" t="s">
        <v>138</v>
      </c>
      <c r="T23" s="247" t="s">
        <v>129</v>
      </c>
      <c r="U23" s="223">
        <v>5.8999999999999997E-2</v>
      </c>
      <c r="V23" s="223">
        <f>ROUND(E23*U23,2)</f>
        <v>0.83</v>
      </c>
      <c r="W23" s="223"/>
      <c r="X23" s="223" t="s">
        <v>130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183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">
      <c r="A24" s="241">
        <v>13</v>
      </c>
      <c r="B24" s="242" t="s">
        <v>294</v>
      </c>
      <c r="C24" s="253" t="s">
        <v>316</v>
      </c>
      <c r="D24" s="243" t="s">
        <v>144</v>
      </c>
      <c r="E24" s="244">
        <v>1</v>
      </c>
      <c r="F24" s="245"/>
      <c r="G24" s="246">
        <f>ROUND(E24*F24,2)</f>
        <v>0</v>
      </c>
      <c r="H24" s="245"/>
      <c r="I24" s="246">
        <f>ROUND(E24*H24,2)</f>
        <v>0</v>
      </c>
      <c r="J24" s="245"/>
      <c r="K24" s="246">
        <f>ROUND(E24*J24,2)</f>
        <v>0</v>
      </c>
      <c r="L24" s="246">
        <v>21</v>
      </c>
      <c r="M24" s="246">
        <f>G24*(1+L24/100)</f>
        <v>0</v>
      </c>
      <c r="N24" s="246">
        <v>0</v>
      </c>
      <c r="O24" s="246">
        <f>ROUND(E24*N24,2)</f>
        <v>0</v>
      </c>
      <c r="P24" s="246">
        <v>0</v>
      </c>
      <c r="Q24" s="246">
        <f>ROUND(E24*P24,2)</f>
        <v>0</v>
      </c>
      <c r="R24" s="246"/>
      <c r="S24" s="246" t="s">
        <v>128</v>
      </c>
      <c r="T24" s="247" t="s">
        <v>129</v>
      </c>
      <c r="U24" s="223">
        <v>0</v>
      </c>
      <c r="V24" s="223">
        <f>ROUND(E24*U24,2)</f>
        <v>0</v>
      </c>
      <c r="W24" s="223"/>
      <c r="X24" s="223" t="s">
        <v>149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150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41">
        <v>14</v>
      </c>
      <c r="B25" s="242" t="s">
        <v>294</v>
      </c>
      <c r="C25" s="253" t="s">
        <v>317</v>
      </c>
      <c r="D25" s="243" t="s">
        <v>318</v>
      </c>
      <c r="E25" s="244">
        <v>7</v>
      </c>
      <c r="F25" s="245"/>
      <c r="G25" s="246">
        <f>ROUND(E25*F25,2)</f>
        <v>0</v>
      </c>
      <c r="H25" s="245"/>
      <c r="I25" s="246">
        <f>ROUND(E25*H25,2)</f>
        <v>0</v>
      </c>
      <c r="J25" s="245"/>
      <c r="K25" s="246">
        <f>ROUND(E25*J25,2)</f>
        <v>0</v>
      </c>
      <c r="L25" s="246">
        <v>21</v>
      </c>
      <c r="M25" s="246">
        <f>G25*(1+L25/100)</f>
        <v>0</v>
      </c>
      <c r="N25" s="246">
        <v>0</v>
      </c>
      <c r="O25" s="246">
        <f>ROUND(E25*N25,2)</f>
        <v>0</v>
      </c>
      <c r="P25" s="246">
        <v>0</v>
      </c>
      <c r="Q25" s="246">
        <f>ROUND(E25*P25,2)</f>
        <v>0</v>
      </c>
      <c r="R25" s="246"/>
      <c r="S25" s="246" t="s">
        <v>128</v>
      </c>
      <c r="T25" s="247" t="s">
        <v>129</v>
      </c>
      <c r="U25" s="223">
        <v>0</v>
      </c>
      <c r="V25" s="223">
        <f>ROUND(E25*U25,2)</f>
        <v>0</v>
      </c>
      <c r="W25" s="223"/>
      <c r="X25" s="223" t="s">
        <v>298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319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41">
        <v>15</v>
      </c>
      <c r="B26" s="242" t="s">
        <v>294</v>
      </c>
      <c r="C26" s="253" t="s">
        <v>320</v>
      </c>
      <c r="D26" s="243" t="s">
        <v>144</v>
      </c>
      <c r="E26" s="244">
        <v>1</v>
      </c>
      <c r="F26" s="245"/>
      <c r="G26" s="246">
        <f>ROUND(E26*F26,2)</f>
        <v>0</v>
      </c>
      <c r="H26" s="245"/>
      <c r="I26" s="246">
        <f>ROUND(E26*H26,2)</f>
        <v>0</v>
      </c>
      <c r="J26" s="245"/>
      <c r="K26" s="246">
        <f>ROUND(E26*J26,2)</f>
        <v>0</v>
      </c>
      <c r="L26" s="246">
        <v>21</v>
      </c>
      <c r="M26" s="246">
        <f>G26*(1+L26/100)</f>
        <v>0</v>
      </c>
      <c r="N26" s="246">
        <v>0</v>
      </c>
      <c r="O26" s="246">
        <f>ROUND(E26*N26,2)</f>
        <v>0</v>
      </c>
      <c r="P26" s="246">
        <v>0</v>
      </c>
      <c r="Q26" s="246">
        <f>ROUND(E26*P26,2)</f>
        <v>0</v>
      </c>
      <c r="R26" s="246"/>
      <c r="S26" s="246" t="s">
        <v>128</v>
      </c>
      <c r="T26" s="247" t="s">
        <v>129</v>
      </c>
      <c r="U26" s="223">
        <v>0</v>
      </c>
      <c r="V26" s="223">
        <f>ROUND(E26*U26,2)</f>
        <v>0</v>
      </c>
      <c r="W26" s="223"/>
      <c r="X26" s="223" t="s">
        <v>298</v>
      </c>
      <c r="Y26" s="213"/>
      <c r="Z26" s="213"/>
      <c r="AA26" s="213"/>
      <c r="AB26" s="213"/>
      <c r="AC26" s="213"/>
      <c r="AD26" s="213"/>
      <c r="AE26" s="213"/>
      <c r="AF26" s="213"/>
      <c r="AG26" s="213" t="s">
        <v>319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41">
        <v>16</v>
      </c>
      <c r="B27" s="242" t="s">
        <v>321</v>
      </c>
      <c r="C27" s="253" t="s">
        <v>322</v>
      </c>
      <c r="D27" s="243" t="s">
        <v>0</v>
      </c>
      <c r="E27" s="244">
        <v>267.959</v>
      </c>
      <c r="F27" s="245"/>
      <c r="G27" s="246">
        <f>ROUND(E27*F27,2)</f>
        <v>0</v>
      </c>
      <c r="H27" s="245"/>
      <c r="I27" s="246">
        <f>ROUND(E27*H27,2)</f>
        <v>0</v>
      </c>
      <c r="J27" s="245"/>
      <c r="K27" s="246">
        <f>ROUND(E27*J27,2)</f>
        <v>0</v>
      </c>
      <c r="L27" s="246">
        <v>21</v>
      </c>
      <c r="M27" s="246">
        <f>G27*(1+L27/100)</f>
        <v>0</v>
      </c>
      <c r="N27" s="246">
        <v>0</v>
      </c>
      <c r="O27" s="246">
        <f>ROUND(E27*N27,2)</f>
        <v>0</v>
      </c>
      <c r="P27" s="246">
        <v>0</v>
      </c>
      <c r="Q27" s="246">
        <f>ROUND(E27*P27,2)</f>
        <v>0</v>
      </c>
      <c r="R27" s="246"/>
      <c r="S27" s="246" t="s">
        <v>138</v>
      </c>
      <c r="T27" s="247" t="s">
        <v>129</v>
      </c>
      <c r="U27" s="223">
        <v>0</v>
      </c>
      <c r="V27" s="223">
        <f>ROUND(E27*U27,2)</f>
        <v>0</v>
      </c>
      <c r="W27" s="223"/>
      <c r="X27" s="223" t="s">
        <v>130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183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x14ac:dyDescent="0.2">
      <c r="A28" s="228" t="s">
        <v>123</v>
      </c>
      <c r="B28" s="229" t="s">
        <v>75</v>
      </c>
      <c r="C28" s="250" t="s">
        <v>76</v>
      </c>
      <c r="D28" s="230"/>
      <c r="E28" s="231"/>
      <c r="F28" s="232"/>
      <c r="G28" s="232">
        <f>SUMIF(AG29:AG39,"&lt;&gt;NOR",G29:G39)</f>
        <v>0</v>
      </c>
      <c r="H28" s="232"/>
      <c r="I28" s="232">
        <f>SUM(I29:I39)</f>
        <v>0</v>
      </c>
      <c r="J28" s="232"/>
      <c r="K28" s="232">
        <f>SUM(K29:K39)</f>
        <v>0</v>
      </c>
      <c r="L28" s="232"/>
      <c r="M28" s="232">
        <f>SUM(M29:M39)</f>
        <v>0</v>
      </c>
      <c r="N28" s="232"/>
      <c r="O28" s="232">
        <f>SUM(O29:O39)</f>
        <v>0</v>
      </c>
      <c r="P28" s="232"/>
      <c r="Q28" s="232">
        <f>SUM(Q29:Q39)</f>
        <v>0</v>
      </c>
      <c r="R28" s="232"/>
      <c r="S28" s="232"/>
      <c r="T28" s="233"/>
      <c r="U28" s="227"/>
      <c r="V28" s="227">
        <f>SUM(V29:V39)</f>
        <v>30.83</v>
      </c>
      <c r="W28" s="227"/>
      <c r="X28" s="227"/>
      <c r="AG28" t="s">
        <v>124</v>
      </c>
    </row>
    <row r="29" spans="1:60" outlineLevel="1" x14ac:dyDescent="0.2">
      <c r="A29" s="241">
        <v>17</v>
      </c>
      <c r="B29" s="242" t="s">
        <v>323</v>
      </c>
      <c r="C29" s="253" t="s">
        <v>324</v>
      </c>
      <c r="D29" s="243" t="s">
        <v>243</v>
      </c>
      <c r="E29" s="244">
        <v>27</v>
      </c>
      <c r="F29" s="245"/>
      <c r="G29" s="246">
        <f>ROUND(E29*F29,2)</f>
        <v>0</v>
      </c>
      <c r="H29" s="245"/>
      <c r="I29" s="246">
        <f>ROUND(E29*H29,2)</f>
        <v>0</v>
      </c>
      <c r="J29" s="245"/>
      <c r="K29" s="246">
        <f>ROUND(E29*J29,2)</f>
        <v>0</v>
      </c>
      <c r="L29" s="246">
        <v>21</v>
      </c>
      <c r="M29" s="246">
        <f>G29*(1+L29/100)</f>
        <v>0</v>
      </c>
      <c r="N29" s="246">
        <v>0</v>
      </c>
      <c r="O29" s="246">
        <f>ROUND(E29*N29,2)</f>
        <v>0</v>
      </c>
      <c r="P29" s="246">
        <v>0</v>
      </c>
      <c r="Q29" s="246">
        <f>ROUND(E29*P29,2)</f>
        <v>0</v>
      </c>
      <c r="R29" s="246"/>
      <c r="S29" s="246" t="s">
        <v>138</v>
      </c>
      <c r="T29" s="247" t="s">
        <v>129</v>
      </c>
      <c r="U29" s="223">
        <v>0.54290000000000005</v>
      </c>
      <c r="V29" s="223">
        <f>ROUND(E29*U29,2)</f>
        <v>14.66</v>
      </c>
      <c r="W29" s="223"/>
      <c r="X29" s="223" t="s">
        <v>130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183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41">
        <v>18</v>
      </c>
      <c r="B30" s="242" t="s">
        <v>325</v>
      </c>
      <c r="C30" s="253" t="s">
        <v>326</v>
      </c>
      <c r="D30" s="243" t="s">
        <v>144</v>
      </c>
      <c r="E30" s="244">
        <v>19</v>
      </c>
      <c r="F30" s="245"/>
      <c r="G30" s="246">
        <f>ROUND(E30*F30,2)</f>
        <v>0</v>
      </c>
      <c r="H30" s="245"/>
      <c r="I30" s="246">
        <f>ROUND(E30*H30,2)</f>
        <v>0</v>
      </c>
      <c r="J30" s="245"/>
      <c r="K30" s="246">
        <f>ROUND(E30*J30,2)</f>
        <v>0</v>
      </c>
      <c r="L30" s="246">
        <v>21</v>
      </c>
      <c r="M30" s="246">
        <f>G30*(1+L30/100)</f>
        <v>0</v>
      </c>
      <c r="N30" s="246">
        <v>0</v>
      </c>
      <c r="O30" s="246">
        <f>ROUND(E30*N30,2)</f>
        <v>0</v>
      </c>
      <c r="P30" s="246">
        <v>0</v>
      </c>
      <c r="Q30" s="246">
        <f>ROUND(E30*P30,2)</f>
        <v>0</v>
      </c>
      <c r="R30" s="246"/>
      <c r="S30" s="246" t="s">
        <v>138</v>
      </c>
      <c r="T30" s="247" t="s">
        <v>129</v>
      </c>
      <c r="U30" s="223">
        <v>0.42499999999999999</v>
      </c>
      <c r="V30" s="223">
        <f>ROUND(E30*U30,2)</f>
        <v>8.08</v>
      </c>
      <c r="W30" s="223"/>
      <c r="X30" s="223" t="s">
        <v>130</v>
      </c>
      <c r="Y30" s="213"/>
      <c r="Z30" s="213"/>
      <c r="AA30" s="213"/>
      <c r="AB30" s="213"/>
      <c r="AC30" s="213"/>
      <c r="AD30" s="213"/>
      <c r="AE30" s="213"/>
      <c r="AF30" s="213"/>
      <c r="AG30" s="213" t="s">
        <v>183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41">
        <v>19</v>
      </c>
      <c r="B31" s="242" t="s">
        <v>327</v>
      </c>
      <c r="C31" s="253" t="s">
        <v>328</v>
      </c>
      <c r="D31" s="243" t="s">
        <v>144</v>
      </c>
      <c r="E31" s="244">
        <v>1</v>
      </c>
      <c r="F31" s="245"/>
      <c r="G31" s="246">
        <f>ROUND(E31*F31,2)</f>
        <v>0</v>
      </c>
      <c r="H31" s="245"/>
      <c r="I31" s="246">
        <f>ROUND(E31*H31,2)</f>
        <v>0</v>
      </c>
      <c r="J31" s="245"/>
      <c r="K31" s="246">
        <f>ROUND(E31*J31,2)</f>
        <v>0</v>
      </c>
      <c r="L31" s="246">
        <v>21</v>
      </c>
      <c r="M31" s="246">
        <f>G31*(1+L31/100)</f>
        <v>0</v>
      </c>
      <c r="N31" s="246">
        <v>0</v>
      </c>
      <c r="O31" s="246">
        <f>ROUND(E31*N31,2)</f>
        <v>0</v>
      </c>
      <c r="P31" s="246">
        <v>0</v>
      </c>
      <c r="Q31" s="246">
        <f>ROUND(E31*P31,2)</f>
        <v>0</v>
      </c>
      <c r="R31" s="246"/>
      <c r="S31" s="246" t="s">
        <v>138</v>
      </c>
      <c r="T31" s="247" t="s">
        <v>129</v>
      </c>
      <c r="U31" s="223">
        <v>0.27200000000000002</v>
      </c>
      <c r="V31" s="223">
        <f>ROUND(E31*U31,2)</f>
        <v>0.27</v>
      </c>
      <c r="W31" s="223"/>
      <c r="X31" s="223" t="s">
        <v>130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183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">
      <c r="A32" s="241">
        <v>20</v>
      </c>
      <c r="B32" s="242" t="s">
        <v>329</v>
      </c>
      <c r="C32" s="253" t="s">
        <v>330</v>
      </c>
      <c r="D32" s="243" t="s">
        <v>331</v>
      </c>
      <c r="E32" s="244">
        <v>3</v>
      </c>
      <c r="F32" s="245"/>
      <c r="G32" s="246">
        <f>ROUND(E32*F32,2)</f>
        <v>0</v>
      </c>
      <c r="H32" s="245"/>
      <c r="I32" s="246">
        <f>ROUND(E32*H32,2)</f>
        <v>0</v>
      </c>
      <c r="J32" s="245"/>
      <c r="K32" s="246">
        <f>ROUND(E32*J32,2)</f>
        <v>0</v>
      </c>
      <c r="L32" s="246">
        <v>21</v>
      </c>
      <c r="M32" s="246">
        <f>G32*(1+L32/100)</f>
        <v>0</v>
      </c>
      <c r="N32" s="246">
        <v>0</v>
      </c>
      <c r="O32" s="246">
        <f>ROUND(E32*N32,2)</f>
        <v>0</v>
      </c>
      <c r="P32" s="246">
        <v>0</v>
      </c>
      <c r="Q32" s="246">
        <f>ROUND(E32*P32,2)</f>
        <v>0</v>
      </c>
      <c r="R32" s="246"/>
      <c r="S32" s="246" t="s">
        <v>138</v>
      </c>
      <c r="T32" s="247" t="s">
        <v>129</v>
      </c>
      <c r="U32" s="223">
        <v>0.54</v>
      </c>
      <c r="V32" s="223">
        <f>ROUND(E32*U32,2)</f>
        <v>1.62</v>
      </c>
      <c r="W32" s="223"/>
      <c r="X32" s="223" t="s">
        <v>130</v>
      </c>
      <c r="Y32" s="213"/>
      <c r="Z32" s="213"/>
      <c r="AA32" s="213"/>
      <c r="AB32" s="213"/>
      <c r="AC32" s="213"/>
      <c r="AD32" s="213"/>
      <c r="AE32" s="213"/>
      <c r="AF32" s="213"/>
      <c r="AG32" s="213" t="s">
        <v>183</v>
      </c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">
      <c r="A33" s="241">
        <v>21</v>
      </c>
      <c r="B33" s="242" t="s">
        <v>332</v>
      </c>
      <c r="C33" s="253" t="s">
        <v>333</v>
      </c>
      <c r="D33" s="243" t="s">
        <v>144</v>
      </c>
      <c r="E33" s="244">
        <v>6</v>
      </c>
      <c r="F33" s="245"/>
      <c r="G33" s="246">
        <f>ROUND(E33*F33,2)</f>
        <v>0</v>
      </c>
      <c r="H33" s="245"/>
      <c r="I33" s="246">
        <f>ROUND(E33*H33,2)</f>
        <v>0</v>
      </c>
      <c r="J33" s="245"/>
      <c r="K33" s="246">
        <f>ROUND(E33*J33,2)</f>
        <v>0</v>
      </c>
      <c r="L33" s="246">
        <v>21</v>
      </c>
      <c r="M33" s="246">
        <f>G33*(1+L33/100)</f>
        <v>0</v>
      </c>
      <c r="N33" s="246">
        <v>0</v>
      </c>
      <c r="O33" s="246">
        <f>ROUND(E33*N33,2)</f>
        <v>0</v>
      </c>
      <c r="P33" s="246">
        <v>0</v>
      </c>
      <c r="Q33" s="246">
        <f>ROUND(E33*P33,2)</f>
        <v>0</v>
      </c>
      <c r="R33" s="246"/>
      <c r="S33" s="246" t="s">
        <v>128</v>
      </c>
      <c r="T33" s="247" t="s">
        <v>129</v>
      </c>
      <c r="U33" s="223">
        <v>0</v>
      </c>
      <c r="V33" s="223">
        <f>ROUND(E33*U33,2)</f>
        <v>0</v>
      </c>
      <c r="W33" s="223"/>
      <c r="X33" s="223" t="s">
        <v>130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183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41">
        <v>22</v>
      </c>
      <c r="B34" s="242" t="s">
        <v>334</v>
      </c>
      <c r="C34" s="253" t="s">
        <v>335</v>
      </c>
      <c r="D34" s="243" t="s">
        <v>243</v>
      </c>
      <c r="E34" s="244">
        <v>27</v>
      </c>
      <c r="F34" s="245"/>
      <c r="G34" s="246">
        <f>ROUND(E34*F34,2)</f>
        <v>0</v>
      </c>
      <c r="H34" s="245"/>
      <c r="I34" s="246">
        <f>ROUND(E34*H34,2)</f>
        <v>0</v>
      </c>
      <c r="J34" s="245"/>
      <c r="K34" s="246">
        <f>ROUND(E34*J34,2)</f>
        <v>0</v>
      </c>
      <c r="L34" s="246">
        <v>21</v>
      </c>
      <c r="M34" s="246">
        <f>G34*(1+L34/100)</f>
        <v>0</v>
      </c>
      <c r="N34" s="246">
        <v>0</v>
      </c>
      <c r="O34" s="246">
        <f>ROUND(E34*N34,2)</f>
        <v>0</v>
      </c>
      <c r="P34" s="246">
        <v>0</v>
      </c>
      <c r="Q34" s="246">
        <f>ROUND(E34*P34,2)</f>
        <v>0</v>
      </c>
      <c r="R34" s="246"/>
      <c r="S34" s="246" t="s">
        <v>138</v>
      </c>
      <c r="T34" s="247" t="s">
        <v>129</v>
      </c>
      <c r="U34" s="223">
        <v>6.7000000000000004E-2</v>
      </c>
      <c r="V34" s="223">
        <f>ROUND(E34*U34,2)</f>
        <v>1.81</v>
      </c>
      <c r="W34" s="223"/>
      <c r="X34" s="223" t="s">
        <v>130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183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41">
        <v>23</v>
      </c>
      <c r="B35" s="242" t="s">
        <v>336</v>
      </c>
      <c r="C35" s="253" t="s">
        <v>337</v>
      </c>
      <c r="D35" s="243" t="s">
        <v>243</v>
      </c>
      <c r="E35" s="244">
        <v>27</v>
      </c>
      <c r="F35" s="245"/>
      <c r="G35" s="246">
        <f>ROUND(E35*F35,2)</f>
        <v>0</v>
      </c>
      <c r="H35" s="245"/>
      <c r="I35" s="246">
        <f>ROUND(E35*H35,2)</f>
        <v>0</v>
      </c>
      <c r="J35" s="245"/>
      <c r="K35" s="246">
        <f>ROUND(E35*J35,2)</f>
        <v>0</v>
      </c>
      <c r="L35" s="246">
        <v>21</v>
      </c>
      <c r="M35" s="246">
        <f>G35*(1+L35/100)</f>
        <v>0</v>
      </c>
      <c r="N35" s="246">
        <v>0</v>
      </c>
      <c r="O35" s="246">
        <f>ROUND(E35*N35,2)</f>
        <v>0</v>
      </c>
      <c r="P35" s="246">
        <v>0</v>
      </c>
      <c r="Q35" s="246">
        <f>ROUND(E35*P35,2)</f>
        <v>0</v>
      </c>
      <c r="R35" s="246"/>
      <c r="S35" s="246" t="s">
        <v>138</v>
      </c>
      <c r="T35" s="247" t="s">
        <v>129</v>
      </c>
      <c r="U35" s="223">
        <v>6.2E-2</v>
      </c>
      <c r="V35" s="223">
        <f>ROUND(E35*U35,2)</f>
        <v>1.67</v>
      </c>
      <c r="W35" s="223"/>
      <c r="X35" s="223" t="s">
        <v>130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183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">
      <c r="A36" s="241">
        <v>24</v>
      </c>
      <c r="B36" s="242" t="s">
        <v>338</v>
      </c>
      <c r="C36" s="253" t="s">
        <v>339</v>
      </c>
      <c r="D36" s="243" t="s">
        <v>340</v>
      </c>
      <c r="E36" s="244">
        <v>12</v>
      </c>
      <c r="F36" s="245"/>
      <c r="G36" s="246">
        <f>ROUND(E36*F36,2)</f>
        <v>0</v>
      </c>
      <c r="H36" s="245"/>
      <c r="I36" s="246">
        <f>ROUND(E36*H36,2)</f>
        <v>0</v>
      </c>
      <c r="J36" s="245"/>
      <c r="K36" s="246">
        <f>ROUND(E36*J36,2)</f>
        <v>0</v>
      </c>
      <c r="L36" s="246">
        <v>21</v>
      </c>
      <c r="M36" s="246">
        <f>G36*(1+L36/100)</f>
        <v>0</v>
      </c>
      <c r="N36" s="246">
        <v>0</v>
      </c>
      <c r="O36" s="246">
        <f>ROUND(E36*N36,2)</f>
        <v>0</v>
      </c>
      <c r="P36" s="246">
        <v>0</v>
      </c>
      <c r="Q36" s="246">
        <f>ROUND(E36*P36,2)</f>
        <v>0</v>
      </c>
      <c r="R36" s="246"/>
      <c r="S36" s="246" t="s">
        <v>341</v>
      </c>
      <c r="T36" s="247" t="s">
        <v>129</v>
      </c>
      <c r="U36" s="223">
        <v>0.22700000000000001</v>
      </c>
      <c r="V36" s="223">
        <f>ROUND(E36*U36,2)</f>
        <v>2.72</v>
      </c>
      <c r="W36" s="223"/>
      <c r="X36" s="223" t="s">
        <v>130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183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">
      <c r="A37" s="241">
        <v>25</v>
      </c>
      <c r="B37" s="242" t="s">
        <v>342</v>
      </c>
      <c r="C37" s="253" t="s">
        <v>343</v>
      </c>
      <c r="D37" s="243" t="s">
        <v>144</v>
      </c>
      <c r="E37" s="244">
        <v>1</v>
      </c>
      <c r="F37" s="245"/>
      <c r="G37" s="246">
        <f>ROUND(E37*F37,2)</f>
        <v>0</v>
      </c>
      <c r="H37" s="245"/>
      <c r="I37" s="246">
        <f>ROUND(E37*H37,2)</f>
        <v>0</v>
      </c>
      <c r="J37" s="245"/>
      <c r="K37" s="246">
        <f>ROUND(E37*J37,2)</f>
        <v>0</v>
      </c>
      <c r="L37" s="246">
        <v>21</v>
      </c>
      <c r="M37" s="246">
        <f>G37*(1+L37/100)</f>
        <v>0</v>
      </c>
      <c r="N37" s="246">
        <v>0</v>
      </c>
      <c r="O37" s="246">
        <f>ROUND(E37*N37,2)</f>
        <v>0</v>
      </c>
      <c r="P37" s="246">
        <v>0</v>
      </c>
      <c r="Q37" s="246">
        <f>ROUND(E37*P37,2)</f>
        <v>0</v>
      </c>
      <c r="R37" s="246"/>
      <c r="S37" s="246" t="s">
        <v>128</v>
      </c>
      <c r="T37" s="247" t="s">
        <v>129</v>
      </c>
      <c r="U37" s="223">
        <v>0</v>
      </c>
      <c r="V37" s="223">
        <f>ROUND(E37*U37,2)</f>
        <v>0</v>
      </c>
      <c r="W37" s="223"/>
      <c r="X37" s="223" t="s">
        <v>130</v>
      </c>
      <c r="Y37" s="213"/>
      <c r="Z37" s="213"/>
      <c r="AA37" s="213"/>
      <c r="AB37" s="213"/>
      <c r="AC37" s="213"/>
      <c r="AD37" s="213"/>
      <c r="AE37" s="213"/>
      <c r="AF37" s="213"/>
      <c r="AG37" s="213" t="s">
        <v>183</v>
      </c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">
      <c r="A38" s="241">
        <v>26</v>
      </c>
      <c r="B38" s="242" t="s">
        <v>294</v>
      </c>
      <c r="C38" s="253" t="s">
        <v>317</v>
      </c>
      <c r="D38" s="243" t="s">
        <v>318</v>
      </c>
      <c r="E38" s="244">
        <v>10</v>
      </c>
      <c r="F38" s="245"/>
      <c r="G38" s="246">
        <f>ROUND(E38*F38,2)</f>
        <v>0</v>
      </c>
      <c r="H38" s="245"/>
      <c r="I38" s="246">
        <f>ROUND(E38*H38,2)</f>
        <v>0</v>
      </c>
      <c r="J38" s="245"/>
      <c r="K38" s="246">
        <f>ROUND(E38*J38,2)</f>
        <v>0</v>
      </c>
      <c r="L38" s="246">
        <v>21</v>
      </c>
      <c r="M38" s="246">
        <f>G38*(1+L38/100)</f>
        <v>0</v>
      </c>
      <c r="N38" s="246">
        <v>0</v>
      </c>
      <c r="O38" s="246">
        <f>ROUND(E38*N38,2)</f>
        <v>0</v>
      </c>
      <c r="P38" s="246">
        <v>0</v>
      </c>
      <c r="Q38" s="246">
        <f>ROUND(E38*P38,2)</f>
        <v>0</v>
      </c>
      <c r="R38" s="246"/>
      <c r="S38" s="246" t="s">
        <v>128</v>
      </c>
      <c r="T38" s="247" t="s">
        <v>129</v>
      </c>
      <c r="U38" s="223">
        <v>0</v>
      </c>
      <c r="V38" s="223">
        <f>ROUND(E38*U38,2)</f>
        <v>0</v>
      </c>
      <c r="W38" s="223"/>
      <c r="X38" s="223" t="s">
        <v>298</v>
      </c>
      <c r="Y38" s="213"/>
      <c r="Z38" s="213"/>
      <c r="AA38" s="213"/>
      <c r="AB38" s="213"/>
      <c r="AC38" s="213"/>
      <c r="AD38" s="213"/>
      <c r="AE38" s="213"/>
      <c r="AF38" s="213"/>
      <c r="AG38" s="213" t="s">
        <v>319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41">
        <v>27</v>
      </c>
      <c r="B39" s="242" t="s">
        <v>344</v>
      </c>
      <c r="C39" s="253" t="s">
        <v>345</v>
      </c>
      <c r="D39" s="243" t="s">
        <v>0</v>
      </c>
      <c r="E39" s="244">
        <v>219.1585</v>
      </c>
      <c r="F39" s="245"/>
      <c r="G39" s="246">
        <f>ROUND(E39*F39,2)</f>
        <v>0</v>
      </c>
      <c r="H39" s="245"/>
      <c r="I39" s="246">
        <f>ROUND(E39*H39,2)</f>
        <v>0</v>
      </c>
      <c r="J39" s="245"/>
      <c r="K39" s="246">
        <f>ROUND(E39*J39,2)</f>
        <v>0</v>
      </c>
      <c r="L39" s="246">
        <v>21</v>
      </c>
      <c r="M39" s="246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6"/>
      <c r="S39" s="246" t="s">
        <v>138</v>
      </c>
      <c r="T39" s="247" t="s">
        <v>129</v>
      </c>
      <c r="U39" s="223">
        <v>0</v>
      </c>
      <c r="V39" s="223">
        <f>ROUND(E39*U39,2)</f>
        <v>0</v>
      </c>
      <c r="W39" s="223"/>
      <c r="X39" s="223" t="s">
        <v>130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183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x14ac:dyDescent="0.2">
      <c r="A40" s="228" t="s">
        <v>123</v>
      </c>
      <c r="B40" s="229" t="s">
        <v>77</v>
      </c>
      <c r="C40" s="250" t="s">
        <v>78</v>
      </c>
      <c r="D40" s="230"/>
      <c r="E40" s="231"/>
      <c r="F40" s="232"/>
      <c r="G40" s="232">
        <f>SUMIF(AG41:AG50,"&lt;&gt;NOR",G41:G50)</f>
        <v>0</v>
      </c>
      <c r="H40" s="232"/>
      <c r="I40" s="232">
        <f>SUM(I41:I50)</f>
        <v>0</v>
      </c>
      <c r="J40" s="232"/>
      <c r="K40" s="232">
        <f>SUM(K41:K50)</f>
        <v>0</v>
      </c>
      <c r="L40" s="232"/>
      <c r="M40" s="232">
        <f>SUM(M41:M50)</f>
        <v>0</v>
      </c>
      <c r="N40" s="232"/>
      <c r="O40" s="232">
        <f>SUM(O41:O50)</f>
        <v>0</v>
      </c>
      <c r="P40" s="232"/>
      <c r="Q40" s="232">
        <f>SUM(Q41:Q50)</f>
        <v>0</v>
      </c>
      <c r="R40" s="232"/>
      <c r="S40" s="232"/>
      <c r="T40" s="233"/>
      <c r="U40" s="227"/>
      <c r="V40" s="227">
        <f>SUM(V41:V50)</f>
        <v>10.219999999999999</v>
      </c>
      <c r="W40" s="227"/>
      <c r="X40" s="227"/>
      <c r="AG40" t="s">
        <v>124</v>
      </c>
    </row>
    <row r="41" spans="1:60" outlineLevel="1" x14ac:dyDescent="0.2">
      <c r="A41" s="241">
        <v>28</v>
      </c>
      <c r="B41" s="242" t="s">
        <v>346</v>
      </c>
      <c r="C41" s="253" t="s">
        <v>347</v>
      </c>
      <c r="D41" s="243" t="s">
        <v>144</v>
      </c>
      <c r="E41" s="244">
        <v>2</v>
      </c>
      <c r="F41" s="245"/>
      <c r="G41" s="246">
        <f>ROUND(E41*F41,2)</f>
        <v>0</v>
      </c>
      <c r="H41" s="245"/>
      <c r="I41" s="246">
        <f>ROUND(E41*H41,2)</f>
        <v>0</v>
      </c>
      <c r="J41" s="245"/>
      <c r="K41" s="246">
        <f>ROUND(E41*J41,2)</f>
        <v>0</v>
      </c>
      <c r="L41" s="246">
        <v>21</v>
      </c>
      <c r="M41" s="246">
        <f>G41*(1+L41/100)</f>
        <v>0</v>
      </c>
      <c r="N41" s="246">
        <v>0</v>
      </c>
      <c r="O41" s="246">
        <f>ROUND(E41*N41,2)</f>
        <v>0</v>
      </c>
      <c r="P41" s="246">
        <v>0</v>
      </c>
      <c r="Q41" s="246">
        <f>ROUND(E41*P41,2)</f>
        <v>0</v>
      </c>
      <c r="R41" s="246"/>
      <c r="S41" s="246" t="s">
        <v>128</v>
      </c>
      <c r="T41" s="247" t="s">
        <v>129</v>
      </c>
      <c r="U41" s="223">
        <v>0</v>
      </c>
      <c r="V41" s="223">
        <f>ROUND(E41*U41,2)</f>
        <v>0</v>
      </c>
      <c r="W41" s="223"/>
      <c r="X41" s="223" t="s">
        <v>130</v>
      </c>
      <c r="Y41" s="213"/>
      <c r="Z41" s="213"/>
      <c r="AA41" s="213"/>
      <c r="AB41" s="213"/>
      <c r="AC41" s="213"/>
      <c r="AD41" s="213"/>
      <c r="AE41" s="213"/>
      <c r="AF41" s="213"/>
      <c r="AG41" s="213" t="s">
        <v>183</v>
      </c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41">
        <v>29</v>
      </c>
      <c r="B42" s="242" t="s">
        <v>348</v>
      </c>
      <c r="C42" s="253" t="s">
        <v>349</v>
      </c>
      <c r="D42" s="243" t="s">
        <v>340</v>
      </c>
      <c r="E42" s="244">
        <v>3</v>
      </c>
      <c r="F42" s="245"/>
      <c r="G42" s="246">
        <f>ROUND(E42*F42,2)</f>
        <v>0</v>
      </c>
      <c r="H42" s="245"/>
      <c r="I42" s="246">
        <f>ROUND(E42*H42,2)</f>
        <v>0</v>
      </c>
      <c r="J42" s="245"/>
      <c r="K42" s="246">
        <f>ROUND(E42*J42,2)</f>
        <v>0</v>
      </c>
      <c r="L42" s="246">
        <v>21</v>
      </c>
      <c r="M42" s="246">
        <f>G42*(1+L42/100)</f>
        <v>0</v>
      </c>
      <c r="N42" s="246">
        <v>0</v>
      </c>
      <c r="O42" s="246">
        <f>ROUND(E42*N42,2)</f>
        <v>0</v>
      </c>
      <c r="P42" s="246">
        <v>0</v>
      </c>
      <c r="Q42" s="246">
        <f>ROUND(E42*P42,2)</f>
        <v>0</v>
      </c>
      <c r="R42" s="246"/>
      <c r="S42" s="246" t="s">
        <v>350</v>
      </c>
      <c r="T42" s="247" t="s">
        <v>129</v>
      </c>
      <c r="U42" s="223">
        <v>1.5</v>
      </c>
      <c r="V42" s="223">
        <f>ROUND(E42*U42,2)</f>
        <v>4.5</v>
      </c>
      <c r="W42" s="223"/>
      <c r="X42" s="223" t="s">
        <v>130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183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ht="22.5" outlineLevel="1" x14ac:dyDescent="0.2">
      <c r="A43" s="241">
        <v>30</v>
      </c>
      <c r="B43" s="242" t="s">
        <v>351</v>
      </c>
      <c r="C43" s="253" t="s">
        <v>352</v>
      </c>
      <c r="D43" s="243" t="s">
        <v>340</v>
      </c>
      <c r="E43" s="244">
        <v>1</v>
      </c>
      <c r="F43" s="245"/>
      <c r="G43" s="246">
        <f>ROUND(E43*F43,2)</f>
        <v>0</v>
      </c>
      <c r="H43" s="245"/>
      <c r="I43" s="246">
        <f>ROUND(E43*H43,2)</f>
        <v>0</v>
      </c>
      <c r="J43" s="245"/>
      <c r="K43" s="246">
        <f>ROUND(E43*J43,2)</f>
        <v>0</v>
      </c>
      <c r="L43" s="246">
        <v>21</v>
      </c>
      <c r="M43" s="246">
        <f>G43*(1+L43/100)</f>
        <v>0</v>
      </c>
      <c r="N43" s="246">
        <v>0</v>
      </c>
      <c r="O43" s="246">
        <f>ROUND(E43*N43,2)</f>
        <v>0</v>
      </c>
      <c r="P43" s="246">
        <v>0</v>
      </c>
      <c r="Q43" s="246">
        <f>ROUND(E43*P43,2)</f>
        <v>0</v>
      </c>
      <c r="R43" s="246"/>
      <c r="S43" s="246" t="s">
        <v>138</v>
      </c>
      <c r="T43" s="247" t="s">
        <v>129</v>
      </c>
      <c r="U43" s="223">
        <v>0.95499999999999996</v>
      </c>
      <c r="V43" s="223">
        <f>ROUND(E43*U43,2)</f>
        <v>0.96</v>
      </c>
      <c r="W43" s="223"/>
      <c r="X43" s="223" t="s">
        <v>130</v>
      </c>
      <c r="Y43" s="213"/>
      <c r="Z43" s="213"/>
      <c r="AA43" s="213"/>
      <c r="AB43" s="213"/>
      <c r="AC43" s="213"/>
      <c r="AD43" s="213"/>
      <c r="AE43" s="213"/>
      <c r="AF43" s="213"/>
      <c r="AG43" s="213" t="s">
        <v>183</v>
      </c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41">
        <v>31</v>
      </c>
      <c r="B44" s="242" t="s">
        <v>353</v>
      </c>
      <c r="C44" s="253" t="s">
        <v>354</v>
      </c>
      <c r="D44" s="243" t="s">
        <v>340</v>
      </c>
      <c r="E44" s="244">
        <v>4</v>
      </c>
      <c r="F44" s="245"/>
      <c r="G44" s="246">
        <f>ROUND(E44*F44,2)</f>
        <v>0</v>
      </c>
      <c r="H44" s="245"/>
      <c r="I44" s="246">
        <f>ROUND(E44*H44,2)</f>
        <v>0</v>
      </c>
      <c r="J44" s="245"/>
      <c r="K44" s="246">
        <f>ROUND(E44*J44,2)</f>
        <v>0</v>
      </c>
      <c r="L44" s="246">
        <v>21</v>
      </c>
      <c r="M44" s="246">
        <f>G44*(1+L44/100)</f>
        <v>0</v>
      </c>
      <c r="N44" s="246">
        <v>0</v>
      </c>
      <c r="O44" s="246">
        <f>ROUND(E44*N44,2)</f>
        <v>0</v>
      </c>
      <c r="P44" s="246">
        <v>0</v>
      </c>
      <c r="Q44" s="246">
        <f>ROUND(E44*P44,2)</f>
        <v>0</v>
      </c>
      <c r="R44" s="246"/>
      <c r="S44" s="246" t="s">
        <v>355</v>
      </c>
      <c r="T44" s="247" t="s">
        <v>129</v>
      </c>
      <c r="U44" s="223">
        <v>1.1890000000000001</v>
      </c>
      <c r="V44" s="223">
        <f>ROUND(E44*U44,2)</f>
        <v>4.76</v>
      </c>
      <c r="W44" s="223"/>
      <c r="X44" s="223" t="s">
        <v>130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183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">
      <c r="A45" s="241">
        <v>32</v>
      </c>
      <c r="B45" s="242" t="s">
        <v>356</v>
      </c>
      <c r="C45" s="253" t="s">
        <v>357</v>
      </c>
      <c r="D45" s="243" t="s">
        <v>340</v>
      </c>
      <c r="E45" s="244">
        <v>1</v>
      </c>
      <c r="F45" s="245"/>
      <c r="G45" s="246">
        <f>ROUND(E45*F45,2)</f>
        <v>0</v>
      </c>
      <c r="H45" s="245"/>
      <c r="I45" s="246">
        <f>ROUND(E45*H45,2)</f>
        <v>0</v>
      </c>
      <c r="J45" s="245"/>
      <c r="K45" s="246">
        <f>ROUND(E45*J45,2)</f>
        <v>0</v>
      </c>
      <c r="L45" s="246">
        <v>21</v>
      </c>
      <c r="M45" s="246">
        <f>G45*(1+L45/100)</f>
        <v>0</v>
      </c>
      <c r="N45" s="246">
        <v>0</v>
      </c>
      <c r="O45" s="246">
        <f>ROUND(E45*N45,2)</f>
        <v>0</v>
      </c>
      <c r="P45" s="246">
        <v>0</v>
      </c>
      <c r="Q45" s="246">
        <f>ROUND(E45*P45,2)</f>
        <v>0</v>
      </c>
      <c r="R45" s="246"/>
      <c r="S45" s="246" t="s">
        <v>128</v>
      </c>
      <c r="T45" s="247" t="s">
        <v>129</v>
      </c>
      <c r="U45" s="223">
        <v>0</v>
      </c>
      <c r="V45" s="223">
        <f>ROUND(E45*U45,2)</f>
        <v>0</v>
      </c>
      <c r="W45" s="223"/>
      <c r="X45" s="223" t="s">
        <v>130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183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41">
        <v>33</v>
      </c>
      <c r="B46" s="242" t="s">
        <v>358</v>
      </c>
      <c r="C46" s="253" t="s">
        <v>359</v>
      </c>
      <c r="D46" s="243" t="s">
        <v>340</v>
      </c>
      <c r="E46" s="244">
        <v>2</v>
      </c>
      <c r="F46" s="245"/>
      <c r="G46" s="246">
        <f>ROUND(E46*F46,2)</f>
        <v>0</v>
      </c>
      <c r="H46" s="245"/>
      <c r="I46" s="246">
        <f>ROUND(E46*H46,2)</f>
        <v>0</v>
      </c>
      <c r="J46" s="245"/>
      <c r="K46" s="246">
        <f>ROUND(E46*J46,2)</f>
        <v>0</v>
      </c>
      <c r="L46" s="246">
        <v>21</v>
      </c>
      <c r="M46" s="246">
        <f>G46*(1+L46/100)</f>
        <v>0</v>
      </c>
      <c r="N46" s="246">
        <v>0</v>
      </c>
      <c r="O46" s="246">
        <f>ROUND(E46*N46,2)</f>
        <v>0</v>
      </c>
      <c r="P46" s="246">
        <v>0</v>
      </c>
      <c r="Q46" s="246">
        <f>ROUND(E46*P46,2)</f>
        <v>0</v>
      </c>
      <c r="R46" s="246"/>
      <c r="S46" s="246" t="s">
        <v>128</v>
      </c>
      <c r="T46" s="247" t="s">
        <v>129</v>
      </c>
      <c r="U46" s="223">
        <v>0</v>
      </c>
      <c r="V46" s="223">
        <f>ROUND(E46*U46,2)</f>
        <v>0</v>
      </c>
      <c r="W46" s="223"/>
      <c r="X46" s="223" t="s">
        <v>130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183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41">
        <v>34</v>
      </c>
      <c r="B47" s="242" t="s">
        <v>360</v>
      </c>
      <c r="C47" s="253" t="s">
        <v>361</v>
      </c>
      <c r="D47" s="243" t="s">
        <v>340</v>
      </c>
      <c r="E47" s="244">
        <v>1</v>
      </c>
      <c r="F47" s="245"/>
      <c r="G47" s="246">
        <f>ROUND(E47*F47,2)</f>
        <v>0</v>
      </c>
      <c r="H47" s="245"/>
      <c r="I47" s="246">
        <f>ROUND(E47*H47,2)</f>
        <v>0</v>
      </c>
      <c r="J47" s="245"/>
      <c r="K47" s="246">
        <f>ROUND(E47*J47,2)</f>
        <v>0</v>
      </c>
      <c r="L47" s="246">
        <v>21</v>
      </c>
      <c r="M47" s="246">
        <f>G47*(1+L47/100)</f>
        <v>0</v>
      </c>
      <c r="N47" s="246">
        <v>0</v>
      </c>
      <c r="O47" s="246">
        <f>ROUND(E47*N47,2)</f>
        <v>0</v>
      </c>
      <c r="P47" s="246">
        <v>0</v>
      </c>
      <c r="Q47" s="246">
        <f>ROUND(E47*P47,2)</f>
        <v>0</v>
      </c>
      <c r="R47" s="246"/>
      <c r="S47" s="246" t="s">
        <v>128</v>
      </c>
      <c r="T47" s="247" t="s">
        <v>129</v>
      </c>
      <c r="U47" s="223">
        <v>0</v>
      </c>
      <c r="V47" s="223">
        <f>ROUND(E47*U47,2)</f>
        <v>0</v>
      </c>
      <c r="W47" s="223"/>
      <c r="X47" s="223" t="s">
        <v>130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183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41">
        <v>35</v>
      </c>
      <c r="B48" s="242" t="s">
        <v>362</v>
      </c>
      <c r="C48" s="253" t="s">
        <v>363</v>
      </c>
      <c r="D48" s="243" t="s">
        <v>340</v>
      </c>
      <c r="E48" s="244">
        <v>4</v>
      </c>
      <c r="F48" s="245"/>
      <c r="G48" s="246">
        <f>ROUND(E48*F48,2)</f>
        <v>0</v>
      </c>
      <c r="H48" s="245"/>
      <c r="I48" s="246">
        <f>ROUND(E48*H48,2)</f>
        <v>0</v>
      </c>
      <c r="J48" s="245"/>
      <c r="K48" s="246">
        <f>ROUND(E48*J48,2)</f>
        <v>0</v>
      </c>
      <c r="L48" s="246">
        <v>21</v>
      </c>
      <c r="M48" s="246">
        <f>G48*(1+L48/100)</f>
        <v>0</v>
      </c>
      <c r="N48" s="246">
        <v>0</v>
      </c>
      <c r="O48" s="246">
        <f>ROUND(E48*N48,2)</f>
        <v>0</v>
      </c>
      <c r="P48" s="246">
        <v>0</v>
      </c>
      <c r="Q48" s="246">
        <f>ROUND(E48*P48,2)</f>
        <v>0</v>
      </c>
      <c r="R48" s="246"/>
      <c r="S48" s="246" t="s">
        <v>128</v>
      </c>
      <c r="T48" s="247" t="s">
        <v>129</v>
      </c>
      <c r="U48" s="223">
        <v>0</v>
      </c>
      <c r="V48" s="223">
        <f>ROUND(E48*U48,2)</f>
        <v>0</v>
      </c>
      <c r="W48" s="223"/>
      <c r="X48" s="223" t="s">
        <v>130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183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41">
        <v>36</v>
      </c>
      <c r="B49" s="242" t="s">
        <v>364</v>
      </c>
      <c r="C49" s="253" t="s">
        <v>365</v>
      </c>
      <c r="D49" s="243" t="s">
        <v>144</v>
      </c>
      <c r="E49" s="244">
        <v>1</v>
      </c>
      <c r="F49" s="245"/>
      <c r="G49" s="246">
        <f>ROUND(E49*F49,2)</f>
        <v>0</v>
      </c>
      <c r="H49" s="245"/>
      <c r="I49" s="246">
        <f>ROUND(E49*H49,2)</f>
        <v>0</v>
      </c>
      <c r="J49" s="245"/>
      <c r="K49" s="246">
        <f>ROUND(E49*J49,2)</f>
        <v>0</v>
      </c>
      <c r="L49" s="246">
        <v>21</v>
      </c>
      <c r="M49" s="246">
        <f>G49*(1+L49/100)</f>
        <v>0</v>
      </c>
      <c r="N49" s="246">
        <v>0</v>
      </c>
      <c r="O49" s="246">
        <f>ROUND(E49*N49,2)</f>
        <v>0</v>
      </c>
      <c r="P49" s="246">
        <v>0</v>
      </c>
      <c r="Q49" s="246">
        <f>ROUND(E49*P49,2)</f>
        <v>0</v>
      </c>
      <c r="R49" s="246"/>
      <c r="S49" s="246" t="s">
        <v>128</v>
      </c>
      <c r="T49" s="247" t="s">
        <v>129</v>
      </c>
      <c r="U49" s="223">
        <v>0</v>
      </c>
      <c r="V49" s="223">
        <f>ROUND(E49*U49,2)</f>
        <v>0</v>
      </c>
      <c r="W49" s="223"/>
      <c r="X49" s="223" t="s">
        <v>130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183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41">
        <v>37</v>
      </c>
      <c r="B50" s="242" t="s">
        <v>366</v>
      </c>
      <c r="C50" s="253" t="s">
        <v>367</v>
      </c>
      <c r="D50" s="243" t="s">
        <v>0</v>
      </c>
      <c r="E50" s="244">
        <v>358.80399999999997</v>
      </c>
      <c r="F50" s="245"/>
      <c r="G50" s="246">
        <f>ROUND(E50*F50,2)</f>
        <v>0</v>
      </c>
      <c r="H50" s="245"/>
      <c r="I50" s="246">
        <f>ROUND(E50*H50,2)</f>
        <v>0</v>
      </c>
      <c r="J50" s="245"/>
      <c r="K50" s="246">
        <f>ROUND(E50*J50,2)</f>
        <v>0</v>
      </c>
      <c r="L50" s="246">
        <v>21</v>
      </c>
      <c r="M50" s="246">
        <f>G50*(1+L50/100)</f>
        <v>0</v>
      </c>
      <c r="N50" s="246">
        <v>0</v>
      </c>
      <c r="O50" s="246">
        <f>ROUND(E50*N50,2)</f>
        <v>0</v>
      </c>
      <c r="P50" s="246">
        <v>0</v>
      </c>
      <c r="Q50" s="246">
        <f>ROUND(E50*P50,2)</f>
        <v>0</v>
      </c>
      <c r="R50" s="246"/>
      <c r="S50" s="246" t="s">
        <v>138</v>
      </c>
      <c r="T50" s="247" t="s">
        <v>129</v>
      </c>
      <c r="U50" s="223">
        <v>0</v>
      </c>
      <c r="V50" s="223">
        <f>ROUND(E50*U50,2)</f>
        <v>0</v>
      </c>
      <c r="W50" s="223"/>
      <c r="X50" s="223" t="s">
        <v>130</v>
      </c>
      <c r="Y50" s="213"/>
      <c r="Z50" s="213"/>
      <c r="AA50" s="213"/>
      <c r="AB50" s="213"/>
      <c r="AC50" s="213"/>
      <c r="AD50" s="213"/>
      <c r="AE50" s="213"/>
      <c r="AF50" s="213"/>
      <c r="AG50" s="213" t="s">
        <v>183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x14ac:dyDescent="0.2">
      <c r="A51" s="228" t="s">
        <v>123</v>
      </c>
      <c r="B51" s="229" t="s">
        <v>79</v>
      </c>
      <c r="C51" s="250" t="s">
        <v>80</v>
      </c>
      <c r="D51" s="230"/>
      <c r="E51" s="231"/>
      <c r="F51" s="232"/>
      <c r="G51" s="232">
        <f>SUMIF(AG52:AG53,"&lt;&gt;NOR",G52:G53)</f>
        <v>0</v>
      </c>
      <c r="H51" s="232"/>
      <c r="I51" s="232">
        <f>SUM(I52:I53)</f>
        <v>0</v>
      </c>
      <c r="J51" s="232"/>
      <c r="K51" s="232">
        <f>SUM(K52:K53)</f>
        <v>0</v>
      </c>
      <c r="L51" s="232"/>
      <c r="M51" s="232">
        <f>SUM(M52:M53)</f>
        <v>0</v>
      </c>
      <c r="N51" s="232"/>
      <c r="O51" s="232">
        <f>SUM(O52:O53)</f>
        <v>0</v>
      </c>
      <c r="P51" s="232"/>
      <c r="Q51" s="232">
        <f>SUM(Q52:Q53)</f>
        <v>0</v>
      </c>
      <c r="R51" s="232"/>
      <c r="S51" s="232"/>
      <c r="T51" s="233"/>
      <c r="U51" s="227"/>
      <c r="V51" s="227">
        <f>SUM(V52:V53)</f>
        <v>3.4</v>
      </c>
      <c r="W51" s="227"/>
      <c r="X51" s="227"/>
      <c r="AG51" t="s">
        <v>124</v>
      </c>
    </row>
    <row r="52" spans="1:60" outlineLevel="1" x14ac:dyDescent="0.2">
      <c r="A52" s="241">
        <v>38</v>
      </c>
      <c r="B52" s="242" t="s">
        <v>368</v>
      </c>
      <c r="C52" s="253" t="s">
        <v>369</v>
      </c>
      <c r="D52" s="243" t="s">
        <v>243</v>
      </c>
      <c r="E52" s="244">
        <v>5</v>
      </c>
      <c r="F52" s="245"/>
      <c r="G52" s="246">
        <f>ROUND(E52*F52,2)</f>
        <v>0</v>
      </c>
      <c r="H52" s="245"/>
      <c r="I52" s="246">
        <f>ROUND(E52*H52,2)</f>
        <v>0</v>
      </c>
      <c r="J52" s="245"/>
      <c r="K52" s="246">
        <f>ROUND(E52*J52,2)</f>
        <v>0</v>
      </c>
      <c r="L52" s="246">
        <v>21</v>
      </c>
      <c r="M52" s="246">
        <f>G52*(1+L52/100)</f>
        <v>0</v>
      </c>
      <c r="N52" s="246">
        <v>0</v>
      </c>
      <c r="O52" s="246">
        <f>ROUND(E52*N52,2)</f>
        <v>0</v>
      </c>
      <c r="P52" s="246">
        <v>0</v>
      </c>
      <c r="Q52" s="246">
        <f>ROUND(E52*P52,2)</f>
        <v>0</v>
      </c>
      <c r="R52" s="246"/>
      <c r="S52" s="246" t="s">
        <v>370</v>
      </c>
      <c r="T52" s="247" t="s">
        <v>129</v>
      </c>
      <c r="U52" s="223">
        <v>0.42159999999999997</v>
      </c>
      <c r="V52" s="223">
        <f>ROUND(E52*U52,2)</f>
        <v>2.11</v>
      </c>
      <c r="W52" s="223"/>
      <c r="X52" s="223" t="s">
        <v>130</v>
      </c>
      <c r="Y52" s="213"/>
      <c r="Z52" s="213"/>
      <c r="AA52" s="213"/>
      <c r="AB52" s="213"/>
      <c r="AC52" s="213"/>
      <c r="AD52" s="213"/>
      <c r="AE52" s="213"/>
      <c r="AF52" s="213"/>
      <c r="AG52" s="213" t="s">
        <v>183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41">
        <v>39</v>
      </c>
      <c r="B53" s="242" t="s">
        <v>371</v>
      </c>
      <c r="C53" s="253" t="s">
        <v>372</v>
      </c>
      <c r="D53" s="243" t="s">
        <v>243</v>
      </c>
      <c r="E53" s="244">
        <v>3</v>
      </c>
      <c r="F53" s="245"/>
      <c r="G53" s="246">
        <f>ROUND(E53*F53,2)</f>
        <v>0</v>
      </c>
      <c r="H53" s="245"/>
      <c r="I53" s="246">
        <f>ROUND(E53*H53,2)</f>
        <v>0</v>
      </c>
      <c r="J53" s="245"/>
      <c r="K53" s="246">
        <f>ROUND(E53*J53,2)</f>
        <v>0</v>
      </c>
      <c r="L53" s="246">
        <v>21</v>
      </c>
      <c r="M53" s="246">
        <f>G53*(1+L53/100)</f>
        <v>0</v>
      </c>
      <c r="N53" s="246">
        <v>0</v>
      </c>
      <c r="O53" s="246">
        <f>ROUND(E53*N53,2)</f>
        <v>0</v>
      </c>
      <c r="P53" s="246">
        <v>0</v>
      </c>
      <c r="Q53" s="246">
        <f>ROUND(E53*P53,2)</f>
        <v>0</v>
      </c>
      <c r="R53" s="246"/>
      <c r="S53" s="246" t="s">
        <v>370</v>
      </c>
      <c r="T53" s="247" t="s">
        <v>129</v>
      </c>
      <c r="U53" s="223">
        <v>0.43159999999999998</v>
      </c>
      <c r="V53" s="223">
        <f>ROUND(E53*U53,2)</f>
        <v>1.29</v>
      </c>
      <c r="W53" s="223"/>
      <c r="X53" s="223" t="s">
        <v>130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183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x14ac:dyDescent="0.2">
      <c r="A54" s="228" t="s">
        <v>123</v>
      </c>
      <c r="B54" s="229" t="s">
        <v>81</v>
      </c>
      <c r="C54" s="250" t="s">
        <v>82</v>
      </c>
      <c r="D54" s="230"/>
      <c r="E54" s="231"/>
      <c r="F54" s="232"/>
      <c r="G54" s="232">
        <f>SUMIF(AG55:AG58,"&lt;&gt;NOR",G55:G58)</f>
        <v>0</v>
      </c>
      <c r="H54" s="232"/>
      <c r="I54" s="232">
        <f>SUM(I55:I58)</f>
        <v>0</v>
      </c>
      <c r="J54" s="232"/>
      <c r="K54" s="232">
        <f>SUM(K55:K58)</f>
        <v>0</v>
      </c>
      <c r="L54" s="232"/>
      <c r="M54" s="232">
        <f>SUM(M55:M58)</f>
        <v>0</v>
      </c>
      <c r="N54" s="232"/>
      <c r="O54" s="232">
        <f>SUM(O55:O58)</f>
        <v>0</v>
      </c>
      <c r="P54" s="232"/>
      <c r="Q54" s="232">
        <f>SUM(Q55:Q58)</f>
        <v>0</v>
      </c>
      <c r="R54" s="232"/>
      <c r="S54" s="232"/>
      <c r="T54" s="233"/>
      <c r="U54" s="227"/>
      <c r="V54" s="227">
        <f>SUM(V55:V58)</f>
        <v>0</v>
      </c>
      <c r="W54" s="227"/>
      <c r="X54" s="227"/>
      <c r="AG54" t="s">
        <v>124</v>
      </c>
    </row>
    <row r="55" spans="1:60" outlineLevel="1" x14ac:dyDescent="0.2">
      <c r="A55" s="241">
        <v>40</v>
      </c>
      <c r="B55" s="242" t="s">
        <v>294</v>
      </c>
      <c r="C55" s="253" t="s">
        <v>317</v>
      </c>
      <c r="D55" s="243" t="s">
        <v>144</v>
      </c>
      <c r="E55" s="244">
        <v>2</v>
      </c>
      <c r="F55" s="245"/>
      <c r="G55" s="246">
        <f>ROUND(E55*F55,2)</f>
        <v>0</v>
      </c>
      <c r="H55" s="245"/>
      <c r="I55" s="246">
        <f>ROUND(E55*H55,2)</f>
        <v>0</v>
      </c>
      <c r="J55" s="245"/>
      <c r="K55" s="246">
        <f>ROUND(E55*J55,2)</f>
        <v>0</v>
      </c>
      <c r="L55" s="246">
        <v>21</v>
      </c>
      <c r="M55" s="246">
        <f>G55*(1+L55/100)</f>
        <v>0</v>
      </c>
      <c r="N55" s="246">
        <v>0</v>
      </c>
      <c r="O55" s="246">
        <f>ROUND(E55*N55,2)</f>
        <v>0</v>
      </c>
      <c r="P55" s="246">
        <v>0</v>
      </c>
      <c r="Q55" s="246">
        <f>ROUND(E55*P55,2)</f>
        <v>0</v>
      </c>
      <c r="R55" s="246"/>
      <c r="S55" s="246" t="s">
        <v>128</v>
      </c>
      <c r="T55" s="247" t="s">
        <v>129</v>
      </c>
      <c r="U55" s="223">
        <v>0</v>
      </c>
      <c r="V55" s="223">
        <f>ROUND(E55*U55,2)</f>
        <v>0</v>
      </c>
      <c r="W55" s="223"/>
      <c r="X55" s="223" t="s">
        <v>298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319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41">
        <v>41</v>
      </c>
      <c r="B56" s="242" t="s">
        <v>373</v>
      </c>
      <c r="C56" s="253" t="s">
        <v>374</v>
      </c>
      <c r="D56" s="243" t="s">
        <v>340</v>
      </c>
      <c r="E56" s="244">
        <v>2</v>
      </c>
      <c r="F56" s="245"/>
      <c r="G56" s="246">
        <f>ROUND(E56*F56,2)</f>
        <v>0</v>
      </c>
      <c r="H56" s="245"/>
      <c r="I56" s="246">
        <f>ROUND(E56*H56,2)</f>
        <v>0</v>
      </c>
      <c r="J56" s="245"/>
      <c r="K56" s="246">
        <f>ROUND(E56*J56,2)</f>
        <v>0</v>
      </c>
      <c r="L56" s="246">
        <v>21</v>
      </c>
      <c r="M56" s="246">
        <f>G56*(1+L56/100)</f>
        <v>0</v>
      </c>
      <c r="N56" s="246">
        <v>0</v>
      </c>
      <c r="O56" s="246">
        <f>ROUND(E56*N56,2)</f>
        <v>0</v>
      </c>
      <c r="P56" s="246">
        <v>0</v>
      </c>
      <c r="Q56" s="246">
        <f>ROUND(E56*P56,2)</f>
        <v>0</v>
      </c>
      <c r="R56" s="246"/>
      <c r="S56" s="246" t="s">
        <v>128</v>
      </c>
      <c r="T56" s="247" t="s">
        <v>129</v>
      </c>
      <c r="U56" s="223">
        <v>0</v>
      </c>
      <c r="V56" s="223">
        <f>ROUND(E56*U56,2)</f>
        <v>0</v>
      </c>
      <c r="W56" s="223"/>
      <c r="X56" s="223" t="s">
        <v>130</v>
      </c>
      <c r="Y56" s="213"/>
      <c r="Z56" s="213"/>
      <c r="AA56" s="213"/>
      <c r="AB56" s="213"/>
      <c r="AC56" s="213"/>
      <c r="AD56" s="213"/>
      <c r="AE56" s="213"/>
      <c r="AF56" s="213"/>
      <c r="AG56" s="213" t="s">
        <v>183</v>
      </c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41">
        <v>42</v>
      </c>
      <c r="B57" s="242" t="s">
        <v>375</v>
      </c>
      <c r="C57" s="253" t="s">
        <v>376</v>
      </c>
      <c r="D57" s="243" t="s">
        <v>144</v>
      </c>
      <c r="E57" s="244">
        <v>2</v>
      </c>
      <c r="F57" s="245"/>
      <c r="G57" s="246">
        <f>ROUND(E57*F57,2)</f>
        <v>0</v>
      </c>
      <c r="H57" s="245"/>
      <c r="I57" s="246">
        <f>ROUND(E57*H57,2)</f>
        <v>0</v>
      </c>
      <c r="J57" s="245"/>
      <c r="K57" s="246">
        <f>ROUND(E57*J57,2)</f>
        <v>0</v>
      </c>
      <c r="L57" s="246">
        <v>21</v>
      </c>
      <c r="M57" s="246">
        <f>G57*(1+L57/100)</f>
        <v>0</v>
      </c>
      <c r="N57" s="246">
        <v>0</v>
      </c>
      <c r="O57" s="246">
        <f>ROUND(E57*N57,2)</f>
        <v>0</v>
      </c>
      <c r="P57" s="246">
        <v>0</v>
      </c>
      <c r="Q57" s="246">
        <f>ROUND(E57*P57,2)</f>
        <v>0</v>
      </c>
      <c r="R57" s="246"/>
      <c r="S57" s="246" t="s">
        <v>128</v>
      </c>
      <c r="T57" s="247" t="s">
        <v>129</v>
      </c>
      <c r="U57" s="223">
        <v>0</v>
      </c>
      <c r="V57" s="223">
        <f>ROUND(E57*U57,2)</f>
        <v>0</v>
      </c>
      <c r="W57" s="223"/>
      <c r="X57" s="223" t="s">
        <v>130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183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34">
        <v>43</v>
      </c>
      <c r="B58" s="235" t="s">
        <v>377</v>
      </c>
      <c r="C58" s="251" t="s">
        <v>378</v>
      </c>
      <c r="D58" s="236" t="s">
        <v>0</v>
      </c>
      <c r="E58" s="237">
        <v>250</v>
      </c>
      <c r="F58" s="238"/>
      <c r="G58" s="239">
        <f>ROUND(E58*F58,2)</f>
        <v>0</v>
      </c>
      <c r="H58" s="238"/>
      <c r="I58" s="239">
        <f>ROUND(E58*H58,2)</f>
        <v>0</v>
      </c>
      <c r="J58" s="238"/>
      <c r="K58" s="239">
        <f>ROUND(E58*J58,2)</f>
        <v>0</v>
      </c>
      <c r="L58" s="239">
        <v>21</v>
      </c>
      <c r="M58" s="239">
        <f>G58*(1+L58/100)</f>
        <v>0</v>
      </c>
      <c r="N58" s="239">
        <v>0</v>
      </c>
      <c r="O58" s="239">
        <f>ROUND(E58*N58,2)</f>
        <v>0</v>
      </c>
      <c r="P58" s="239">
        <v>0</v>
      </c>
      <c r="Q58" s="239">
        <f>ROUND(E58*P58,2)</f>
        <v>0</v>
      </c>
      <c r="R58" s="239"/>
      <c r="S58" s="239" t="s">
        <v>138</v>
      </c>
      <c r="T58" s="240" t="s">
        <v>129</v>
      </c>
      <c r="U58" s="223">
        <v>0</v>
      </c>
      <c r="V58" s="223">
        <f>ROUND(E58*U58,2)</f>
        <v>0</v>
      </c>
      <c r="W58" s="223"/>
      <c r="X58" s="223" t="s">
        <v>130</v>
      </c>
      <c r="Y58" s="213"/>
      <c r="Z58" s="213"/>
      <c r="AA58" s="213"/>
      <c r="AB58" s="213"/>
      <c r="AC58" s="213"/>
      <c r="AD58" s="213"/>
      <c r="AE58" s="213"/>
      <c r="AF58" s="213"/>
      <c r="AG58" s="213" t="s">
        <v>183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x14ac:dyDescent="0.2">
      <c r="A59" s="3"/>
      <c r="B59" s="4"/>
      <c r="C59" s="255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AE59">
        <v>15</v>
      </c>
      <c r="AF59">
        <v>21</v>
      </c>
      <c r="AG59" t="s">
        <v>110</v>
      </c>
    </row>
    <row r="60" spans="1:60" x14ac:dyDescent="0.2">
      <c r="A60" s="216"/>
      <c r="B60" s="217" t="s">
        <v>29</v>
      </c>
      <c r="C60" s="256"/>
      <c r="D60" s="218"/>
      <c r="E60" s="219"/>
      <c r="F60" s="219"/>
      <c r="G60" s="249">
        <f>G8+G10+G12+G15+G28+G40+G51+G54</f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AE60">
        <f>SUMIF(L7:L58,AE59,G7:G58)</f>
        <v>0</v>
      </c>
      <c r="AF60">
        <f>SUMIF(L7:L58,AF59,G7:G58)</f>
        <v>0</v>
      </c>
      <c r="AG60" t="s">
        <v>286</v>
      </c>
    </row>
    <row r="61" spans="1:60" x14ac:dyDescent="0.2">
      <c r="C61" s="257"/>
      <c r="D61" s="10"/>
      <c r="AG61" t="s">
        <v>287</v>
      </c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snt0Pen2brJxjRRNAPKBEMt0lAOdnCjjUcCuW9afYlGL04Tcn5eikbqIr9GdBEX6Q50r02AT2hT2myZSs78Dw==" saltValue="vsTLNJEMIuddzdR/T540Yw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01 2 Pol</vt:lpstr>
      <vt:lpstr>D.1.4.a D.1.4.a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 Pol'!Názvy_tisku</vt:lpstr>
      <vt:lpstr>'D.1.4.a D.1.4.a Pol'!Názvy_tisku</vt:lpstr>
      <vt:lpstr>oadresa</vt:lpstr>
      <vt:lpstr>Stavba!Objednatel</vt:lpstr>
      <vt:lpstr>Stavba!Objekt</vt:lpstr>
      <vt:lpstr>'01 2 Pol'!Oblast_tisku</vt:lpstr>
      <vt:lpstr>'D.1.4.a D.1.4.a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klimek</dc:creator>
  <cp:lastModifiedBy>klimek</cp:lastModifiedBy>
  <cp:lastPrinted>2019-03-19T12:27:02Z</cp:lastPrinted>
  <dcterms:created xsi:type="dcterms:W3CDTF">2009-04-08T07:15:50Z</dcterms:created>
  <dcterms:modified xsi:type="dcterms:W3CDTF">2020-09-21T06:17:30Z</dcterms:modified>
</cp:coreProperties>
</file>