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imek\Desktop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1 2 Pol" sheetId="13" r:id="rId5"/>
    <sheet name="1 3 Pol" sheetId="14" r:id="rId6"/>
    <sheet name="1 4 Pol" sheetId="15" r:id="rId7"/>
    <sheet name="1 5 Pol" sheetId="16" r:id="rId8"/>
    <sheet name="1 6 Pol" sheetId="17" r:id="rId9"/>
    <sheet name="1 7 Pol" sheetId="18" r:id="rId10"/>
    <sheet name="1 8 Pol" sheetId="19" r:id="rId11"/>
  </sheets>
  <externalReferences>
    <externalReference r:id="rId12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'1 2 Pol'!$1:$7</definedName>
    <definedName name="_xlnm.Print_Titles" localSheetId="5">'1 3 Pol'!$1:$7</definedName>
    <definedName name="_xlnm.Print_Titles" localSheetId="6">'1 4 Pol'!$1:$7</definedName>
    <definedName name="_xlnm.Print_Titles" localSheetId="7">'1 5 Pol'!$1:$7</definedName>
    <definedName name="_xlnm.Print_Titles" localSheetId="8">'1 6 Pol'!$1:$7</definedName>
    <definedName name="_xlnm.Print_Titles" localSheetId="9">'1 7 Pol'!$1:$7</definedName>
    <definedName name="_xlnm.Print_Titles" localSheetId="10">'1 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Pol'!$A$1:$X$41</definedName>
    <definedName name="_xlnm.Print_Area" localSheetId="4">'1 2 Pol'!$A$1:$X$33</definedName>
    <definedName name="_xlnm.Print_Area" localSheetId="5">'1 3 Pol'!$A$1:$X$407</definedName>
    <definedName name="_xlnm.Print_Area" localSheetId="6">'1 4 Pol'!$A$1:$X$31</definedName>
    <definedName name="_xlnm.Print_Area" localSheetId="7">'1 5 Pol'!$A$1:$X$271</definedName>
    <definedName name="_xlnm.Print_Area" localSheetId="8">'1 6 Pol'!$A$1:$X$103</definedName>
    <definedName name="_xlnm.Print_Area" localSheetId="9">'1 7 Pol'!$A$1:$X$86</definedName>
    <definedName name="_xlnm.Print_Area" localSheetId="10">'1 8 Pol'!$A$1:$X$154</definedName>
    <definedName name="_xlnm.Print_Area" localSheetId="1">Stavba!$A$1:$J$91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0" i="1" l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53" i="19"/>
  <c r="G8" i="19"/>
  <c r="O8" i="19"/>
  <c r="G9" i="19"/>
  <c r="M9" i="19" s="1"/>
  <c r="M8" i="19" s="1"/>
  <c r="I9" i="19"/>
  <c r="I8" i="19" s="1"/>
  <c r="K9" i="19"/>
  <c r="K8" i="19" s="1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12" i="19"/>
  <c r="G11" i="19" s="1"/>
  <c r="I12" i="19"/>
  <c r="I11" i="19" s="1"/>
  <c r="K12" i="19"/>
  <c r="K11" i="19" s="1"/>
  <c r="O12" i="19"/>
  <c r="O11" i="19" s="1"/>
  <c r="Q12" i="19"/>
  <c r="Q11" i="19" s="1"/>
  <c r="V12" i="19"/>
  <c r="V11" i="19" s="1"/>
  <c r="G14" i="19"/>
  <c r="I14" i="19"/>
  <c r="K14" i="19"/>
  <c r="M14" i="19"/>
  <c r="O14" i="19"/>
  <c r="Q14" i="19"/>
  <c r="V14" i="19"/>
  <c r="G17" i="19"/>
  <c r="G16" i="19" s="1"/>
  <c r="I17" i="19"/>
  <c r="I16" i="19" s="1"/>
  <c r="K17" i="19"/>
  <c r="M17" i="19"/>
  <c r="O17" i="19"/>
  <c r="O16" i="19" s="1"/>
  <c r="Q17" i="19"/>
  <c r="Q16" i="19" s="1"/>
  <c r="V17" i="19"/>
  <c r="G19" i="19"/>
  <c r="M19" i="19" s="1"/>
  <c r="I19" i="19"/>
  <c r="K19" i="19"/>
  <c r="O19" i="19"/>
  <c r="Q19" i="19"/>
  <c r="V19" i="19"/>
  <c r="G21" i="19"/>
  <c r="I21" i="19"/>
  <c r="K21" i="19"/>
  <c r="M21" i="19"/>
  <c r="O21" i="19"/>
  <c r="Q21" i="19"/>
  <c r="V21" i="19"/>
  <c r="G23" i="19"/>
  <c r="I23" i="19"/>
  <c r="K23" i="19"/>
  <c r="K16" i="19" s="1"/>
  <c r="M23" i="19"/>
  <c r="O23" i="19"/>
  <c r="Q23" i="19"/>
  <c r="V23" i="19"/>
  <c r="V16" i="19" s="1"/>
  <c r="G30" i="19"/>
  <c r="I30" i="19"/>
  <c r="K30" i="19"/>
  <c r="M30" i="19"/>
  <c r="O30" i="19"/>
  <c r="Q30" i="19"/>
  <c r="V30" i="19"/>
  <c r="G34" i="19"/>
  <c r="O34" i="19"/>
  <c r="G35" i="19"/>
  <c r="I35" i="19"/>
  <c r="I34" i="19" s="1"/>
  <c r="K35" i="19"/>
  <c r="K34" i="19" s="1"/>
  <c r="M35" i="19"/>
  <c r="M34" i="19" s="1"/>
  <c r="O35" i="19"/>
  <c r="Q35" i="19"/>
  <c r="Q34" i="19" s="1"/>
  <c r="V35" i="19"/>
  <c r="V34" i="19" s="1"/>
  <c r="G37" i="19"/>
  <c r="I37" i="19"/>
  <c r="I36" i="19" s="1"/>
  <c r="K37" i="19"/>
  <c r="M37" i="19"/>
  <c r="O37" i="19"/>
  <c r="Q37" i="19"/>
  <c r="Q36" i="19" s="1"/>
  <c r="V37" i="19"/>
  <c r="G39" i="19"/>
  <c r="G36" i="19" s="1"/>
  <c r="I39" i="19"/>
  <c r="K39" i="19"/>
  <c r="O39" i="19"/>
  <c r="O36" i="19" s="1"/>
  <c r="Q39" i="19"/>
  <c r="V39" i="19"/>
  <c r="G47" i="19"/>
  <c r="I47" i="19"/>
  <c r="K47" i="19"/>
  <c r="M47" i="19"/>
  <c r="O47" i="19"/>
  <c r="Q47" i="19"/>
  <c r="V47" i="19"/>
  <c r="G50" i="19"/>
  <c r="M50" i="19" s="1"/>
  <c r="I50" i="19"/>
  <c r="K50" i="19"/>
  <c r="K36" i="19" s="1"/>
  <c r="O50" i="19"/>
  <c r="Q50" i="19"/>
  <c r="V50" i="19"/>
  <c r="V36" i="19" s="1"/>
  <c r="G53" i="19"/>
  <c r="I53" i="19"/>
  <c r="K53" i="19"/>
  <c r="M53" i="19"/>
  <c r="O53" i="19"/>
  <c r="Q53" i="19"/>
  <c r="V53" i="19"/>
  <c r="G55" i="19"/>
  <c r="M55" i="19" s="1"/>
  <c r="I55" i="19"/>
  <c r="K55" i="19"/>
  <c r="O55" i="19"/>
  <c r="Q55" i="19"/>
  <c r="V55" i="19"/>
  <c r="G56" i="19"/>
  <c r="I56" i="19"/>
  <c r="K56" i="19"/>
  <c r="M56" i="19"/>
  <c r="O56" i="19"/>
  <c r="Q56" i="19"/>
  <c r="V56" i="19"/>
  <c r="G57" i="19"/>
  <c r="M57" i="19" s="1"/>
  <c r="I57" i="19"/>
  <c r="K57" i="19"/>
  <c r="O57" i="19"/>
  <c r="Q57" i="19"/>
  <c r="V57" i="19"/>
  <c r="G58" i="19"/>
  <c r="I58" i="19"/>
  <c r="K58" i="19"/>
  <c r="M58" i="19"/>
  <c r="O58" i="19"/>
  <c r="Q58" i="19"/>
  <c r="V58" i="19"/>
  <c r="G60" i="19"/>
  <c r="M60" i="19" s="1"/>
  <c r="I60" i="19"/>
  <c r="K60" i="19"/>
  <c r="O60" i="19"/>
  <c r="Q60" i="19"/>
  <c r="V60" i="19"/>
  <c r="G61" i="19"/>
  <c r="I61" i="19"/>
  <c r="K61" i="19"/>
  <c r="M61" i="19"/>
  <c r="O61" i="19"/>
  <c r="Q61" i="19"/>
  <c r="V61" i="19"/>
  <c r="G64" i="19"/>
  <c r="M64" i="19" s="1"/>
  <c r="I64" i="19"/>
  <c r="K64" i="19"/>
  <c r="O64" i="19"/>
  <c r="Q64" i="19"/>
  <c r="V64" i="19"/>
  <c r="G69" i="19"/>
  <c r="I69" i="19"/>
  <c r="K69" i="19"/>
  <c r="M69" i="19"/>
  <c r="O69" i="19"/>
  <c r="Q69" i="19"/>
  <c r="V69" i="19"/>
  <c r="G71" i="19"/>
  <c r="M71" i="19" s="1"/>
  <c r="I71" i="19"/>
  <c r="K71" i="19"/>
  <c r="O71" i="19"/>
  <c r="Q71" i="19"/>
  <c r="V71" i="19"/>
  <c r="G73" i="19"/>
  <c r="I73" i="19"/>
  <c r="K73" i="19"/>
  <c r="M73" i="19"/>
  <c r="O73" i="19"/>
  <c r="Q73" i="19"/>
  <c r="V73" i="19"/>
  <c r="G74" i="19"/>
  <c r="M74" i="19" s="1"/>
  <c r="I74" i="19"/>
  <c r="K74" i="19"/>
  <c r="O74" i="19"/>
  <c r="Q74" i="19"/>
  <c r="V74" i="19"/>
  <c r="G76" i="19"/>
  <c r="I76" i="19"/>
  <c r="K76" i="19"/>
  <c r="M76" i="19"/>
  <c r="O76" i="19"/>
  <c r="Q76" i="19"/>
  <c r="V76" i="19"/>
  <c r="G78" i="19"/>
  <c r="M78" i="19" s="1"/>
  <c r="I78" i="19"/>
  <c r="K78" i="19"/>
  <c r="O78" i="19"/>
  <c r="Q78" i="19"/>
  <c r="V78" i="19"/>
  <c r="G80" i="19"/>
  <c r="I80" i="19"/>
  <c r="K80" i="19"/>
  <c r="M80" i="19"/>
  <c r="O80" i="19"/>
  <c r="Q80" i="19"/>
  <c r="V80" i="19"/>
  <c r="G87" i="19"/>
  <c r="M87" i="19" s="1"/>
  <c r="I87" i="19"/>
  <c r="K87" i="19"/>
  <c r="O87" i="19"/>
  <c r="Q87" i="19"/>
  <c r="V87" i="19"/>
  <c r="G88" i="19"/>
  <c r="I88" i="19"/>
  <c r="K88" i="19"/>
  <c r="M88" i="19"/>
  <c r="O88" i="19"/>
  <c r="Q88" i="19"/>
  <c r="V88" i="19"/>
  <c r="G90" i="19"/>
  <c r="M90" i="19" s="1"/>
  <c r="I90" i="19"/>
  <c r="K90" i="19"/>
  <c r="O90" i="19"/>
  <c r="Q90" i="19"/>
  <c r="V90" i="19"/>
  <c r="G92" i="19"/>
  <c r="I92" i="19"/>
  <c r="K92" i="19"/>
  <c r="M92" i="19"/>
  <c r="O92" i="19"/>
  <c r="Q92" i="19"/>
  <c r="V92" i="19"/>
  <c r="G94" i="19"/>
  <c r="M94" i="19" s="1"/>
  <c r="I94" i="19"/>
  <c r="K94" i="19"/>
  <c r="O94" i="19"/>
  <c r="Q94" i="19"/>
  <c r="V94" i="19"/>
  <c r="G95" i="19"/>
  <c r="I95" i="19"/>
  <c r="K95" i="19"/>
  <c r="M95" i="19"/>
  <c r="O95" i="19"/>
  <c r="Q95" i="19"/>
  <c r="V95" i="19"/>
  <c r="G97" i="19"/>
  <c r="M97" i="19" s="1"/>
  <c r="I97" i="19"/>
  <c r="K97" i="19"/>
  <c r="O97" i="19"/>
  <c r="Q97" i="19"/>
  <c r="V97" i="19"/>
  <c r="G105" i="19"/>
  <c r="I105" i="19"/>
  <c r="K105" i="19"/>
  <c r="M105" i="19"/>
  <c r="O105" i="19"/>
  <c r="Q105" i="19"/>
  <c r="V105" i="19"/>
  <c r="G111" i="19"/>
  <c r="M111" i="19" s="1"/>
  <c r="I111" i="19"/>
  <c r="K111" i="19"/>
  <c r="O111" i="19"/>
  <c r="Q111" i="19"/>
  <c r="V111" i="19"/>
  <c r="G113" i="19"/>
  <c r="I113" i="19"/>
  <c r="K113" i="19"/>
  <c r="M113" i="19"/>
  <c r="O113" i="19"/>
  <c r="Q113" i="19"/>
  <c r="V113" i="19"/>
  <c r="G114" i="19"/>
  <c r="M114" i="19" s="1"/>
  <c r="I114" i="19"/>
  <c r="K114" i="19"/>
  <c r="O114" i="19"/>
  <c r="Q114" i="19"/>
  <c r="V114" i="19"/>
  <c r="G115" i="19"/>
  <c r="I115" i="19"/>
  <c r="K115" i="19"/>
  <c r="M115" i="19"/>
  <c r="O115" i="19"/>
  <c r="Q115" i="19"/>
  <c r="V115" i="19"/>
  <c r="G116" i="19"/>
  <c r="M116" i="19" s="1"/>
  <c r="I116" i="19"/>
  <c r="K116" i="19"/>
  <c r="O116" i="19"/>
  <c r="Q116" i="19"/>
  <c r="V116" i="19"/>
  <c r="G118" i="19"/>
  <c r="I118" i="19"/>
  <c r="K118" i="19"/>
  <c r="M118" i="19"/>
  <c r="O118" i="19"/>
  <c r="Q118" i="19"/>
  <c r="V118" i="19"/>
  <c r="G119" i="19"/>
  <c r="M119" i="19" s="1"/>
  <c r="I119" i="19"/>
  <c r="K119" i="19"/>
  <c r="O119" i="19"/>
  <c r="Q119" i="19"/>
  <c r="V119" i="19"/>
  <c r="G121" i="19"/>
  <c r="I121" i="19"/>
  <c r="K121" i="19"/>
  <c r="M121" i="19"/>
  <c r="O121" i="19"/>
  <c r="Q121" i="19"/>
  <c r="V121" i="19"/>
  <c r="G123" i="19"/>
  <c r="M123" i="19" s="1"/>
  <c r="I123" i="19"/>
  <c r="K123" i="19"/>
  <c r="O123" i="19"/>
  <c r="Q123" i="19"/>
  <c r="V123" i="19"/>
  <c r="G125" i="19"/>
  <c r="I125" i="19"/>
  <c r="K125" i="19"/>
  <c r="M125" i="19"/>
  <c r="O125" i="19"/>
  <c r="Q125" i="19"/>
  <c r="V125" i="19"/>
  <c r="G127" i="19"/>
  <c r="M127" i="19" s="1"/>
  <c r="I127" i="19"/>
  <c r="K127" i="19"/>
  <c r="O127" i="19"/>
  <c r="Q127" i="19"/>
  <c r="V127" i="19"/>
  <c r="G129" i="19"/>
  <c r="I129" i="19"/>
  <c r="K129" i="19"/>
  <c r="M129" i="19"/>
  <c r="O129" i="19"/>
  <c r="Q129" i="19"/>
  <c r="V129" i="19"/>
  <c r="G131" i="19"/>
  <c r="M131" i="19" s="1"/>
  <c r="I131" i="19"/>
  <c r="K131" i="19"/>
  <c r="O131" i="19"/>
  <c r="Q131" i="19"/>
  <c r="V131" i="19"/>
  <c r="G132" i="19"/>
  <c r="I132" i="19"/>
  <c r="K132" i="19"/>
  <c r="M132" i="19"/>
  <c r="O132" i="19"/>
  <c r="Q132" i="19"/>
  <c r="V132" i="19"/>
  <c r="G133" i="19"/>
  <c r="M133" i="19" s="1"/>
  <c r="I133" i="19"/>
  <c r="K133" i="19"/>
  <c r="O133" i="19"/>
  <c r="Q133" i="19"/>
  <c r="V133" i="19"/>
  <c r="G134" i="19"/>
  <c r="I134" i="19"/>
  <c r="K134" i="19"/>
  <c r="M134" i="19"/>
  <c r="O134" i="19"/>
  <c r="Q134" i="19"/>
  <c r="V134" i="19"/>
  <c r="G136" i="19"/>
  <c r="M136" i="19" s="1"/>
  <c r="I136" i="19"/>
  <c r="K136" i="19"/>
  <c r="O136" i="19"/>
  <c r="Q136" i="19"/>
  <c r="V136" i="19"/>
  <c r="G137" i="19"/>
  <c r="I137" i="19"/>
  <c r="K137" i="19"/>
  <c r="M137" i="19"/>
  <c r="O137" i="19"/>
  <c r="Q137" i="19"/>
  <c r="V137" i="19"/>
  <c r="G138" i="19"/>
  <c r="O138" i="19"/>
  <c r="G139" i="19"/>
  <c r="I139" i="19"/>
  <c r="I138" i="19" s="1"/>
  <c r="K139" i="19"/>
  <c r="M139" i="19"/>
  <c r="O139" i="19"/>
  <c r="Q139" i="19"/>
  <c r="Q138" i="19" s="1"/>
  <c r="V139" i="19"/>
  <c r="G140" i="19"/>
  <c r="M140" i="19" s="1"/>
  <c r="I140" i="19"/>
  <c r="K140" i="19"/>
  <c r="K138" i="19" s="1"/>
  <c r="O140" i="19"/>
  <c r="Q140" i="19"/>
  <c r="V140" i="19"/>
  <c r="V138" i="19" s="1"/>
  <c r="G141" i="19"/>
  <c r="I141" i="19"/>
  <c r="K141" i="19"/>
  <c r="M141" i="19"/>
  <c r="O141" i="19"/>
  <c r="Q141" i="19"/>
  <c r="V141" i="19"/>
  <c r="G144" i="19"/>
  <c r="I144" i="19"/>
  <c r="I143" i="19" s="1"/>
  <c r="K144" i="19"/>
  <c r="M144" i="19"/>
  <c r="O144" i="19"/>
  <c r="Q144" i="19"/>
  <c r="Q143" i="19" s="1"/>
  <c r="V144" i="19"/>
  <c r="G145" i="19"/>
  <c r="M145" i="19" s="1"/>
  <c r="I145" i="19"/>
  <c r="K145" i="19"/>
  <c r="K143" i="19" s="1"/>
  <c r="O145" i="19"/>
  <c r="Q145" i="19"/>
  <c r="V145" i="19"/>
  <c r="V143" i="19" s="1"/>
  <c r="G146" i="19"/>
  <c r="I146" i="19"/>
  <c r="K146" i="19"/>
  <c r="M146" i="19"/>
  <c r="O146" i="19"/>
  <c r="Q146" i="19"/>
  <c r="V146" i="19"/>
  <c r="G147" i="19"/>
  <c r="G143" i="19" s="1"/>
  <c r="I147" i="19"/>
  <c r="K147" i="19"/>
  <c r="O147" i="19"/>
  <c r="O143" i="19" s="1"/>
  <c r="Q147" i="19"/>
  <c r="V147" i="19"/>
  <c r="G148" i="19"/>
  <c r="I148" i="19"/>
  <c r="K148" i="19"/>
  <c r="M148" i="19"/>
  <c r="O148" i="19"/>
  <c r="Q148" i="19"/>
  <c r="V148" i="19"/>
  <c r="G149" i="19"/>
  <c r="M149" i="19" s="1"/>
  <c r="I149" i="19"/>
  <c r="K149" i="19"/>
  <c r="O149" i="19"/>
  <c r="Q149" i="19"/>
  <c r="V149" i="19"/>
  <c r="G150" i="19"/>
  <c r="I150" i="19"/>
  <c r="K150" i="19"/>
  <c r="M150" i="19"/>
  <c r="O150" i="19"/>
  <c r="Q150" i="19"/>
  <c r="V150" i="19"/>
  <c r="AE153" i="19"/>
  <c r="G85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G10" i="18"/>
  <c r="K10" i="18"/>
  <c r="O10" i="18"/>
  <c r="V10" i="18"/>
  <c r="G11" i="18"/>
  <c r="I11" i="18"/>
  <c r="I10" i="18" s="1"/>
  <c r="K11" i="18"/>
  <c r="M11" i="18"/>
  <c r="M10" i="18" s="1"/>
  <c r="O11" i="18"/>
  <c r="Q11" i="18"/>
  <c r="Q10" i="18" s="1"/>
  <c r="V11" i="18"/>
  <c r="G12" i="18"/>
  <c r="K12" i="18"/>
  <c r="O12" i="18"/>
  <c r="V12" i="18"/>
  <c r="G13" i="18"/>
  <c r="I13" i="18"/>
  <c r="I12" i="18" s="1"/>
  <c r="K13" i="18"/>
  <c r="M13" i="18"/>
  <c r="M12" i="18" s="1"/>
  <c r="O13" i="18"/>
  <c r="Q13" i="18"/>
  <c r="Q12" i="18" s="1"/>
  <c r="V13" i="18"/>
  <c r="G14" i="18"/>
  <c r="K14" i="18"/>
  <c r="O14" i="18"/>
  <c r="V14" i="18"/>
  <c r="G15" i="18"/>
  <c r="I15" i="18"/>
  <c r="I14" i="18" s="1"/>
  <c r="K15" i="18"/>
  <c r="M15" i="18"/>
  <c r="M14" i="18" s="1"/>
  <c r="O15" i="18"/>
  <c r="Q15" i="18"/>
  <c r="Q14" i="18" s="1"/>
  <c r="V15" i="18"/>
  <c r="G17" i="18"/>
  <c r="I17" i="18"/>
  <c r="I16" i="18" s="1"/>
  <c r="K17" i="18"/>
  <c r="M17" i="18"/>
  <c r="O17" i="18"/>
  <c r="Q17" i="18"/>
  <c r="Q16" i="18" s="1"/>
  <c r="V17" i="18"/>
  <c r="G20" i="18"/>
  <c r="M20" i="18" s="1"/>
  <c r="I20" i="18"/>
  <c r="K20" i="18"/>
  <c r="K16" i="18" s="1"/>
  <c r="O20" i="18"/>
  <c r="Q20" i="18"/>
  <c r="V20" i="18"/>
  <c r="V16" i="18" s="1"/>
  <c r="G22" i="18"/>
  <c r="I22" i="18"/>
  <c r="K22" i="18"/>
  <c r="M22" i="18"/>
  <c r="O22" i="18"/>
  <c r="Q22" i="18"/>
  <c r="V22" i="18"/>
  <c r="G24" i="18"/>
  <c r="G16" i="18" s="1"/>
  <c r="I24" i="18"/>
  <c r="K24" i="18"/>
  <c r="O24" i="18"/>
  <c r="O16" i="18" s="1"/>
  <c r="Q24" i="18"/>
  <c r="V24" i="18"/>
  <c r="G26" i="18"/>
  <c r="M26" i="18" s="1"/>
  <c r="M25" i="18" s="1"/>
  <c r="I26" i="18"/>
  <c r="K26" i="18"/>
  <c r="K25" i="18" s="1"/>
  <c r="O26" i="18"/>
  <c r="O25" i="18" s="1"/>
  <c r="Q26" i="18"/>
  <c r="V26" i="18"/>
  <c r="V25" i="18" s="1"/>
  <c r="G28" i="18"/>
  <c r="I28" i="18"/>
  <c r="K28" i="18"/>
  <c r="M28" i="18"/>
  <c r="O28" i="18"/>
  <c r="Q28" i="18"/>
  <c r="V28" i="18"/>
  <c r="G30" i="18"/>
  <c r="M30" i="18" s="1"/>
  <c r="I30" i="18"/>
  <c r="K30" i="18"/>
  <c r="O30" i="18"/>
  <c r="Q30" i="18"/>
  <c r="V30" i="18"/>
  <c r="G32" i="18"/>
  <c r="I32" i="18"/>
  <c r="I25" i="18" s="1"/>
  <c r="K32" i="18"/>
  <c r="M32" i="18"/>
  <c r="O32" i="18"/>
  <c r="Q32" i="18"/>
  <c r="Q25" i="18" s="1"/>
  <c r="V32" i="18"/>
  <c r="K33" i="18"/>
  <c r="V33" i="18"/>
  <c r="G34" i="18"/>
  <c r="I34" i="18"/>
  <c r="I33" i="18" s="1"/>
  <c r="K34" i="18"/>
  <c r="M34" i="18"/>
  <c r="O34" i="18"/>
  <c r="Q34" i="18"/>
  <c r="Q33" i="18" s="1"/>
  <c r="V34" i="18"/>
  <c r="G35" i="18"/>
  <c r="G33" i="18" s="1"/>
  <c r="I35" i="18"/>
  <c r="K35" i="18"/>
  <c r="O35" i="18"/>
  <c r="O33" i="18" s="1"/>
  <c r="Q35" i="18"/>
  <c r="V35" i="18"/>
  <c r="I36" i="18"/>
  <c r="Q36" i="18"/>
  <c r="G37" i="18"/>
  <c r="M37" i="18" s="1"/>
  <c r="M36" i="18" s="1"/>
  <c r="I37" i="18"/>
  <c r="K37" i="18"/>
  <c r="K36" i="18" s="1"/>
  <c r="O37" i="18"/>
  <c r="O36" i="18" s="1"/>
  <c r="Q37" i="18"/>
  <c r="V37" i="18"/>
  <c r="V36" i="18" s="1"/>
  <c r="G40" i="18"/>
  <c r="G39" i="18" s="1"/>
  <c r="I40" i="18"/>
  <c r="K40" i="18"/>
  <c r="K39" i="18" s="1"/>
  <c r="O40" i="18"/>
  <c r="O39" i="18" s="1"/>
  <c r="Q40" i="18"/>
  <c r="V40" i="18"/>
  <c r="V39" i="18" s="1"/>
  <c r="G41" i="18"/>
  <c r="I41" i="18"/>
  <c r="I39" i="18" s="1"/>
  <c r="K41" i="18"/>
  <c r="M41" i="18"/>
  <c r="O41" i="18"/>
  <c r="Q41" i="18"/>
  <c r="Q39" i="18" s="1"/>
  <c r="V41" i="18"/>
  <c r="G42" i="18"/>
  <c r="M42" i="18" s="1"/>
  <c r="I42" i="18"/>
  <c r="K42" i="18"/>
  <c r="O42" i="18"/>
  <c r="Q42" i="18"/>
  <c r="V42" i="18"/>
  <c r="G44" i="18"/>
  <c r="I44" i="18"/>
  <c r="K44" i="18"/>
  <c r="M44" i="18"/>
  <c r="O44" i="18"/>
  <c r="Q44" i="18"/>
  <c r="V44" i="18"/>
  <c r="G45" i="18"/>
  <c r="M45" i="18" s="1"/>
  <c r="I45" i="18"/>
  <c r="K45" i="18"/>
  <c r="O45" i="18"/>
  <c r="Q45" i="18"/>
  <c r="V45" i="18"/>
  <c r="G46" i="18"/>
  <c r="I46" i="18"/>
  <c r="K46" i="18"/>
  <c r="M46" i="18"/>
  <c r="O46" i="18"/>
  <c r="Q46" i="18"/>
  <c r="V46" i="18"/>
  <c r="G47" i="18"/>
  <c r="M47" i="18" s="1"/>
  <c r="I47" i="18"/>
  <c r="K47" i="18"/>
  <c r="O47" i="18"/>
  <c r="Q47" i="18"/>
  <c r="V47" i="18"/>
  <c r="G48" i="18"/>
  <c r="I48" i="18"/>
  <c r="K48" i="18"/>
  <c r="M48" i="18"/>
  <c r="O48" i="18"/>
  <c r="Q48" i="18"/>
  <c r="V48" i="18"/>
  <c r="G50" i="18"/>
  <c r="M50" i="18" s="1"/>
  <c r="I50" i="18"/>
  <c r="K50" i="18"/>
  <c r="O50" i="18"/>
  <c r="Q50" i="18"/>
  <c r="V50" i="18"/>
  <c r="G53" i="18"/>
  <c r="I53" i="18"/>
  <c r="K53" i="18"/>
  <c r="M53" i="18"/>
  <c r="O53" i="18"/>
  <c r="Q53" i="18"/>
  <c r="V53" i="18"/>
  <c r="G54" i="18"/>
  <c r="M54" i="18" s="1"/>
  <c r="I54" i="18"/>
  <c r="K54" i="18"/>
  <c r="O54" i="18"/>
  <c r="Q54" i="18"/>
  <c r="V54" i="18"/>
  <c r="G55" i="18"/>
  <c r="I55" i="18"/>
  <c r="K55" i="18"/>
  <c r="M55" i="18"/>
  <c r="O55" i="18"/>
  <c r="Q55" i="18"/>
  <c r="V55" i="18"/>
  <c r="G56" i="18"/>
  <c r="M56" i="18" s="1"/>
  <c r="I56" i="18"/>
  <c r="K56" i="18"/>
  <c r="O56" i="18"/>
  <c r="Q56" i="18"/>
  <c r="V56" i="18"/>
  <c r="G57" i="18"/>
  <c r="I57" i="18"/>
  <c r="K57" i="18"/>
  <c r="M57" i="18"/>
  <c r="O57" i="18"/>
  <c r="Q57" i="18"/>
  <c r="V57" i="18"/>
  <c r="G58" i="18"/>
  <c r="M58" i="18" s="1"/>
  <c r="I58" i="18"/>
  <c r="K58" i="18"/>
  <c r="O58" i="18"/>
  <c r="Q58" i="18"/>
  <c r="V58" i="18"/>
  <c r="G61" i="18"/>
  <c r="I61" i="18"/>
  <c r="K61" i="18"/>
  <c r="M61" i="18"/>
  <c r="O61" i="18"/>
  <c r="Q61" i="18"/>
  <c r="V61" i="18"/>
  <c r="G62" i="18"/>
  <c r="M62" i="18" s="1"/>
  <c r="I62" i="18"/>
  <c r="K62" i="18"/>
  <c r="O62" i="18"/>
  <c r="Q62" i="18"/>
  <c r="V62" i="18"/>
  <c r="G63" i="18"/>
  <c r="I63" i="18"/>
  <c r="K63" i="18"/>
  <c r="M63" i="18"/>
  <c r="O63" i="18"/>
  <c r="Q63" i="18"/>
  <c r="V63" i="18"/>
  <c r="G65" i="18"/>
  <c r="M65" i="18" s="1"/>
  <c r="I65" i="18"/>
  <c r="K65" i="18"/>
  <c r="O65" i="18"/>
  <c r="Q65" i="18"/>
  <c r="V65" i="18"/>
  <c r="G67" i="18"/>
  <c r="I67" i="18"/>
  <c r="K67" i="18"/>
  <c r="M67" i="18"/>
  <c r="O67" i="18"/>
  <c r="Q67" i="18"/>
  <c r="V67" i="18"/>
  <c r="G70" i="18"/>
  <c r="M70" i="18" s="1"/>
  <c r="I70" i="18"/>
  <c r="K70" i="18"/>
  <c r="O70" i="18"/>
  <c r="Q70" i="18"/>
  <c r="V70" i="18"/>
  <c r="G71" i="18"/>
  <c r="I71" i="18"/>
  <c r="K71" i="18"/>
  <c r="M71" i="18"/>
  <c r="O71" i="18"/>
  <c r="Q71" i="18"/>
  <c r="V71" i="18"/>
  <c r="G72" i="18"/>
  <c r="M72" i="18" s="1"/>
  <c r="I72" i="18"/>
  <c r="K72" i="18"/>
  <c r="O72" i="18"/>
  <c r="Q72" i="18"/>
  <c r="V72" i="18"/>
  <c r="G73" i="18"/>
  <c r="I73" i="18"/>
  <c r="K73" i="18"/>
  <c r="M73" i="18"/>
  <c r="O73" i="18"/>
  <c r="Q73" i="18"/>
  <c r="V73" i="18"/>
  <c r="G74" i="18"/>
  <c r="M74" i="18" s="1"/>
  <c r="I74" i="18"/>
  <c r="K74" i="18"/>
  <c r="O74" i="18"/>
  <c r="Q74" i="18"/>
  <c r="V74" i="18"/>
  <c r="G76" i="18"/>
  <c r="M76" i="18" s="1"/>
  <c r="I76" i="18"/>
  <c r="K76" i="18"/>
  <c r="K75" i="18" s="1"/>
  <c r="O76" i="18"/>
  <c r="O75" i="18" s="1"/>
  <c r="Q76" i="18"/>
  <c r="V76" i="18"/>
  <c r="V75" i="18" s="1"/>
  <c r="G77" i="18"/>
  <c r="I77" i="18"/>
  <c r="K77" i="18"/>
  <c r="M77" i="18"/>
  <c r="O77" i="18"/>
  <c r="Q77" i="18"/>
  <c r="V77" i="18"/>
  <c r="G78" i="18"/>
  <c r="M78" i="18" s="1"/>
  <c r="I78" i="18"/>
  <c r="K78" i="18"/>
  <c r="O78" i="18"/>
  <c r="Q78" i="18"/>
  <c r="V78" i="18"/>
  <c r="G79" i="18"/>
  <c r="I79" i="18"/>
  <c r="I75" i="18" s="1"/>
  <c r="K79" i="18"/>
  <c r="M79" i="18"/>
  <c r="O79" i="18"/>
  <c r="Q79" i="18"/>
  <c r="Q75" i="18" s="1"/>
  <c r="V79" i="18"/>
  <c r="G80" i="18"/>
  <c r="M80" i="18" s="1"/>
  <c r="I80" i="18"/>
  <c r="K80" i="18"/>
  <c r="O80" i="18"/>
  <c r="Q80" i="18"/>
  <c r="V80" i="18"/>
  <c r="G81" i="18"/>
  <c r="I81" i="18"/>
  <c r="K81" i="18"/>
  <c r="M81" i="18"/>
  <c r="O81" i="18"/>
  <c r="Q81" i="18"/>
  <c r="V81" i="18"/>
  <c r="G82" i="18"/>
  <c r="M82" i="18" s="1"/>
  <c r="I82" i="18"/>
  <c r="K82" i="18"/>
  <c r="O82" i="18"/>
  <c r="Q82" i="18"/>
  <c r="V82" i="18"/>
  <c r="AE85" i="18"/>
  <c r="AF85" i="18"/>
  <c r="G102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G10" i="17"/>
  <c r="I10" i="17"/>
  <c r="K10" i="17"/>
  <c r="M10" i="17"/>
  <c r="O10" i="17"/>
  <c r="Q10" i="17"/>
  <c r="V10" i="17"/>
  <c r="G12" i="17"/>
  <c r="G11" i="17" s="1"/>
  <c r="I12" i="17"/>
  <c r="I11" i="17" s="1"/>
  <c r="K12" i="17"/>
  <c r="K11" i="17" s="1"/>
  <c r="O12" i="17"/>
  <c r="O11" i="17" s="1"/>
  <c r="Q12" i="17"/>
  <c r="Q11" i="17" s="1"/>
  <c r="V12" i="17"/>
  <c r="V11" i="17" s="1"/>
  <c r="I14" i="17"/>
  <c r="Q14" i="17"/>
  <c r="G15" i="17"/>
  <c r="I15" i="17"/>
  <c r="K15" i="17"/>
  <c r="K14" i="17" s="1"/>
  <c r="M15" i="17"/>
  <c r="M14" i="17" s="1"/>
  <c r="O15" i="17"/>
  <c r="Q15" i="17"/>
  <c r="V15" i="17"/>
  <c r="V14" i="17" s="1"/>
  <c r="G16" i="17"/>
  <c r="G14" i="17" s="1"/>
  <c r="I16" i="17"/>
  <c r="K16" i="17"/>
  <c r="M16" i="17"/>
  <c r="O16" i="17"/>
  <c r="O14" i="17" s="1"/>
  <c r="Q16" i="17"/>
  <c r="V16" i="17"/>
  <c r="G17" i="17"/>
  <c r="M17" i="17" s="1"/>
  <c r="I17" i="17"/>
  <c r="K17" i="17"/>
  <c r="O17" i="17"/>
  <c r="Q17" i="17"/>
  <c r="V17" i="17"/>
  <c r="G18" i="17"/>
  <c r="I18" i="17"/>
  <c r="O18" i="17"/>
  <c r="Q18" i="17"/>
  <c r="G19" i="17"/>
  <c r="I19" i="17"/>
  <c r="K19" i="17"/>
  <c r="K18" i="17" s="1"/>
  <c r="M19" i="17"/>
  <c r="M18" i="17" s="1"/>
  <c r="O19" i="17"/>
  <c r="Q19" i="17"/>
  <c r="V19" i="17"/>
  <c r="V18" i="17" s="1"/>
  <c r="G21" i="17"/>
  <c r="G20" i="17" s="1"/>
  <c r="I21" i="17"/>
  <c r="I20" i="17" s="1"/>
  <c r="K21" i="17"/>
  <c r="O21" i="17"/>
  <c r="O20" i="17" s="1"/>
  <c r="Q21" i="17"/>
  <c r="Q20" i="17" s="1"/>
  <c r="V21" i="17"/>
  <c r="G25" i="17"/>
  <c r="M25" i="17" s="1"/>
  <c r="I25" i="17"/>
  <c r="K25" i="17"/>
  <c r="K20" i="17" s="1"/>
  <c r="O25" i="17"/>
  <c r="Q25" i="17"/>
  <c r="V25" i="17"/>
  <c r="V20" i="17" s="1"/>
  <c r="G29" i="17"/>
  <c r="I29" i="17"/>
  <c r="K29" i="17"/>
  <c r="M29" i="17"/>
  <c r="O29" i="17"/>
  <c r="Q29" i="17"/>
  <c r="V29" i="17"/>
  <c r="G33" i="17"/>
  <c r="I33" i="17"/>
  <c r="K33" i="17"/>
  <c r="M33" i="17"/>
  <c r="O33" i="17"/>
  <c r="Q33" i="17"/>
  <c r="V33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I39" i="17"/>
  <c r="K39" i="17"/>
  <c r="M39" i="17"/>
  <c r="O39" i="17"/>
  <c r="Q39" i="17"/>
  <c r="V39" i="17"/>
  <c r="G41" i="17"/>
  <c r="G40" i="17" s="1"/>
  <c r="I41" i="17"/>
  <c r="I40" i="17" s="1"/>
  <c r="K41" i="17"/>
  <c r="O41" i="17"/>
  <c r="O40" i="17" s="1"/>
  <c r="Q41" i="17"/>
  <c r="Q40" i="17" s="1"/>
  <c r="V41" i="17"/>
  <c r="G43" i="17"/>
  <c r="M43" i="17" s="1"/>
  <c r="I43" i="17"/>
  <c r="K43" i="17"/>
  <c r="K40" i="17" s="1"/>
  <c r="O43" i="17"/>
  <c r="Q43" i="17"/>
  <c r="V43" i="17"/>
  <c r="V40" i="17" s="1"/>
  <c r="G44" i="17"/>
  <c r="I44" i="17"/>
  <c r="K44" i="17"/>
  <c r="M44" i="17"/>
  <c r="O44" i="17"/>
  <c r="Q44" i="17"/>
  <c r="V44" i="17"/>
  <c r="G46" i="17"/>
  <c r="I46" i="17"/>
  <c r="K46" i="17"/>
  <c r="M46" i="17"/>
  <c r="O46" i="17"/>
  <c r="Q46" i="17"/>
  <c r="V46" i="17"/>
  <c r="G48" i="17"/>
  <c r="M48" i="17" s="1"/>
  <c r="I48" i="17"/>
  <c r="K48" i="17"/>
  <c r="O48" i="17"/>
  <c r="Q48" i="17"/>
  <c r="V48" i="17"/>
  <c r="G50" i="17"/>
  <c r="M50" i="17" s="1"/>
  <c r="I50" i="17"/>
  <c r="K50" i="17"/>
  <c r="O50" i="17"/>
  <c r="Q50" i="17"/>
  <c r="V50" i="17"/>
  <c r="G52" i="17"/>
  <c r="I52" i="17"/>
  <c r="K52" i="17"/>
  <c r="M52" i="17"/>
  <c r="O52" i="17"/>
  <c r="Q52" i="17"/>
  <c r="V52" i="17"/>
  <c r="G53" i="17"/>
  <c r="I53" i="17"/>
  <c r="K53" i="17"/>
  <c r="M53" i="17"/>
  <c r="O53" i="17"/>
  <c r="Q53" i="17"/>
  <c r="V53" i="17"/>
  <c r="G54" i="17"/>
  <c r="M54" i="17" s="1"/>
  <c r="I54" i="17"/>
  <c r="K54" i="17"/>
  <c r="O54" i="17"/>
  <c r="Q54" i="17"/>
  <c r="V54" i="17"/>
  <c r="G56" i="17"/>
  <c r="M56" i="17" s="1"/>
  <c r="I56" i="17"/>
  <c r="K56" i="17"/>
  <c r="O56" i="17"/>
  <c r="Q56" i="17"/>
  <c r="V56" i="17"/>
  <c r="G58" i="17"/>
  <c r="I58" i="17"/>
  <c r="K58" i="17"/>
  <c r="M58" i="17"/>
  <c r="O58" i="17"/>
  <c r="Q58" i="17"/>
  <c r="V58" i="17"/>
  <c r="G60" i="17"/>
  <c r="I60" i="17"/>
  <c r="K60" i="17"/>
  <c r="M60" i="17"/>
  <c r="O60" i="17"/>
  <c r="Q60" i="17"/>
  <c r="V60" i="17"/>
  <c r="G62" i="17"/>
  <c r="M62" i="17" s="1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5" i="17"/>
  <c r="G64" i="17" s="1"/>
  <c r="I65" i="17"/>
  <c r="I64" i="17" s="1"/>
  <c r="K65" i="17"/>
  <c r="M65" i="17"/>
  <c r="O65" i="17"/>
  <c r="O64" i="17" s="1"/>
  <c r="Q65" i="17"/>
  <c r="Q64" i="17" s="1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I68" i="17"/>
  <c r="K68" i="17"/>
  <c r="K64" i="17" s="1"/>
  <c r="M68" i="17"/>
  <c r="O68" i="17"/>
  <c r="Q68" i="17"/>
  <c r="V68" i="17"/>
  <c r="V64" i="17" s="1"/>
  <c r="G69" i="17"/>
  <c r="I69" i="17"/>
  <c r="K69" i="17"/>
  <c r="M69" i="17"/>
  <c r="O69" i="17"/>
  <c r="Q69" i="17"/>
  <c r="V69" i="17"/>
  <c r="G70" i="17"/>
  <c r="M70" i="17" s="1"/>
  <c r="I70" i="17"/>
  <c r="K70" i="17"/>
  <c r="O70" i="17"/>
  <c r="Q70" i="17"/>
  <c r="V70" i="17"/>
  <c r="G71" i="17"/>
  <c r="I71" i="17"/>
  <c r="K71" i="17"/>
  <c r="M71" i="17"/>
  <c r="O71" i="17"/>
  <c r="Q71" i="17"/>
  <c r="V71" i="17"/>
  <c r="G72" i="17"/>
  <c r="I72" i="17"/>
  <c r="K72" i="17"/>
  <c r="M72" i="17"/>
  <c r="O72" i="17"/>
  <c r="Q72" i="17"/>
  <c r="V72" i="17"/>
  <c r="G73" i="17"/>
  <c r="I73" i="17"/>
  <c r="K73" i="17"/>
  <c r="M73" i="17"/>
  <c r="O73" i="17"/>
  <c r="Q73" i="17"/>
  <c r="V73" i="17"/>
  <c r="G74" i="17"/>
  <c r="G75" i="17"/>
  <c r="I75" i="17"/>
  <c r="I74" i="17" s="1"/>
  <c r="K75" i="17"/>
  <c r="K74" i="17" s="1"/>
  <c r="M75" i="17"/>
  <c r="O75" i="17"/>
  <c r="Q75" i="17"/>
  <c r="Q74" i="17" s="1"/>
  <c r="V75" i="17"/>
  <c r="V74" i="17" s="1"/>
  <c r="G76" i="17"/>
  <c r="I76" i="17"/>
  <c r="K76" i="17"/>
  <c r="M76" i="17"/>
  <c r="O76" i="17"/>
  <c r="Q76" i="17"/>
  <c r="V76" i="17"/>
  <c r="G77" i="17"/>
  <c r="I77" i="17"/>
  <c r="K77" i="17"/>
  <c r="M77" i="17"/>
  <c r="O77" i="17"/>
  <c r="Q77" i="17"/>
  <c r="V77" i="17"/>
  <c r="G78" i="17"/>
  <c r="M78" i="17" s="1"/>
  <c r="I78" i="17"/>
  <c r="K78" i="17"/>
  <c r="O78" i="17"/>
  <c r="O74" i="17" s="1"/>
  <c r="Q78" i="17"/>
  <c r="V78" i="17"/>
  <c r="G79" i="17"/>
  <c r="I79" i="17"/>
  <c r="K79" i="17"/>
  <c r="M79" i="17"/>
  <c r="O79" i="17"/>
  <c r="Q79" i="17"/>
  <c r="V79" i="17"/>
  <c r="G80" i="17"/>
  <c r="M80" i="17" s="1"/>
  <c r="I80" i="17"/>
  <c r="K80" i="17"/>
  <c r="O80" i="17"/>
  <c r="Q80" i="17"/>
  <c r="V80" i="17"/>
  <c r="G81" i="17"/>
  <c r="I81" i="17"/>
  <c r="K81" i="17"/>
  <c r="M81" i="17"/>
  <c r="O81" i="17"/>
  <c r="Q81" i="17"/>
  <c r="V81" i="17"/>
  <c r="G82" i="17"/>
  <c r="M82" i="17" s="1"/>
  <c r="I82" i="17"/>
  <c r="K82" i="17"/>
  <c r="O82" i="17"/>
  <c r="Q82" i="17"/>
  <c r="V82" i="17"/>
  <c r="G83" i="17"/>
  <c r="I83" i="17"/>
  <c r="K83" i="17"/>
  <c r="M83" i="17"/>
  <c r="O83" i="17"/>
  <c r="Q83" i="17"/>
  <c r="V83" i="17"/>
  <c r="G84" i="17"/>
  <c r="M84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G86" i="17"/>
  <c r="M86" i="17" s="1"/>
  <c r="I86" i="17"/>
  <c r="K86" i="17"/>
  <c r="O86" i="17"/>
  <c r="Q86" i="17"/>
  <c r="V86" i="17"/>
  <c r="G87" i="17"/>
  <c r="I87" i="17"/>
  <c r="K87" i="17"/>
  <c r="M87" i="17"/>
  <c r="O87" i="17"/>
  <c r="Q87" i="17"/>
  <c r="V87" i="17"/>
  <c r="G88" i="17"/>
  <c r="M88" i="17" s="1"/>
  <c r="I88" i="17"/>
  <c r="K88" i="17"/>
  <c r="O88" i="17"/>
  <c r="Q88" i="17"/>
  <c r="V88" i="17"/>
  <c r="G89" i="17"/>
  <c r="I89" i="17"/>
  <c r="K89" i="17"/>
  <c r="M89" i="17"/>
  <c r="O89" i="17"/>
  <c r="Q89" i="17"/>
  <c r="V89" i="17"/>
  <c r="G90" i="17"/>
  <c r="M90" i="17" s="1"/>
  <c r="I90" i="17"/>
  <c r="K90" i="17"/>
  <c r="O90" i="17"/>
  <c r="Q90" i="17"/>
  <c r="V90" i="17"/>
  <c r="G91" i="17"/>
  <c r="I91" i="17"/>
  <c r="K91" i="17"/>
  <c r="M91" i="17"/>
  <c r="O91" i="17"/>
  <c r="Q91" i="17"/>
  <c r="V91" i="17"/>
  <c r="G93" i="17"/>
  <c r="I93" i="17"/>
  <c r="I92" i="17" s="1"/>
  <c r="K93" i="17"/>
  <c r="M93" i="17"/>
  <c r="O93" i="17"/>
  <c r="Q93" i="17"/>
  <c r="Q92" i="17" s="1"/>
  <c r="V93" i="17"/>
  <c r="G94" i="17"/>
  <c r="G92" i="17" s="1"/>
  <c r="I94" i="17"/>
  <c r="K94" i="17"/>
  <c r="O94" i="17"/>
  <c r="O92" i="17" s="1"/>
  <c r="Q94" i="17"/>
  <c r="V94" i="17"/>
  <c r="G95" i="17"/>
  <c r="I95" i="17"/>
  <c r="K95" i="17"/>
  <c r="M95" i="17"/>
  <c r="O95" i="17"/>
  <c r="Q95" i="17"/>
  <c r="V95" i="17"/>
  <c r="G96" i="17"/>
  <c r="M96" i="17" s="1"/>
  <c r="I96" i="17"/>
  <c r="K96" i="17"/>
  <c r="K92" i="17" s="1"/>
  <c r="O96" i="17"/>
  <c r="Q96" i="17"/>
  <c r="V96" i="17"/>
  <c r="V92" i="17" s="1"/>
  <c r="G97" i="17"/>
  <c r="I97" i="17"/>
  <c r="K97" i="17"/>
  <c r="M97" i="17"/>
  <c r="O97" i="17"/>
  <c r="Q97" i="17"/>
  <c r="V97" i="17"/>
  <c r="G98" i="17"/>
  <c r="M98" i="17" s="1"/>
  <c r="I98" i="17"/>
  <c r="K98" i="17"/>
  <c r="O98" i="17"/>
  <c r="Q98" i="17"/>
  <c r="V98" i="17"/>
  <c r="G99" i="17"/>
  <c r="I99" i="17"/>
  <c r="K99" i="17"/>
  <c r="M99" i="17"/>
  <c r="O99" i="17"/>
  <c r="Q99" i="17"/>
  <c r="V99" i="17"/>
  <c r="AE102" i="17"/>
  <c r="G270" i="16"/>
  <c r="BA155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2" i="16"/>
  <c r="I12" i="16"/>
  <c r="K12" i="16"/>
  <c r="M12" i="16"/>
  <c r="O12" i="16"/>
  <c r="Q12" i="16"/>
  <c r="V12" i="16"/>
  <c r="G14" i="16"/>
  <c r="I14" i="16"/>
  <c r="K14" i="16"/>
  <c r="M14" i="16"/>
  <c r="O14" i="16"/>
  <c r="Q14" i="16"/>
  <c r="V14" i="16"/>
  <c r="G16" i="16"/>
  <c r="M16" i="16" s="1"/>
  <c r="I16" i="16"/>
  <c r="K16" i="16"/>
  <c r="O16" i="16"/>
  <c r="O8" i="16" s="1"/>
  <c r="Q16" i="16"/>
  <c r="V16" i="16"/>
  <c r="G18" i="16"/>
  <c r="I18" i="16"/>
  <c r="K18" i="16"/>
  <c r="M18" i="16"/>
  <c r="O18" i="16"/>
  <c r="Q18" i="16"/>
  <c r="V18" i="16"/>
  <c r="G20" i="16"/>
  <c r="M20" i="16" s="1"/>
  <c r="I20" i="16"/>
  <c r="K20" i="16"/>
  <c r="O20" i="16"/>
  <c r="Q20" i="16"/>
  <c r="V20" i="16"/>
  <c r="G23" i="16"/>
  <c r="I23" i="16"/>
  <c r="K23" i="16"/>
  <c r="M23" i="16"/>
  <c r="O23" i="16"/>
  <c r="Q23" i="16"/>
  <c r="V23" i="16"/>
  <c r="G25" i="16"/>
  <c r="M25" i="16" s="1"/>
  <c r="I25" i="16"/>
  <c r="K25" i="16"/>
  <c r="O25" i="16"/>
  <c r="Q25" i="16"/>
  <c r="V25" i="16"/>
  <c r="G28" i="16"/>
  <c r="I28" i="16"/>
  <c r="K28" i="16"/>
  <c r="M28" i="16"/>
  <c r="O28" i="16"/>
  <c r="Q28" i="16"/>
  <c r="V28" i="16"/>
  <c r="G31" i="16"/>
  <c r="M31" i="16" s="1"/>
  <c r="I31" i="16"/>
  <c r="K31" i="16"/>
  <c r="O31" i="16"/>
  <c r="Q31" i="16"/>
  <c r="V31" i="16"/>
  <c r="G35" i="16"/>
  <c r="M35" i="16" s="1"/>
  <c r="M34" i="16" s="1"/>
  <c r="I35" i="16"/>
  <c r="I34" i="16" s="1"/>
  <c r="K35" i="16"/>
  <c r="K34" i="16" s="1"/>
  <c r="O35" i="16"/>
  <c r="O34" i="16" s="1"/>
  <c r="Q35" i="16"/>
  <c r="Q34" i="16" s="1"/>
  <c r="V35" i="16"/>
  <c r="V34" i="16" s="1"/>
  <c r="G36" i="16"/>
  <c r="I36" i="16"/>
  <c r="K36" i="16"/>
  <c r="M36" i="16"/>
  <c r="O36" i="16"/>
  <c r="Q36" i="16"/>
  <c r="V36" i="16"/>
  <c r="K37" i="16"/>
  <c r="V37" i="16"/>
  <c r="G38" i="16"/>
  <c r="G37" i="16" s="1"/>
  <c r="I38" i="16"/>
  <c r="I37" i="16" s="1"/>
  <c r="K38" i="16"/>
  <c r="M38" i="16"/>
  <c r="M37" i="16" s="1"/>
  <c r="O38" i="16"/>
  <c r="O37" i="16" s="1"/>
  <c r="Q38" i="16"/>
  <c r="Q37" i="16" s="1"/>
  <c r="V38" i="16"/>
  <c r="G41" i="16"/>
  <c r="O41" i="16"/>
  <c r="G42" i="16"/>
  <c r="I42" i="16"/>
  <c r="I41" i="16" s="1"/>
  <c r="K42" i="16"/>
  <c r="K41" i="16" s="1"/>
  <c r="M42" i="16"/>
  <c r="M41" i="16" s="1"/>
  <c r="O42" i="16"/>
  <c r="Q42" i="16"/>
  <c r="Q41" i="16" s="1"/>
  <c r="V42" i="16"/>
  <c r="V41" i="16" s="1"/>
  <c r="K44" i="16"/>
  <c r="V44" i="16"/>
  <c r="G45" i="16"/>
  <c r="I45" i="16"/>
  <c r="I44" i="16" s="1"/>
  <c r="K45" i="16"/>
  <c r="M45" i="16"/>
  <c r="O45" i="16"/>
  <c r="Q45" i="16"/>
  <c r="Q44" i="16" s="1"/>
  <c r="V45" i="16"/>
  <c r="G46" i="16"/>
  <c r="M46" i="16" s="1"/>
  <c r="I46" i="16"/>
  <c r="K46" i="16"/>
  <c r="O46" i="16"/>
  <c r="O44" i="16" s="1"/>
  <c r="Q46" i="16"/>
  <c r="V46" i="16"/>
  <c r="I47" i="16"/>
  <c r="Q47" i="16"/>
  <c r="G48" i="16"/>
  <c r="G47" i="16" s="1"/>
  <c r="I48" i="16"/>
  <c r="K48" i="16"/>
  <c r="K47" i="16" s="1"/>
  <c r="O48" i="16"/>
  <c r="O47" i="16" s="1"/>
  <c r="Q48" i="16"/>
  <c r="V48" i="16"/>
  <c r="V47" i="16" s="1"/>
  <c r="G49" i="16"/>
  <c r="I49" i="16"/>
  <c r="K49" i="16"/>
  <c r="M49" i="16"/>
  <c r="O49" i="16"/>
  <c r="Q49" i="16"/>
  <c r="V49" i="16"/>
  <c r="G50" i="16"/>
  <c r="M50" i="16" s="1"/>
  <c r="I50" i="16"/>
  <c r="K50" i="16"/>
  <c r="O50" i="16"/>
  <c r="Q50" i="16"/>
  <c r="V50" i="16"/>
  <c r="I52" i="16"/>
  <c r="Q52" i="16"/>
  <c r="G53" i="16"/>
  <c r="G52" i="16" s="1"/>
  <c r="I53" i="16"/>
  <c r="K53" i="16"/>
  <c r="K52" i="16" s="1"/>
  <c r="O53" i="16"/>
  <c r="O52" i="16" s="1"/>
  <c r="Q53" i="16"/>
  <c r="V53" i="16"/>
  <c r="V52" i="16" s="1"/>
  <c r="G55" i="16"/>
  <c r="M55" i="16" s="1"/>
  <c r="M54" i="16" s="1"/>
  <c r="I55" i="16"/>
  <c r="I54" i="16" s="1"/>
  <c r="K55" i="16"/>
  <c r="K54" i="16" s="1"/>
  <c r="O55" i="16"/>
  <c r="O54" i="16" s="1"/>
  <c r="Q55" i="16"/>
  <c r="Q54" i="16" s="1"/>
  <c r="V55" i="16"/>
  <c r="V54" i="16" s="1"/>
  <c r="G58" i="16"/>
  <c r="I58" i="16"/>
  <c r="K58" i="16"/>
  <c r="M58" i="16"/>
  <c r="O58" i="16"/>
  <c r="Q58" i="16"/>
  <c r="V58" i="16"/>
  <c r="G61" i="16"/>
  <c r="M61" i="16" s="1"/>
  <c r="I61" i="16"/>
  <c r="K61" i="16"/>
  <c r="O61" i="16"/>
  <c r="Q61" i="16"/>
  <c r="V61" i="16"/>
  <c r="G64" i="16"/>
  <c r="I64" i="16"/>
  <c r="K64" i="16"/>
  <c r="M64" i="16"/>
  <c r="O64" i="16"/>
  <c r="Q64" i="16"/>
  <c r="V64" i="16"/>
  <c r="G67" i="16"/>
  <c r="I67" i="16"/>
  <c r="I66" i="16" s="1"/>
  <c r="K67" i="16"/>
  <c r="M67" i="16"/>
  <c r="O67" i="16"/>
  <c r="Q67" i="16"/>
  <c r="Q66" i="16" s="1"/>
  <c r="V67" i="16"/>
  <c r="V66" i="16" s="1"/>
  <c r="G70" i="16"/>
  <c r="M70" i="16" s="1"/>
  <c r="I70" i="16"/>
  <c r="K70" i="16"/>
  <c r="K66" i="16" s="1"/>
  <c r="O70" i="16"/>
  <c r="Q70" i="16"/>
  <c r="V70" i="16"/>
  <c r="G73" i="16"/>
  <c r="I73" i="16"/>
  <c r="K73" i="16"/>
  <c r="M73" i="16"/>
  <c r="O73" i="16"/>
  <c r="Q73" i="16"/>
  <c r="V73" i="16"/>
  <c r="G76" i="16"/>
  <c r="M76" i="16" s="1"/>
  <c r="I76" i="16"/>
  <c r="K76" i="16"/>
  <c r="O76" i="16"/>
  <c r="O66" i="16" s="1"/>
  <c r="Q76" i="16"/>
  <c r="V76" i="16"/>
  <c r="G79" i="16"/>
  <c r="I79" i="16"/>
  <c r="K79" i="16"/>
  <c r="M79" i="16"/>
  <c r="O79" i="16"/>
  <c r="Q79" i="16"/>
  <c r="V79" i="16"/>
  <c r="G83" i="16"/>
  <c r="M83" i="16" s="1"/>
  <c r="I83" i="16"/>
  <c r="K83" i="16"/>
  <c r="O83" i="16"/>
  <c r="Q83" i="16"/>
  <c r="V83" i="16"/>
  <c r="G87" i="16"/>
  <c r="I87" i="16"/>
  <c r="K87" i="16"/>
  <c r="M87" i="16"/>
  <c r="O87" i="16"/>
  <c r="Q87" i="16"/>
  <c r="V87" i="16"/>
  <c r="G91" i="16"/>
  <c r="M91" i="16" s="1"/>
  <c r="I91" i="16"/>
  <c r="K91" i="16"/>
  <c r="O91" i="16"/>
  <c r="Q91" i="16"/>
  <c r="V91" i="16"/>
  <c r="G95" i="16"/>
  <c r="I95" i="16"/>
  <c r="K95" i="16"/>
  <c r="M95" i="16"/>
  <c r="O95" i="16"/>
  <c r="Q95" i="16"/>
  <c r="V95" i="16"/>
  <c r="G97" i="16"/>
  <c r="M97" i="16" s="1"/>
  <c r="I97" i="16"/>
  <c r="K97" i="16"/>
  <c r="O97" i="16"/>
  <c r="Q97" i="16"/>
  <c r="V97" i="16"/>
  <c r="G100" i="16"/>
  <c r="I100" i="16"/>
  <c r="K100" i="16"/>
  <c r="M100" i="16"/>
  <c r="O100" i="16"/>
  <c r="Q100" i="16"/>
  <c r="V100" i="16"/>
  <c r="G103" i="16"/>
  <c r="M103" i="16" s="1"/>
  <c r="I103" i="16"/>
  <c r="K103" i="16"/>
  <c r="O103" i="16"/>
  <c r="Q103" i="16"/>
  <c r="V103" i="16"/>
  <c r="G110" i="16"/>
  <c r="I110" i="16"/>
  <c r="K110" i="16"/>
  <c r="M110" i="16"/>
  <c r="O110" i="16"/>
  <c r="Q110" i="16"/>
  <c r="V110" i="16"/>
  <c r="G118" i="16"/>
  <c r="M118" i="16" s="1"/>
  <c r="I118" i="16"/>
  <c r="K118" i="16"/>
  <c r="O118" i="16"/>
  <c r="Q118" i="16"/>
  <c r="V118" i="16"/>
  <c r="G121" i="16"/>
  <c r="I121" i="16"/>
  <c r="K121" i="16"/>
  <c r="M121" i="16"/>
  <c r="O121" i="16"/>
  <c r="Q121" i="16"/>
  <c r="V121" i="16"/>
  <c r="G124" i="16"/>
  <c r="I124" i="16"/>
  <c r="I123" i="16" s="1"/>
  <c r="K124" i="16"/>
  <c r="M124" i="16"/>
  <c r="O124" i="16"/>
  <c r="Q124" i="16"/>
  <c r="Q123" i="16" s="1"/>
  <c r="V124" i="16"/>
  <c r="V123" i="16" s="1"/>
  <c r="G127" i="16"/>
  <c r="M127" i="16" s="1"/>
  <c r="I127" i="16"/>
  <c r="K127" i="16"/>
  <c r="K123" i="16" s="1"/>
  <c r="O127" i="16"/>
  <c r="Q127" i="16"/>
  <c r="V127" i="16"/>
  <c r="G130" i="16"/>
  <c r="I130" i="16"/>
  <c r="K130" i="16"/>
  <c r="M130" i="16"/>
  <c r="O130" i="16"/>
  <c r="Q130" i="16"/>
  <c r="V130" i="16"/>
  <c r="G133" i="16"/>
  <c r="M133" i="16" s="1"/>
  <c r="I133" i="16"/>
  <c r="K133" i="16"/>
  <c r="O133" i="16"/>
  <c r="O123" i="16" s="1"/>
  <c r="Q133" i="16"/>
  <c r="V133" i="16"/>
  <c r="G136" i="16"/>
  <c r="I136" i="16"/>
  <c r="K136" i="16"/>
  <c r="M136" i="16"/>
  <c r="O136" i="16"/>
  <c r="Q136" i="16"/>
  <c r="V136" i="16"/>
  <c r="G138" i="16"/>
  <c r="M138" i="16" s="1"/>
  <c r="I138" i="16"/>
  <c r="K138" i="16"/>
  <c r="O138" i="16"/>
  <c r="Q138" i="16"/>
  <c r="V138" i="16"/>
  <c r="G140" i="16"/>
  <c r="I140" i="16"/>
  <c r="K140" i="16"/>
  <c r="M140" i="16"/>
  <c r="O140" i="16"/>
  <c r="Q140" i="16"/>
  <c r="V140" i="16"/>
  <c r="G145" i="16"/>
  <c r="M145" i="16" s="1"/>
  <c r="I145" i="16"/>
  <c r="K145" i="16"/>
  <c r="O145" i="16"/>
  <c r="Q145" i="16"/>
  <c r="V145" i="16"/>
  <c r="G150" i="16"/>
  <c r="I150" i="16"/>
  <c r="K150" i="16"/>
  <c r="M150" i="16"/>
  <c r="O150" i="16"/>
  <c r="Q150" i="16"/>
  <c r="V150" i="16"/>
  <c r="G152" i="16"/>
  <c r="M152" i="16" s="1"/>
  <c r="I152" i="16"/>
  <c r="K152" i="16"/>
  <c r="O152" i="16"/>
  <c r="Q152" i="16"/>
  <c r="V152" i="16"/>
  <c r="G154" i="16"/>
  <c r="I154" i="16"/>
  <c r="K154" i="16"/>
  <c r="M154" i="16"/>
  <c r="O154" i="16"/>
  <c r="Q154" i="16"/>
  <c r="V154" i="16"/>
  <c r="G156" i="16"/>
  <c r="M156" i="16" s="1"/>
  <c r="I156" i="16"/>
  <c r="K156" i="16"/>
  <c r="O156" i="16"/>
  <c r="Q156" i="16"/>
  <c r="V156" i="16"/>
  <c r="I158" i="16"/>
  <c r="Q158" i="16"/>
  <c r="G159" i="16"/>
  <c r="M159" i="16" s="1"/>
  <c r="I159" i="16"/>
  <c r="K159" i="16"/>
  <c r="K158" i="16" s="1"/>
  <c r="O159" i="16"/>
  <c r="Q159" i="16"/>
  <c r="V159" i="16"/>
  <c r="V158" i="16" s="1"/>
  <c r="G160" i="16"/>
  <c r="I160" i="16"/>
  <c r="K160" i="16"/>
  <c r="M160" i="16"/>
  <c r="O160" i="16"/>
  <c r="Q160" i="16"/>
  <c r="V160" i="16"/>
  <c r="G161" i="16"/>
  <c r="G158" i="16" s="1"/>
  <c r="I161" i="16"/>
  <c r="K161" i="16"/>
  <c r="O161" i="16"/>
  <c r="O158" i="16" s="1"/>
  <c r="Q161" i="16"/>
  <c r="V161" i="16"/>
  <c r="G163" i="16"/>
  <c r="M163" i="16" s="1"/>
  <c r="I163" i="16"/>
  <c r="K163" i="16"/>
  <c r="K162" i="16" s="1"/>
  <c r="O163" i="16"/>
  <c r="Q163" i="16"/>
  <c r="V163" i="16"/>
  <c r="V162" i="16" s="1"/>
  <c r="G165" i="16"/>
  <c r="I165" i="16"/>
  <c r="K165" i="16"/>
  <c r="M165" i="16"/>
  <c r="O165" i="16"/>
  <c r="Q165" i="16"/>
  <c r="V165" i="16"/>
  <c r="G167" i="16"/>
  <c r="G162" i="16" s="1"/>
  <c r="I167" i="16"/>
  <c r="K167" i="16"/>
  <c r="O167" i="16"/>
  <c r="O162" i="16" s="1"/>
  <c r="Q167" i="16"/>
  <c r="V167" i="16"/>
  <c r="G168" i="16"/>
  <c r="M168" i="16" s="1"/>
  <c r="I168" i="16"/>
  <c r="I162" i="16" s="1"/>
  <c r="K168" i="16"/>
  <c r="O168" i="16"/>
  <c r="Q168" i="16"/>
  <c r="Q162" i="16" s="1"/>
  <c r="V168" i="16"/>
  <c r="G169" i="16"/>
  <c r="M169" i="16" s="1"/>
  <c r="I169" i="16"/>
  <c r="K169" i="16"/>
  <c r="O169" i="16"/>
  <c r="Q169" i="16"/>
  <c r="V169" i="16"/>
  <c r="G173" i="16"/>
  <c r="I173" i="16"/>
  <c r="K173" i="16"/>
  <c r="M173" i="16"/>
  <c r="O173" i="16"/>
  <c r="Q173" i="16"/>
  <c r="V173" i="16"/>
  <c r="G174" i="16"/>
  <c r="M174" i="16" s="1"/>
  <c r="I174" i="16"/>
  <c r="K174" i="16"/>
  <c r="O174" i="16"/>
  <c r="Q174" i="16"/>
  <c r="V174" i="16"/>
  <c r="G176" i="16"/>
  <c r="M176" i="16" s="1"/>
  <c r="I176" i="16"/>
  <c r="K176" i="16"/>
  <c r="O176" i="16"/>
  <c r="Q176" i="16"/>
  <c r="V176" i="16"/>
  <c r="G178" i="16"/>
  <c r="M178" i="16" s="1"/>
  <c r="I178" i="16"/>
  <c r="K178" i="16"/>
  <c r="O178" i="16"/>
  <c r="Q178" i="16"/>
  <c r="V178" i="16"/>
  <c r="G180" i="16"/>
  <c r="I180" i="16"/>
  <c r="K180" i="16"/>
  <c r="M180" i="16"/>
  <c r="O180" i="16"/>
  <c r="Q180" i="16"/>
  <c r="V180" i="16"/>
  <c r="G182" i="16"/>
  <c r="M182" i="16" s="1"/>
  <c r="I182" i="16"/>
  <c r="K182" i="16"/>
  <c r="O182" i="16"/>
  <c r="Q182" i="16"/>
  <c r="V182" i="16"/>
  <c r="G184" i="16"/>
  <c r="M184" i="16" s="1"/>
  <c r="I184" i="16"/>
  <c r="K184" i="16"/>
  <c r="O184" i="16"/>
  <c r="Q184" i="16"/>
  <c r="V184" i="16"/>
  <c r="G186" i="16"/>
  <c r="M186" i="16" s="1"/>
  <c r="I186" i="16"/>
  <c r="K186" i="16"/>
  <c r="O186" i="16"/>
  <c r="Q186" i="16"/>
  <c r="V186" i="16"/>
  <c r="G188" i="16"/>
  <c r="I188" i="16"/>
  <c r="K188" i="16"/>
  <c r="M188" i="16"/>
  <c r="O188" i="16"/>
  <c r="Q188" i="16"/>
  <c r="V188" i="16"/>
  <c r="G190" i="16"/>
  <c r="M190" i="16" s="1"/>
  <c r="I190" i="16"/>
  <c r="K190" i="16"/>
  <c r="O190" i="16"/>
  <c r="Q190" i="16"/>
  <c r="V190" i="16"/>
  <c r="G192" i="16"/>
  <c r="M192" i="16" s="1"/>
  <c r="I192" i="16"/>
  <c r="K192" i="16"/>
  <c r="O192" i="16"/>
  <c r="Q192" i="16"/>
  <c r="V192" i="16"/>
  <c r="G194" i="16"/>
  <c r="M194" i="16" s="1"/>
  <c r="I194" i="16"/>
  <c r="K194" i="16"/>
  <c r="O194" i="16"/>
  <c r="Q194" i="16"/>
  <c r="V194" i="16"/>
  <c r="G196" i="16"/>
  <c r="I196" i="16"/>
  <c r="K196" i="16"/>
  <c r="M196" i="16"/>
  <c r="O196" i="16"/>
  <c r="Q196" i="16"/>
  <c r="V196" i="16"/>
  <c r="G199" i="16"/>
  <c r="M199" i="16" s="1"/>
  <c r="I199" i="16"/>
  <c r="K199" i="16"/>
  <c r="O199" i="16"/>
  <c r="Q199" i="16"/>
  <c r="V199" i="16"/>
  <c r="G201" i="16"/>
  <c r="M201" i="16" s="1"/>
  <c r="I201" i="16"/>
  <c r="K201" i="16"/>
  <c r="O201" i="16"/>
  <c r="Q201" i="16"/>
  <c r="V201" i="16"/>
  <c r="G203" i="16"/>
  <c r="I203" i="16"/>
  <c r="K203" i="16"/>
  <c r="M203" i="16"/>
  <c r="O203" i="16"/>
  <c r="Q203" i="16"/>
  <c r="V203" i="16"/>
  <c r="G205" i="16"/>
  <c r="I205" i="16"/>
  <c r="K205" i="16"/>
  <c r="M205" i="16"/>
  <c r="O205" i="16"/>
  <c r="Q205" i="16"/>
  <c r="V205" i="16"/>
  <c r="G207" i="16"/>
  <c r="M207" i="16" s="1"/>
  <c r="I207" i="16"/>
  <c r="K207" i="16"/>
  <c r="O207" i="16"/>
  <c r="Q207" i="16"/>
  <c r="V207" i="16"/>
  <c r="G209" i="16"/>
  <c r="M209" i="16" s="1"/>
  <c r="I209" i="16"/>
  <c r="K209" i="16"/>
  <c r="O209" i="16"/>
  <c r="Q209" i="16"/>
  <c r="V209" i="16"/>
  <c r="G211" i="16"/>
  <c r="M211" i="16" s="1"/>
  <c r="I211" i="16"/>
  <c r="K211" i="16"/>
  <c r="O211" i="16"/>
  <c r="Q211" i="16"/>
  <c r="V211" i="16"/>
  <c r="G214" i="16"/>
  <c r="I214" i="16"/>
  <c r="K214" i="16"/>
  <c r="M214" i="16"/>
  <c r="O214" i="16"/>
  <c r="Q214" i="16"/>
  <c r="V214" i="16"/>
  <c r="G216" i="16"/>
  <c r="M216" i="16" s="1"/>
  <c r="I216" i="16"/>
  <c r="K216" i="16"/>
  <c r="O216" i="16"/>
  <c r="Q216" i="16"/>
  <c r="V216" i="16"/>
  <c r="G219" i="16"/>
  <c r="M219" i="16" s="1"/>
  <c r="I219" i="16"/>
  <c r="K219" i="16"/>
  <c r="O219" i="16"/>
  <c r="Q219" i="16"/>
  <c r="V219" i="16"/>
  <c r="G221" i="16"/>
  <c r="I221" i="16"/>
  <c r="K221" i="16"/>
  <c r="M221" i="16"/>
  <c r="O221" i="16"/>
  <c r="Q221" i="16"/>
  <c r="V221" i="16"/>
  <c r="G223" i="16"/>
  <c r="I223" i="16"/>
  <c r="K223" i="16"/>
  <c r="M223" i="16"/>
  <c r="O223" i="16"/>
  <c r="Q223" i="16"/>
  <c r="V223" i="16"/>
  <c r="G225" i="16"/>
  <c r="M225" i="16" s="1"/>
  <c r="I225" i="16"/>
  <c r="K225" i="16"/>
  <c r="O225" i="16"/>
  <c r="Q225" i="16"/>
  <c r="V225" i="16"/>
  <c r="G227" i="16"/>
  <c r="M227" i="16" s="1"/>
  <c r="I227" i="16"/>
  <c r="K227" i="16"/>
  <c r="O227" i="16"/>
  <c r="Q227" i="16"/>
  <c r="V227" i="16"/>
  <c r="G229" i="16"/>
  <c r="I229" i="16"/>
  <c r="K229" i="16"/>
  <c r="M229" i="16"/>
  <c r="O229" i="16"/>
  <c r="Q229" i="16"/>
  <c r="V229" i="16"/>
  <c r="G231" i="16"/>
  <c r="I231" i="16"/>
  <c r="K231" i="16"/>
  <c r="M231" i="16"/>
  <c r="O231" i="16"/>
  <c r="Q231" i="16"/>
  <c r="V231" i="16"/>
  <c r="G233" i="16"/>
  <c r="M233" i="16" s="1"/>
  <c r="I233" i="16"/>
  <c r="K233" i="16"/>
  <c r="O233" i="16"/>
  <c r="Q233" i="16"/>
  <c r="V233" i="16"/>
  <c r="G235" i="16"/>
  <c r="M235" i="16" s="1"/>
  <c r="I235" i="16"/>
  <c r="K235" i="16"/>
  <c r="O235" i="16"/>
  <c r="Q235" i="16"/>
  <c r="V235" i="16"/>
  <c r="G238" i="16"/>
  <c r="I238" i="16"/>
  <c r="K238" i="16"/>
  <c r="M238" i="16"/>
  <c r="O238" i="16"/>
  <c r="Q238" i="16"/>
  <c r="V238" i="16"/>
  <c r="G240" i="16"/>
  <c r="I240" i="16"/>
  <c r="K240" i="16"/>
  <c r="M240" i="16"/>
  <c r="O240" i="16"/>
  <c r="Q240" i="16"/>
  <c r="V240" i="16"/>
  <c r="G242" i="16"/>
  <c r="M242" i="16" s="1"/>
  <c r="I242" i="16"/>
  <c r="K242" i="16"/>
  <c r="O242" i="16"/>
  <c r="Q242" i="16"/>
  <c r="V242" i="16"/>
  <c r="G244" i="16"/>
  <c r="M244" i="16" s="1"/>
  <c r="I244" i="16"/>
  <c r="K244" i="16"/>
  <c r="O244" i="16"/>
  <c r="Q244" i="16"/>
  <c r="V244" i="16"/>
  <c r="G246" i="16"/>
  <c r="I246" i="16"/>
  <c r="K246" i="16"/>
  <c r="M246" i="16"/>
  <c r="O246" i="16"/>
  <c r="Q246" i="16"/>
  <c r="V246" i="16"/>
  <c r="G249" i="16"/>
  <c r="I249" i="16"/>
  <c r="K249" i="16"/>
  <c r="M249" i="16"/>
  <c r="O249" i="16"/>
  <c r="Q249" i="16"/>
  <c r="V249" i="16"/>
  <c r="G251" i="16"/>
  <c r="O251" i="16"/>
  <c r="G252" i="16"/>
  <c r="M252" i="16" s="1"/>
  <c r="M251" i="16" s="1"/>
  <c r="I252" i="16"/>
  <c r="I251" i="16" s="1"/>
  <c r="K252" i="16"/>
  <c r="K251" i="16" s="1"/>
  <c r="O252" i="16"/>
  <c r="Q252" i="16"/>
  <c r="Q251" i="16" s="1"/>
  <c r="V252" i="16"/>
  <c r="V251" i="16" s="1"/>
  <c r="G254" i="16"/>
  <c r="I254" i="16"/>
  <c r="K254" i="16"/>
  <c r="M254" i="16"/>
  <c r="O254" i="16"/>
  <c r="Q254" i="16"/>
  <c r="V254" i="16"/>
  <c r="G256" i="16"/>
  <c r="M256" i="16" s="1"/>
  <c r="M255" i="16" s="1"/>
  <c r="I256" i="16"/>
  <c r="I255" i="16" s="1"/>
  <c r="K256" i="16"/>
  <c r="O256" i="16"/>
  <c r="O255" i="16" s="1"/>
  <c r="Q256" i="16"/>
  <c r="Q255" i="16" s="1"/>
  <c r="V256" i="16"/>
  <c r="G258" i="16"/>
  <c r="M258" i="16" s="1"/>
  <c r="I258" i="16"/>
  <c r="K258" i="16"/>
  <c r="K255" i="16" s="1"/>
  <c r="O258" i="16"/>
  <c r="Q258" i="16"/>
  <c r="V258" i="16"/>
  <c r="V255" i="16" s="1"/>
  <c r="G261" i="16"/>
  <c r="G260" i="16" s="1"/>
  <c r="I261" i="16"/>
  <c r="I260" i="16" s="1"/>
  <c r="K261" i="16"/>
  <c r="M261" i="16"/>
  <c r="O261" i="16"/>
  <c r="O260" i="16" s="1"/>
  <c r="Q261" i="16"/>
  <c r="Q260" i="16" s="1"/>
  <c r="V261" i="16"/>
  <c r="G262" i="16"/>
  <c r="M262" i="16" s="1"/>
  <c r="I262" i="16"/>
  <c r="K262" i="16"/>
  <c r="O262" i="16"/>
  <c r="Q262" i="16"/>
  <c r="V262" i="16"/>
  <c r="G263" i="16"/>
  <c r="I263" i="16"/>
  <c r="K263" i="16"/>
  <c r="M263" i="16"/>
  <c r="O263" i="16"/>
  <c r="Q263" i="16"/>
  <c r="V263" i="16"/>
  <c r="G264" i="16"/>
  <c r="M264" i="16" s="1"/>
  <c r="I264" i="16"/>
  <c r="K264" i="16"/>
  <c r="K260" i="16" s="1"/>
  <c r="O264" i="16"/>
  <c r="Q264" i="16"/>
  <c r="V264" i="16"/>
  <c r="V260" i="16" s="1"/>
  <c r="G265" i="16"/>
  <c r="I265" i="16"/>
  <c r="K265" i="16"/>
  <c r="M265" i="16"/>
  <c r="O265" i="16"/>
  <c r="Q265" i="16"/>
  <c r="V265" i="16"/>
  <c r="G266" i="16"/>
  <c r="M266" i="16" s="1"/>
  <c r="I266" i="16"/>
  <c r="K266" i="16"/>
  <c r="O266" i="16"/>
  <c r="Q266" i="16"/>
  <c r="V266" i="16"/>
  <c r="G267" i="16"/>
  <c r="I267" i="16"/>
  <c r="K267" i="16"/>
  <c r="M267" i="16"/>
  <c r="O267" i="16"/>
  <c r="Q267" i="16"/>
  <c r="V267" i="16"/>
  <c r="AE270" i="16"/>
  <c r="AF270" i="16"/>
  <c r="G30" i="15"/>
  <c r="BA17" i="15"/>
  <c r="BA14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O8" i="15" s="1"/>
  <c r="Q13" i="15"/>
  <c r="V13" i="15"/>
  <c r="G15" i="15"/>
  <c r="M15" i="15" s="1"/>
  <c r="I15" i="15"/>
  <c r="K15" i="15"/>
  <c r="O15" i="15"/>
  <c r="Q15" i="15"/>
  <c r="V15" i="15"/>
  <c r="G16" i="15"/>
  <c r="I16" i="15"/>
  <c r="K16" i="15"/>
  <c r="M16" i="15"/>
  <c r="O16" i="15"/>
  <c r="Q16" i="15"/>
  <c r="V16" i="15"/>
  <c r="G18" i="15"/>
  <c r="I18" i="15"/>
  <c r="K18" i="15"/>
  <c r="M18" i="15"/>
  <c r="O18" i="15"/>
  <c r="Q18" i="15"/>
  <c r="V18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4" i="15"/>
  <c r="I24" i="15"/>
  <c r="K24" i="15"/>
  <c r="M24" i="15"/>
  <c r="O24" i="15"/>
  <c r="Q24" i="15"/>
  <c r="V24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AE30" i="15"/>
  <c r="G406" i="14"/>
  <c r="BA402" i="14"/>
  <c r="BA396" i="14"/>
  <c r="BA352" i="14"/>
  <c r="BA345" i="14"/>
  <c r="BA302" i="14"/>
  <c r="BA292" i="14"/>
  <c r="BA282" i="14"/>
  <c r="BA260" i="14"/>
  <c r="BA187" i="14"/>
  <c r="BA184" i="14"/>
  <c r="BA166" i="14"/>
  <c r="BA163" i="14"/>
  <c r="BA159" i="14"/>
  <c r="BA147" i="14"/>
  <c r="BA145" i="14"/>
  <c r="BA82" i="14"/>
  <c r="BA79" i="14"/>
  <c r="BA61" i="14"/>
  <c r="BA14" i="14"/>
  <c r="G9" i="14"/>
  <c r="I9" i="14"/>
  <c r="I8" i="14" s="1"/>
  <c r="K9" i="14"/>
  <c r="K8" i="14" s="1"/>
  <c r="M9" i="14"/>
  <c r="O9" i="14"/>
  <c r="Q9" i="14"/>
  <c r="Q8" i="14" s="1"/>
  <c r="V9" i="14"/>
  <c r="V8" i="14" s="1"/>
  <c r="G13" i="14"/>
  <c r="M13" i="14" s="1"/>
  <c r="I13" i="14"/>
  <c r="K13" i="14"/>
  <c r="O13" i="14"/>
  <c r="Q13" i="14"/>
  <c r="V13" i="14"/>
  <c r="G16" i="14"/>
  <c r="I16" i="14"/>
  <c r="K16" i="14"/>
  <c r="M16" i="14"/>
  <c r="O16" i="14"/>
  <c r="Q16" i="14"/>
  <c r="V16" i="14"/>
  <c r="G19" i="14"/>
  <c r="M19" i="14" s="1"/>
  <c r="I19" i="14"/>
  <c r="K19" i="14"/>
  <c r="O19" i="14"/>
  <c r="O8" i="14" s="1"/>
  <c r="Q19" i="14"/>
  <c r="V19" i="14"/>
  <c r="G22" i="14"/>
  <c r="I22" i="14"/>
  <c r="K22" i="14"/>
  <c r="M22" i="14"/>
  <c r="O22" i="14"/>
  <c r="Q22" i="14"/>
  <c r="V22" i="14"/>
  <c r="G25" i="14"/>
  <c r="M25" i="14" s="1"/>
  <c r="I25" i="14"/>
  <c r="K25" i="14"/>
  <c r="O25" i="14"/>
  <c r="Q25" i="14"/>
  <c r="V25" i="14"/>
  <c r="G28" i="14"/>
  <c r="I28" i="14"/>
  <c r="K28" i="14"/>
  <c r="M28" i="14"/>
  <c r="O28" i="14"/>
  <c r="Q28" i="14"/>
  <c r="V28" i="14"/>
  <c r="G31" i="14"/>
  <c r="I31" i="14"/>
  <c r="I30" i="14" s="1"/>
  <c r="K31" i="14"/>
  <c r="K30" i="14" s="1"/>
  <c r="M31" i="14"/>
  <c r="O31" i="14"/>
  <c r="Q31" i="14"/>
  <c r="Q30" i="14" s="1"/>
  <c r="V31" i="14"/>
  <c r="V30" i="14" s="1"/>
  <c r="G35" i="14"/>
  <c r="M35" i="14" s="1"/>
  <c r="I35" i="14"/>
  <c r="K35" i="14"/>
  <c r="O35" i="14"/>
  <c r="Q35" i="14"/>
  <c r="V35" i="14"/>
  <c r="G37" i="14"/>
  <c r="I37" i="14"/>
  <c r="K37" i="14"/>
  <c r="M37" i="14"/>
  <c r="O37" i="14"/>
  <c r="Q37" i="14"/>
  <c r="V37" i="14"/>
  <c r="G39" i="14"/>
  <c r="M39" i="14" s="1"/>
  <c r="I39" i="14"/>
  <c r="K39" i="14"/>
  <c r="O39" i="14"/>
  <c r="O30" i="14" s="1"/>
  <c r="Q39" i="14"/>
  <c r="V39" i="14"/>
  <c r="G42" i="14"/>
  <c r="I42" i="14"/>
  <c r="K42" i="14"/>
  <c r="M42" i="14"/>
  <c r="O42" i="14"/>
  <c r="Q42" i="14"/>
  <c r="V42" i="14"/>
  <c r="G45" i="14"/>
  <c r="M45" i="14" s="1"/>
  <c r="I45" i="14"/>
  <c r="K45" i="14"/>
  <c r="O45" i="14"/>
  <c r="Q45" i="14"/>
  <c r="V45" i="14"/>
  <c r="G48" i="14"/>
  <c r="I48" i="14"/>
  <c r="K48" i="14"/>
  <c r="M48" i="14"/>
  <c r="O48" i="14"/>
  <c r="Q48" i="14"/>
  <c r="V48" i="14"/>
  <c r="G51" i="14"/>
  <c r="M51" i="14" s="1"/>
  <c r="I51" i="14"/>
  <c r="K51" i="14"/>
  <c r="O51" i="14"/>
  <c r="Q51" i="14"/>
  <c r="V51" i="14"/>
  <c r="G54" i="14"/>
  <c r="I54" i="14"/>
  <c r="K54" i="14"/>
  <c r="M54" i="14"/>
  <c r="O54" i="14"/>
  <c r="Q54" i="14"/>
  <c r="V54" i="14"/>
  <c r="G57" i="14"/>
  <c r="M57" i="14" s="1"/>
  <c r="I57" i="14"/>
  <c r="K57" i="14"/>
  <c r="O57" i="14"/>
  <c r="Q57" i="14"/>
  <c r="V57" i="14"/>
  <c r="G60" i="14"/>
  <c r="I60" i="14"/>
  <c r="K60" i="14"/>
  <c r="M60" i="14"/>
  <c r="O60" i="14"/>
  <c r="Q60" i="14"/>
  <c r="V60" i="14"/>
  <c r="G63" i="14"/>
  <c r="M63" i="14" s="1"/>
  <c r="I63" i="14"/>
  <c r="K63" i="14"/>
  <c r="O63" i="14"/>
  <c r="Q63" i="14"/>
  <c r="V63" i="14"/>
  <c r="G65" i="14"/>
  <c r="I65" i="14"/>
  <c r="K65" i="14"/>
  <c r="M65" i="14"/>
  <c r="O65" i="14"/>
  <c r="Q65" i="14"/>
  <c r="V65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G69" i="14"/>
  <c r="M69" i="14" s="1"/>
  <c r="I69" i="14"/>
  <c r="K69" i="14"/>
  <c r="O69" i="14"/>
  <c r="Q69" i="14"/>
  <c r="V69" i="14"/>
  <c r="G71" i="14"/>
  <c r="I71" i="14"/>
  <c r="K71" i="14"/>
  <c r="M71" i="14"/>
  <c r="O71" i="14"/>
  <c r="Q71" i="14"/>
  <c r="V71" i="14"/>
  <c r="G78" i="14"/>
  <c r="M78" i="14" s="1"/>
  <c r="I78" i="14"/>
  <c r="K78" i="14"/>
  <c r="O78" i="14"/>
  <c r="Q78" i="14"/>
  <c r="V78" i="14"/>
  <c r="G81" i="14"/>
  <c r="I81" i="14"/>
  <c r="K81" i="14"/>
  <c r="M81" i="14"/>
  <c r="O81" i="14"/>
  <c r="Q81" i="14"/>
  <c r="V81" i="14"/>
  <c r="G84" i="14"/>
  <c r="M84" i="14" s="1"/>
  <c r="I84" i="14"/>
  <c r="K84" i="14"/>
  <c r="O84" i="14"/>
  <c r="Q84" i="14"/>
  <c r="V84" i="14"/>
  <c r="G87" i="14"/>
  <c r="I87" i="14"/>
  <c r="O87" i="14"/>
  <c r="Q87" i="14"/>
  <c r="G88" i="14"/>
  <c r="M88" i="14" s="1"/>
  <c r="M87" i="14" s="1"/>
  <c r="I88" i="14"/>
  <c r="K88" i="14"/>
  <c r="K87" i="14" s="1"/>
  <c r="O88" i="14"/>
  <c r="Q88" i="14"/>
  <c r="V88" i="14"/>
  <c r="V87" i="14" s="1"/>
  <c r="G92" i="14"/>
  <c r="G91" i="14" s="1"/>
  <c r="I92" i="14"/>
  <c r="I91" i="14" s="1"/>
  <c r="K92" i="14"/>
  <c r="O92" i="14"/>
  <c r="O91" i="14" s="1"/>
  <c r="Q92" i="14"/>
  <c r="Q91" i="14" s="1"/>
  <c r="V92" i="14"/>
  <c r="G95" i="14"/>
  <c r="M95" i="14" s="1"/>
  <c r="I95" i="14"/>
  <c r="K95" i="14"/>
  <c r="O95" i="14"/>
  <c r="Q95" i="14"/>
  <c r="V95" i="14"/>
  <c r="G98" i="14"/>
  <c r="I98" i="14"/>
  <c r="K98" i="14"/>
  <c r="K91" i="14" s="1"/>
  <c r="M98" i="14"/>
  <c r="O98" i="14"/>
  <c r="Q98" i="14"/>
  <c r="V98" i="14"/>
  <c r="V91" i="14" s="1"/>
  <c r="G100" i="14"/>
  <c r="I100" i="14"/>
  <c r="K100" i="14"/>
  <c r="M100" i="14"/>
  <c r="O100" i="14"/>
  <c r="Q100" i="14"/>
  <c r="V100" i="14"/>
  <c r="G103" i="14"/>
  <c r="M103" i="14" s="1"/>
  <c r="I103" i="14"/>
  <c r="K103" i="14"/>
  <c r="O103" i="14"/>
  <c r="Q103" i="14"/>
  <c r="V103" i="14"/>
  <c r="G106" i="14"/>
  <c r="M106" i="14" s="1"/>
  <c r="I106" i="14"/>
  <c r="K106" i="14"/>
  <c r="O106" i="14"/>
  <c r="Q106" i="14"/>
  <c r="V106" i="14"/>
  <c r="G108" i="14"/>
  <c r="I108" i="14"/>
  <c r="K108" i="14"/>
  <c r="M108" i="14"/>
  <c r="O108" i="14"/>
  <c r="Q108" i="14"/>
  <c r="V108" i="14"/>
  <c r="G111" i="14"/>
  <c r="I111" i="14"/>
  <c r="K111" i="14"/>
  <c r="M111" i="14"/>
  <c r="O111" i="14"/>
  <c r="Q111" i="14"/>
  <c r="V111" i="14"/>
  <c r="G115" i="14"/>
  <c r="M115" i="14" s="1"/>
  <c r="I115" i="14"/>
  <c r="K115" i="14"/>
  <c r="O115" i="14"/>
  <c r="Q115" i="14"/>
  <c r="V115" i="14"/>
  <c r="G121" i="14"/>
  <c r="M121" i="14" s="1"/>
  <c r="I121" i="14"/>
  <c r="K121" i="14"/>
  <c r="O121" i="14"/>
  <c r="Q121" i="14"/>
  <c r="V121" i="14"/>
  <c r="G125" i="14"/>
  <c r="I125" i="14"/>
  <c r="I124" i="14" s="1"/>
  <c r="K125" i="14"/>
  <c r="M125" i="14"/>
  <c r="O125" i="14"/>
  <c r="Q125" i="14"/>
  <c r="Q124" i="14" s="1"/>
  <c r="V125" i="14"/>
  <c r="G128" i="14"/>
  <c r="G124" i="14" s="1"/>
  <c r="I128" i="14"/>
  <c r="K128" i="14"/>
  <c r="O128" i="14"/>
  <c r="O124" i="14" s="1"/>
  <c r="Q128" i="14"/>
  <c r="V128" i="14"/>
  <c r="G131" i="14"/>
  <c r="I131" i="14"/>
  <c r="K131" i="14"/>
  <c r="M131" i="14"/>
  <c r="O131" i="14"/>
  <c r="Q131" i="14"/>
  <c r="V131" i="14"/>
  <c r="G134" i="14"/>
  <c r="M134" i="14" s="1"/>
  <c r="I134" i="14"/>
  <c r="K134" i="14"/>
  <c r="K124" i="14" s="1"/>
  <c r="O134" i="14"/>
  <c r="Q134" i="14"/>
  <c r="V134" i="14"/>
  <c r="V124" i="14" s="1"/>
  <c r="G137" i="14"/>
  <c r="I137" i="14"/>
  <c r="K137" i="14"/>
  <c r="M137" i="14"/>
  <c r="O137" i="14"/>
  <c r="Q137" i="14"/>
  <c r="V137" i="14"/>
  <c r="G142" i="14"/>
  <c r="I142" i="14"/>
  <c r="I141" i="14" s="1"/>
  <c r="K142" i="14"/>
  <c r="M142" i="14"/>
  <c r="O142" i="14"/>
  <c r="Q142" i="14"/>
  <c r="Q141" i="14" s="1"/>
  <c r="V142" i="14"/>
  <c r="G143" i="14"/>
  <c r="M143" i="14" s="1"/>
  <c r="I143" i="14"/>
  <c r="K143" i="14"/>
  <c r="K141" i="14" s="1"/>
  <c r="O143" i="14"/>
  <c r="Q143" i="14"/>
  <c r="V143" i="14"/>
  <c r="V141" i="14" s="1"/>
  <c r="G144" i="14"/>
  <c r="I144" i="14"/>
  <c r="K144" i="14"/>
  <c r="M144" i="14"/>
  <c r="O144" i="14"/>
  <c r="Q144" i="14"/>
  <c r="V144" i="14"/>
  <c r="G146" i="14"/>
  <c r="M146" i="14" s="1"/>
  <c r="I146" i="14"/>
  <c r="K146" i="14"/>
  <c r="O146" i="14"/>
  <c r="O141" i="14" s="1"/>
  <c r="Q146" i="14"/>
  <c r="V146" i="14"/>
  <c r="I148" i="14"/>
  <c r="Q148" i="14"/>
  <c r="G149" i="14"/>
  <c r="M149" i="14" s="1"/>
  <c r="M148" i="14" s="1"/>
  <c r="I149" i="14"/>
  <c r="K149" i="14"/>
  <c r="K148" i="14" s="1"/>
  <c r="O149" i="14"/>
  <c r="O148" i="14" s="1"/>
  <c r="Q149" i="14"/>
  <c r="V149" i="14"/>
  <c r="V148" i="14" s="1"/>
  <c r="G152" i="14"/>
  <c r="G151" i="14" s="1"/>
  <c r="I152" i="14"/>
  <c r="I151" i="14" s="1"/>
  <c r="K152" i="14"/>
  <c r="K151" i="14" s="1"/>
  <c r="O152" i="14"/>
  <c r="O151" i="14" s="1"/>
  <c r="Q152" i="14"/>
  <c r="Q151" i="14" s="1"/>
  <c r="V152" i="14"/>
  <c r="V151" i="14" s="1"/>
  <c r="G155" i="14"/>
  <c r="I155" i="14"/>
  <c r="K155" i="14"/>
  <c r="M155" i="14"/>
  <c r="O155" i="14"/>
  <c r="Q155" i="14"/>
  <c r="V155" i="14"/>
  <c r="G158" i="14"/>
  <c r="I158" i="14"/>
  <c r="I157" i="14" s="1"/>
  <c r="K158" i="14"/>
  <c r="M158" i="14"/>
  <c r="O158" i="14"/>
  <c r="Q158" i="14"/>
  <c r="Q157" i="14" s="1"/>
  <c r="V158" i="14"/>
  <c r="G162" i="14"/>
  <c r="G157" i="14" s="1"/>
  <c r="I162" i="14"/>
  <c r="K162" i="14"/>
  <c r="O162" i="14"/>
  <c r="O157" i="14" s="1"/>
  <c r="Q162" i="14"/>
  <c r="V162" i="14"/>
  <c r="G165" i="14"/>
  <c r="I165" i="14"/>
  <c r="K165" i="14"/>
  <c r="M165" i="14"/>
  <c r="O165" i="14"/>
  <c r="Q165" i="14"/>
  <c r="V165" i="14"/>
  <c r="G168" i="14"/>
  <c r="M168" i="14" s="1"/>
  <c r="I168" i="14"/>
  <c r="K168" i="14"/>
  <c r="K157" i="14" s="1"/>
  <c r="O168" i="14"/>
  <c r="Q168" i="14"/>
  <c r="V168" i="14"/>
  <c r="V157" i="14" s="1"/>
  <c r="G172" i="14"/>
  <c r="I172" i="14"/>
  <c r="K172" i="14"/>
  <c r="M172" i="14"/>
  <c r="O172" i="14"/>
  <c r="Q172" i="14"/>
  <c r="V172" i="14"/>
  <c r="G176" i="14"/>
  <c r="M176" i="14" s="1"/>
  <c r="I176" i="14"/>
  <c r="K176" i="14"/>
  <c r="O176" i="14"/>
  <c r="Q176" i="14"/>
  <c r="V176" i="14"/>
  <c r="G178" i="14"/>
  <c r="I178" i="14"/>
  <c r="K178" i="14"/>
  <c r="M178" i="14"/>
  <c r="O178" i="14"/>
  <c r="Q178" i="14"/>
  <c r="V178" i="14"/>
  <c r="G179" i="14"/>
  <c r="M179" i="14" s="1"/>
  <c r="I179" i="14"/>
  <c r="K179" i="14"/>
  <c r="O179" i="14"/>
  <c r="Q179" i="14"/>
  <c r="V179" i="14"/>
  <c r="G183" i="14"/>
  <c r="I183" i="14"/>
  <c r="K183" i="14"/>
  <c r="M183" i="14"/>
  <c r="O183" i="14"/>
  <c r="Q183" i="14"/>
  <c r="V183" i="14"/>
  <c r="G186" i="14"/>
  <c r="M186" i="14" s="1"/>
  <c r="I186" i="14"/>
  <c r="K186" i="14"/>
  <c r="O186" i="14"/>
  <c r="Q186" i="14"/>
  <c r="V186" i="14"/>
  <c r="G189" i="14"/>
  <c r="I189" i="14"/>
  <c r="K189" i="14"/>
  <c r="M189" i="14"/>
  <c r="O189" i="14"/>
  <c r="Q189" i="14"/>
  <c r="V189" i="14"/>
  <c r="G193" i="14"/>
  <c r="M193" i="14" s="1"/>
  <c r="I193" i="14"/>
  <c r="K193" i="14"/>
  <c r="O193" i="14"/>
  <c r="Q193" i="14"/>
  <c r="V193" i="14"/>
  <c r="G195" i="14"/>
  <c r="I195" i="14"/>
  <c r="K195" i="14"/>
  <c r="M195" i="14"/>
  <c r="O195" i="14"/>
  <c r="Q195" i="14"/>
  <c r="V195" i="14"/>
  <c r="G198" i="14"/>
  <c r="M198" i="14" s="1"/>
  <c r="I198" i="14"/>
  <c r="K198" i="14"/>
  <c r="O198" i="14"/>
  <c r="Q198" i="14"/>
  <c r="V198" i="14"/>
  <c r="G201" i="14"/>
  <c r="I201" i="14"/>
  <c r="K201" i="14"/>
  <c r="M201" i="14"/>
  <c r="O201" i="14"/>
  <c r="Q201" i="14"/>
  <c r="V201" i="14"/>
  <c r="G203" i="14"/>
  <c r="M203" i="14" s="1"/>
  <c r="I203" i="14"/>
  <c r="K203" i="14"/>
  <c r="O203" i="14"/>
  <c r="Q203" i="14"/>
  <c r="V203" i="14"/>
  <c r="G206" i="14"/>
  <c r="I206" i="14"/>
  <c r="K206" i="14"/>
  <c r="M206" i="14"/>
  <c r="O206" i="14"/>
  <c r="Q206" i="14"/>
  <c r="V206" i="14"/>
  <c r="G208" i="14"/>
  <c r="M208" i="14" s="1"/>
  <c r="I208" i="14"/>
  <c r="K208" i="14"/>
  <c r="O208" i="14"/>
  <c r="Q208" i="14"/>
  <c r="V208" i="14"/>
  <c r="G211" i="14"/>
  <c r="M211" i="14" s="1"/>
  <c r="I211" i="14"/>
  <c r="K211" i="14"/>
  <c r="K210" i="14" s="1"/>
  <c r="O211" i="14"/>
  <c r="O210" i="14" s="1"/>
  <c r="Q211" i="14"/>
  <c r="V211" i="14"/>
  <c r="V210" i="14" s="1"/>
  <c r="G213" i="14"/>
  <c r="I213" i="14"/>
  <c r="K213" i="14"/>
  <c r="M213" i="14"/>
  <c r="O213" i="14"/>
  <c r="Q213" i="14"/>
  <c r="V213" i="14"/>
  <c r="G215" i="14"/>
  <c r="M215" i="14" s="1"/>
  <c r="I215" i="14"/>
  <c r="K215" i="14"/>
  <c r="O215" i="14"/>
  <c r="Q215" i="14"/>
  <c r="V215" i="14"/>
  <c r="G217" i="14"/>
  <c r="I217" i="14"/>
  <c r="I210" i="14" s="1"/>
  <c r="K217" i="14"/>
  <c r="M217" i="14"/>
  <c r="O217" i="14"/>
  <c r="Q217" i="14"/>
  <c r="Q210" i="14" s="1"/>
  <c r="V217" i="14"/>
  <c r="G220" i="14"/>
  <c r="K220" i="14"/>
  <c r="O220" i="14"/>
  <c r="V220" i="14"/>
  <c r="G221" i="14"/>
  <c r="I221" i="14"/>
  <c r="I220" i="14" s="1"/>
  <c r="K221" i="14"/>
  <c r="M221" i="14"/>
  <c r="M220" i="14" s="1"/>
  <c r="O221" i="14"/>
  <c r="Q221" i="14"/>
  <c r="Q220" i="14" s="1"/>
  <c r="V221" i="14"/>
  <c r="G224" i="14"/>
  <c r="I224" i="14"/>
  <c r="I223" i="14" s="1"/>
  <c r="K224" i="14"/>
  <c r="M224" i="14"/>
  <c r="O224" i="14"/>
  <c r="Q224" i="14"/>
  <c r="Q223" i="14" s="1"/>
  <c r="V224" i="14"/>
  <c r="G226" i="14"/>
  <c r="M226" i="14" s="1"/>
  <c r="I226" i="14"/>
  <c r="K226" i="14"/>
  <c r="K223" i="14" s="1"/>
  <c r="O226" i="14"/>
  <c r="Q226" i="14"/>
  <c r="V226" i="14"/>
  <c r="V223" i="14" s="1"/>
  <c r="G228" i="14"/>
  <c r="I228" i="14"/>
  <c r="K228" i="14"/>
  <c r="M228" i="14"/>
  <c r="O228" i="14"/>
  <c r="Q228" i="14"/>
  <c r="V228" i="14"/>
  <c r="G230" i="14"/>
  <c r="M230" i="14" s="1"/>
  <c r="I230" i="14"/>
  <c r="K230" i="14"/>
  <c r="O230" i="14"/>
  <c r="O223" i="14" s="1"/>
  <c r="Q230" i="14"/>
  <c r="V230" i="14"/>
  <c r="G232" i="14"/>
  <c r="I232" i="14"/>
  <c r="K232" i="14"/>
  <c r="M232" i="14"/>
  <c r="O232" i="14"/>
  <c r="Q232" i="14"/>
  <c r="V232" i="14"/>
  <c r="G236" i="14"/>
  <c r="M236" i="14" s="1"/>
  <c r="I236" i="14"/>
  <c r="K236" i="14"/>
  <c r="O236" i="14"/>
  <c r="Q236" i="14"/>
  <c r="V236" i="14"/>
  <c r="G239" i="14"/>
  <c r="I239" i="14"/>
  <c r="K239" i="14"/>
  <c r="M239" i="14"/>
  <c r="O239" i="14"/>
  <c r="Q239" i="14"/>
  <c r="V239" i="14"/>
  <c r="G241" i="14"/>
  <c r="M241" i="14" s="1"/>
  <c r="I241" i="14"/>
  <c r="K241" i="14"/>
  <c r="O241" i="14"/>
  <c r="Q241" i="14"/>
  <c r="V241" i="14"/>
  <c r="G245" i="14"/>
  <c r="I245" i="14"/>
  <c r="K245" i="14"/>
  <c r="M245" i="14"/>
  <c r="O245" i="14"/>
  <c r="Q245" i="14"/>
  <c r="V245" i="14"/>
  <c r="G248" i="14"/>
  <c r="I248" i="14"/>
  <c r="I247" i="14" s="1"/>
  <c r="K248" i="14"/>
  <c r="M248" i="14"/>
  <c r="O248" i="14"/>
  <c r="Q248" i="14"/>
  <c r="Q247" i="14" s="1"/>
  <c r="V248" i="14"/>
  <c r="G250" i="14"/>
  <c r="G247" i="14" s="1"/>
  <c r="I250" i="14"/>
  <c r="K250" i="14"/>
  <c r="O250" i="14"/>
  <c r="O247" i="14" s="1"/>
  <c r="Q250" i="14"/>
  <c r="V250" i="14"/>
  <c r="G252" i="14"/>
  <c r="I252" i="14"/>
  <c r="K252" i="14"/>
  <c r="M252" i="14"/>
  <c r="O252" i="14"/>
  <c r="Q252" i="14"/>
  <c r="V252" i="14"/>
  <c r="G254" i="14"/>
  <c r="M254" i="14" s="1"/>
  <c r="I254" i="14"/>
  <c r="K254" i="14"/>
  <c r="K247" i="14" s="1"/>
  <c r="O254" i="14"/>
  <c r="Q254" i="14"/>
  <c r="V254" i="14"/>
  <c r="V247" i="14" s="1"/>
  <c r="G257" i="14"/>
  <c r="G256" i="14" s="1"/>
  <c r="I257" i="14"/>
  <c r="K257" i="14"/>
  <c r="K256" i="14" s="1"/>
  <c r="O257" i="14"/>
  <c r="O256" i="14" s="1"/>
  <c r="Q257" i="14"/>
  <c r="V257" i="14"/>
  <c r="V256" i="14" s="1"/>
  <c r="G259" i="14"/>
  <c r="I259" i="14"/>
  <c r="I256" i="14" s="1"/>
  <c r="K259" i="14"/>
  <c r="M259" i="14"/>
  <c r="O259" i="14"/>
  <c r="Q259" i="14"/>
  <c r="Q256" i="14" s="1"/>
  <c r="V259" i="14"/>
  <c r="G262" i="14"/>
  <c r="I262" i="14"/>
  <c r="I261" i="14" s="1"/>
  <c r="K262" i="14"/>
  <c r="M262" i="14"/>
  <c r="O262" i="14"/>
  <c r="Q262" i="14"/>
  <c r="Q261" i="14" s="1"/>
  <c r="V262" i="14"/>
  <c r="G265" i="14"/>
  <c r="M265" i="14" s="1"/>
  <c r="I265" i="14"/>
  <c r="K265" i="14"/>
  <c r="K261" i="14" s="1"/>
  <c r="O265" i="14"/>
  <c r="Q265" i="14"/>
  <c r="V265" i="14"/>
  <c r="V261" i="14" s="1"/>
  <c r="G268" i="14"/>
  <c r="I268" i="14"/>
  <c r="K268" i="14"/>
  <c r="M268" i="14"/>
  <c r="O268" i="14"/>
  <c r="Q268" i="14"/>
  <c r="V268" i="14"/>
  <c r="G269" i="14"/>
  <c r="M269" i="14" s="1"/>
  <c r="I269" i="14"/>
  <c r="K269" i="14"/>
  <c r="O269" i="14"/>
  <c r="O261" i="14" s="1"/>
  <c r="Q269" i="14"/>
  <c r="V269" i="14"/>
  <c r="G270" i="14"/>
  <c r="I270" i="14"/>
  <c r="K270" i="14"/>
  <c r="M270" i="14"/>
  <c r="O270" i="14"/>
  <c r="Q270" i="14"/>
  <c r="V270" i="14"/>
  <c r="G272" i="14"/>
  <c r="M272" i="14" s="1"/>
  <c r="I272" i="14"/>
  <c r="K272" i="14"/>
  <c r="O272" i="14"/>
  <c r="Q272" i="14"/>
  <c r="V272" i="14"/>
  <c r="G273" i="14"/>
  <c r="I273" i="14"/>
  <c r="K273" i="14"/>
  <c r="M273" i="14"/>
  <c r="O273" i="14"/>
  <c r="Q273" i="14"/>
  <c r="V273" i="14"/>
  <c r="G283" i="14"/>
  <c r="M283" i="14" s="1"/>
  <c r="I283" i="14"/>
  <c r="K283" i="14"/>
  <c r="O283" i="14"/>
  <c r="Q283" i="14"/>
  <c r="V283" i="14"/>
  <c r="G293" i="14"/>
  <c r="I293" i="14"/>
  <c r="K293" i="14"/>
  <c r="M293" i="14"/>
  <c r="O293" i="14"/>
  <c r="Q293" i="14"/>
  <c r="V293" i="14"/>
  <c r="G303" i="14"/>
  <c r="M303" i="14" s="1"/>
  <c r="I303" i="14"/>
  <c r="K303" i="14"/>
  <c r="O303" i="14"/>
  <c r="Q303" i="14"/>
  <c r="V303" i="14"/>
  <c r="G306" i="14"/>
  <c r="M306" i="14" s="1"/>
  <c r="I306" i="14"/>
  <c r="K306" i="14"/>
  <c r="K305" i="14" s="1"/>
  <c r="O306" i="14"/>
  <c r="O305" i="14" s="1"/>
  <c r="Q306" i="14"/>
  <c r="V306" i="14"/>
  <c r="V305" i="14" s="1"/>
  <c r="G308" i="14"/>
  <c r="I308" i="14"/>
  <c r="I305" i="14" s="1"/>
  <c r="K308" i="14"/>
  <c r="M308" i="14"/>
  <c r="O308" i="14"/>
  <c r="Q308" i="14"/>
  <c r="Q305" i="14" s="1"/>
  <c r="V308" i="14"/>
  <c r="G309" i="14"/>
  <c r="M309" i="14" s="1"/>
  <c r="I309" i="14"/>
  <c r="K309" i="14"/>
  <c r="O309" i="14"/>
  <c r="Q309" i="14"/>
  <c r="V309" i="14"/>
  <c r="G310" i="14"/>
  <c r="I310" i="14"/>
  <c r="K310" i="14"/>
  <c r="M310" i="14"/>
  <c r="O310" i="14"/>
  <c r="Q310" i="14"/>
  <c r="V310" i="14"/>
  <c r="G312" i="14"/>
  <c r="M312" i="14" s="1"/>
  <c r="I312" i="14"/>
  <c r="K312" i="14"/>
  <c r="O312" i="14"/>
  <c r="Q312" i="14"/>
  <c r="V312" i="14"/>
  <c r="G313" i="14"/>
  <c r="I313" i="14"/>
  <c r="K313" i="14"/>
  <c r="M313" i="14"/>
  <c r="O313" i="14"/>
  <c r="Q313" i="14"/>
  <c r="V313" i="14"/>
  <c r="G315" i="14"/>
  <c r="M315" i="14" s="1"/>
  <c r="I315" i="14"/>
  <c r="K315" i="14"/>
  <c r="O315" i="14"/>
  <c r="Q315" i="14"/>
  <c r="V315" i="14"/>
  <c r="G318" i="14"/>
  <c r="M318" i="14" s="1"/>
  <c r="I318" i="14"/>
  <c r="K318" i="14"/>
  <c r="K317" i="14" s="1"/>
  <c r="O318" i="14"/>
  <c r="O317" i="14" s="1"/>
  <c r="Q318" i="14"/>
  <c r="V318" i="14"/>
  <c r="V317" i="14" s="1"/>
  <c r="G319" i="14"/>
  <c r="I319" i="14"/>
  <c r="I317" i="14" s="1"/>
  <c r="K319" i="14"/>
  <c r="M319" i="14"/>
  <c r="O319" i="14"/>
  <c r="Q319" i="14"/>
  <c r="Q317" i="14" s="1"/>
  <c r="V319" i="14"/>
  <c r="G320" i="14"/>
  <c r="M320" i="14" s="1"/>
  <c r="I320" i="14"/>
  <c r="K320" i="14"/>
  <c r="O320" i="14"/>
  <c r="Q320" i="14"/>
  <c r="V320" i="14"/>
  <c r="G321" i="14"/>
  <c r="I321" i="14"/>
  <c r="K321" i="14"/>
  <c r="M321" i="14"/>
  <c r="O321" i="14"/>
  <c r="Q321" i="14"/>
  <c r="V321" i="14"/>
  <c r="G323" i="14"/>
  <c r="M323" i="14" s="1"/>
  <c r="I323" i="14"/>
  <c r="K323" i="14"/>
  <c r="O323" i="14"/>
  <c r="Q323" i="14"/>
  <c r="V323" i="14"/>
  <c r="G326" i="14"/>
  <c r="G325" i="14" s="1"/>
  <c r="I326" i="14"/>
  <c r="K326" i="14"/>
  <c r="K325" i="14" s="1"/>
  <c r="O326" i="14"/>
  <c r="O325" i="14" s="1"/>
  <c r="Q326" i="14"/>
  <c r="V326" i="14"/>
  <c r="V325" i="14" s="1"/>
  <c r="G328" i="14"/>
  <c r="I328" i="14"/>
  <c r="K328" i="14"/>
  <c r="M328" i="14"/>
  <c r="O328" i="14"/>
  <c r="Q328" i="14"/>
  <c r="V328" i="14"/>
  <c r="G330" i="14"/>
  <c r="M330" i="14" s="1"/>
  <c r="I330" i="14"/>
  <c r="K330" i="14"/>
  <c r="O330" i="14"/>
  <c r="Q330" i="14"/>
  <c r="V330" i="14"/>
  <c r="G332" i="14"/>
  <c r="I332" i="14"/>
  <c r="I325" i="14" s="1"/>
  <c r="K332" i="14"/>
  <c r="M332" i="14"/>
  <c r="O332" i="14"/>
  <c r="Q332" i="14"/>
  <c r="Q325" i="14" s="1"/>
  <c r="V332" i="14"/>
  <c r="G334" i="14"/>
  <c r="M334" i="14" s="1"/>
  <c r="I334" i="14"/>
  <c r="K334" i="14"/>
  <c r="O334" i="14"/>
  <c r="Q334" i="14"/>
  <c r="V334" i="14"/>
  <c r="G337" i="14"/>
  <c r="I337" i="14"/>
  <c r="K337" i="14"/>
  <c r="M337" i="14"/>
  <c r="O337" i="14"/>
  <c r="Q337" i="14"/>
  <c r="V337" i="14"/>
  <c r="G340" i="14"/>
  <c r="M340" i="14" s="1"/>
  <c r="I340" i="14"/>
  <c r="K340" i="14"/>
  <c r="O340" i="14"/>
  <c r="Q340" i="14"/>
  <c r="V340" i="14"/>
  <c r="G343" i="14"/>
  <c r="I343" i="14"/>
  <c r="K343" i="14"/>
  <c r="M343" i="14"/>
  <c r="O343" i="14"/>
  <c r="Q343" i="14"/>
  <c r="V343" i="14"/>
  <c r="G350" i="14"/>
  <c r="M350" i="14" s="1"/>
  <c r="I350" i="14"/>
  <c r="K350" i="14"/>
  <c r="O350" i="14"/>
  <c r="Q350" i="14"/>
  <c r="V350" i="14"/>
  <c r="G356" i="14"/>
  <c r="I356" i="14"/>
  <c r="K356" i="14"/>
  <c r="M356" i="14"/>
  <c r="O356" i="14"/>
  <c r="Q356" i="14"/>
  <c r="V356" i="14"/>
  <c r="G359" i="14"/>
  <c r="M359" i="14" s="1"/>
  <c r="I359" i="14"/>
  <c r="K359" i="14"/>
  <c r="O359" i="14"/>
  <c r="Q359" i="14"/>
  <c r="V359" i="14"/>
  <c r="G362" i="14"/>
  <c r="G361" i="14" s="1"/>
  <c r="I362" i="14"/>
  <c r="K362" i="14"/>
  <c r="K361" i="14" s="1"/>
  <c r="O362" i="14"/>
  <c r="O361" i="14" s="1"/>
  <c r="Q362" i="14"/>
  <c r="V362" i="14"/>
  <c r="V361" i="14" s="1"/>
  <c r="G364" i="14"/>
  <c r="I364" i="14"/>
  <c r="K364" i="14"/>
  <c r="M364" i="14"/>
  <c r="O364" i="14"/>
  <c r="Q364" i="14"/>
  <c r="V364" i="14"/>
  <c r="G366" i="14"/>
  <c r="M366" i="14" s="1"/>
  <c r="I366" i="14"/>
  <c r="K366" i="14"/>
  <c r="O366" i="14"/>
  <c r="Q366" i="14"/>
  <c r="V366" i="14"/>
  <c r="G369" i="14"/>
  <c r="I369" i="14"/>
  <c r="I361" i="14" s="1"/>
  <c r="K369" i="14"/>
  <c r="M369" i="14"/>
  <c r="O369" i="14"/>
  <c r="Q369" i="14"/>
  <c r="Q361" i="14" s="1"/>
  <c r="V369" i="14"/>
  <c r="G371" i="14"/>
  <c r="M371" i="14" s="1"/>
  <c r="I371" i="14"/>
  <c r="K371" i="14"/>
  <c r="O371" i="14"/>
  <c r="Q371" i="14"/>
  <c r="V371" i="14"/>
  <c r="G373" i="14"/>
  <c r="I373" i="14"/>
  <c r="K373" i="14"/>
  <c r="M373" i="14"/>
  <c r="O373" i="14"/>
  <c r="Q373" i="14"/>
  <c r="V373" i="14"/>
  <c r="G376" i="14"/>
  <c r="M376" i="14" s="1"/>
  <c r="I376" i="14"/>
  <c r="K376" i="14"/>
  <c r="O376" i="14"/>
  <c r="Q376" i="14"/>
  <c r="V376" i="14"/>
  <c r="I377" i="14"/>
  <c r="Q377" i="14"/>
  <c r="G378" i="14"/>
  <c r="G377" i="14" s="1"/>
  <c r="I378" i="14"/>
  <c r="K378" i="14"/>
  <c r="K377" i="14" s="1"/>
  <c r="O378" i="14"/>
  <c r="O377" i="14" s="1"/>
  <c r="Q378" i="14"/>
  <c r="V378" i="14"/>
  <c r="V377" i="14" s="1"/>
  <c r="G381" i="14"/>
  <c r="I381" i="14"/>
  <c r="K381" i="14"/>
  <c r="M381" i="14"/>
  <c r="O381" i="14"/>
  <c r="Q381" i="14"/>
  <c r="V381" i="14"/>
  <c r="G387" i="14"/>
  <c r="O387" i="14"/>
  <c r="G388" i="14"/>
  <c r="I388" i="14"/>
  <c r="I387" i="14" s="1"/>
  <c r="K388" i="14"/>
  <c r="M388" i="14"/>
  <c r="O388" i="14"/>
  <c r="Q388" i="14"/>
  <c r="Q387" i="14" s="1"/>
  <c r="V388" i="14"/>
  <c r="G390" i="14"/>
  <c r="M390" i="14" s="1"/>
  <c r="I390" i="14"/>
  <c r="K390" i="14"/>
  <c r="K387" i="14" s="1"/>
  <c r="O390" i="14"/>
  <c r="Q390" i="14"/>
  <c r="V390" i="14"/>
  <c r="V387" i="14" s="1"/>
  <c r="G392" i="14"/>
  <c r="I392" i="14"/>
  <c r="K392" i="14"/>
  <c r="M392" i="14"/>
  <c r="O392" i="14"/>
  <c r="Q392" i="14"/>
  <c r="V392" i="14"/>
  <c r="G394" i="14"/>
  <c r="G395" i="14"/>
  <c r="I395" i="14"/>
  <c r="I394" i="14" s="1"/>
  <c r="K395" i="14"/>
  <c r="M395" i="14"/>
  <c r="O395" i="14"/>
  <c r="Q395" i="14"/>
  <c r="Q394" i="14" s="1"/>
  <c r="V395" i="14"/>
  <c r="G397" i="14"/>
  <c r="M397" i="14" s="1"/>
  <c r="I397" i="14"/>
  <c r="K397" i="14"/>
  <c r="K394" i="14" s="1"/>
  <c r="O397" i="14"/>
  <c r="Q397" i="14"/>
  <c r="V397" i="14"/>
  <c r="V394" i="14" s="1"/>
  <c r="G398" i="14"/>
  <c r="I398" i="14"/>
  <c r="K398" i="14"/>
  <c r="M398" i="14"/>
  <c r="O398" i="14"/>
  <c r="Q398" i="14"/>
  <c r="V398" i="14"/>
  <c r="G399" i="14"/>
  <c r="M399" i="14" s="1"/>
  <c r="I399" i="14"/>
  <c r="K399" i="14"/>
  <c r="O399" i="14"/>
  <c r="O394" i="14" s="1"/>
  <c r="Q399" i="14"/>
  <c r="V399" i="14"/>
  <c r="G400" i="14"/>
  <c r="I400" i="14"/>
  <c r="K400" i="14"/>
  <c r="M400" i="14"/>
  <c r="O400" i="14"/>
  <c r="Q400" i="14"/>
  <c r="V400" i="14"/>
  <c r="G401" i="14"/>
  <c r="M401" i="14" s="1"/>
  <c r="I401" i="14"/>
  <c r="K401" i="14"/>
  <c r="O401" i="14"/>
  <c r="Q401" i="14"/>
  <c r="V401" i="14"/>
  <c r="G403" i="14"/>
  <c r="I403" i="14"/>
  <c r="K403" i="14"/>
  <c r="M403" i="14"/>
  <c r="O403" i="14"/>
  <c r="Q403" i="14"/>
  <c r="V403" i="14"/>
  <c r="AE406" i="14"/>
  <c r="AF406" i="14"/>
  <c r="G32" i="13"/>
  <c r="BA28" i="13"/>
  <c r="BA23" i="13"/>
  <c r="BA16" i="13"/>
  <c r="BA14" i="13"/>
  <c r="G8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3" i="13"/>
  <c r="I13" i="13"/>
  <c r="K13" i="13"/>
  <c r="M13" i="13"/>
  <c r="O13" i="13"/>
  <c r="Q13" i="13"/>
  <c r="V13" i="13"/>
  <c r="G24" i="13"/>
  <c r="I24" i="13"/>
  <c r="K24" i="13"/>
  <c r="M24" i="13"/>
  <c r="O24" i="13"/>
  <c r="Q24" i="13"/>
  <c r="V24" i="13"/>
  <c r="G26" i="13"/>
  <c r="M26" i="13" s="1"/>
  <c r="I26" i="13"/>
  <c r="K26" i="13"/>
  <c r="O26" i="13"/>
  <c r="O8" i="13" s="1"/>
  <c r="Q26" i="13"/>
  <c r="V26" i="13"/>
  <c r="AE32" i="13"/>
  <c r="AF32" i="13"/>
  <c r="G40" i="12"/>
  <c r="BA37" i="12"/>
  <c r="BA34" i="12"/>
  <c r="BA23" i="12"/>
  <c r="BA14" i="12"/>
  <c r="BA10" i="12"/>
  <c r="G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6" i="12"/>
  <c r="I16" i="12"/>
  <c r="K16" i="12"/>
  <c r="M16" i="12"/>
  <c r="O16" i="12"/>
  <c r="Q16" i="12"/>
  <c r="V16" i="12"/>
  <c r="G25" i="12"/>
  <c r="I25" i="12"/>
  <c r="K25" i="12"/>
  <c r="M25" i="12"/>
  <c r="O25" i="12"/>
  <c r="Q25" i="12"/>
  <c r="V25" i="12"/>
  <c r="G30" i="12"/>
  <c r="M30" i="12" s="1"/>
  <c r="I30" i="12"/>
  <c r="K30" i="12"/>
  <c r="O30" i="12"/>
  <c r="O8" i="12" s="1"/>
  <c r="Q30" i="12"/>
  <c r="V30" i="12"/>
  <c r="G33" i="12"/>
  <c r="M33" i="12" s="1"/>
  <c r="I33" i="12"/>
  <c r="K33" i="12"/>
  <c r="O33" i="12"/>
  <c r="Q33" i="12"/>
  <c r="V33" i="12"/>
  <c r="G36" i="12"/>
  <c r="I36" i="12"/>
  <c r="K36" i="12"/>
  <c r="M36" i="12"/>
  <c r="O36" i="12"/>
  <c r="Q36" i="12"/>
  <c r="V36" i="12"/>
  <c r="AE40" i="12"/>
  <c r="I20" i="1"/>
  <c r="I19" i="1"/>
  <c r="I18" i="1"/>
  <c r="I17" i="1"/>
  <c r="I16" i="1"/>
  <c r="I91" i="1"/>
  <c r="J90" i="1" s="1"/>
  <c r="F50" i="1"/>
  <c r="G23" i="1" s="1"/>
  <c r="G50" i="1"/>
  <c r="G25" i="1" s="1"/>
  <c r="H50" i="1"/>
  <c r="I50" i="1"/>
  <c r="J45" i="1" s="1"/>
  <c r="I49" i="1"/>
  <c r="I48" i="1"/>
  <c r="I47" i="1"/>
  <c r="I46" i="1"/>
  <c r="I45" i="1"/>
  <c r="I44" i="1"/>
  <c r="I43" i="1"/>
  <c r="I42" i="1"/>
  <c r="I41" i="1"/>
  <c r="I40" i="1"/>
  <c r="I39" i="1"/>
  <c r="J64" i="1" l="1"/>
  <c r="J74" i="1"/>
  <c r="J82" i="1"/>
  <c r="J60" i="1"/>
  <c r="J70" i="1"/>
  <c r="J78" i="1"/>
  <c r="J86" i="1"/>
  <c r="J57" i="1"/>
  <c r="J66" i="1"/>
  <c r="J72" i="1"/>
  <c r="J80" i="1"/>
  <c r="J88" i="1"/>
  <c r="J62" i="1"/>
  <c r="J68" i="1"/>
  <c r="J76" i="1"/>
  <c r="J84" i="1"/>
  <c r="J58" i="1"/>
  <c r="J59" i="1"/>
  <c r="J61" i="1"/>
  <c r="J63" i="1"/>
  <c r="J65" i="1"/>
  <c r="J67" i="1"/>
  <c r="J69" i="1"/>
  <c r="J71" i="1"/>
  <c r="J73" i="1"/>
  <c r="J75" i="1"/>
  <c r="J77" i="1"/>
  <c r="J79" i="1"/>
  <c r="J81" i="1"/>
  <c r="J83" i="1"/>
  <c r="J85" i="1"/>
  <c r="J87" i="1"/>
  <c r="J89" i="1"/>
  <c r="J40" i="1"/>
  <c r="J44" i="1"/>
  <c r="A27" i="1"/>
  <c r="J42" i="1"/>
  <c r="M16" i="19"/>
  <c r="M143" i="19"/>
  <c r="M138" i="19"/>
  <c r="M147" i="19"/>
  <c r="M39" i="19"/>
  <c r="M36" i="19" s="1"/>
  <c r="M12" i="19"/>
  <c r="M11" i="19" s="1"/>
  <c r="AF153" i="19"/>
  <c r="M75" i="18"/>
  <c r="M16" i="18"/>
  <c r="G75" i="18"/>
  <c r="M40" i="18"/>
  <c r="M39" i="18" s="1"/>
  <c r="G36" i="18"/>
  <c r="M35" i="18"/>
  <c r="M33" i="18" s="1"/>
  <c r="G25" i="18"/>
  <c r="M24" i="18"/>
  <c r="M74" i="17"/>
  <c r="M64" i="17"/>
  <c r="AF102" i="17"/>
  <c r="M94" i="17"/>
  <c r="M92" i="17" s="1"/>
  <c r="M41" i="17"/>
  <c r="M40" i="17" s="1"/>
  <c r="M21" i="17"/>
  <c r="M20" i="17" s="1"/>
  <c r="M12" i="17"/>
  <c r="M11" i="17" s="1"/>
  <c r="M260" i="16"/>
  <c r="M66" i="16"/>
  <c r="M44" i="16"/>
  <c r="M158" i="16"/>
  <c r="M8" i="16"/>
  <c r="M123" i="16"/>
  <c r="G44" i="16"/>
  <c r="G255" i="16"/>
  <c r="G54" i="16"/>
  <c r="M53" i="16"/>
  <c r="M52" i="16" s="1"/>
  <c r="M48" i="16"/>
  <c r="M47" i="16" s="1"/>
  <c r="G34" i="16"/>
  <c r="G123" i="16"/>
  <c r="G66" i="16"/>
  <c r="G8" i="16"/>
  <c r="M167" i="16"/>
  <c r="M162" i="16" s="1"/>
  <c r="M161" i="16"/>
  <c r="M8" i="15"/>
  <c r="G8" i="15"/>
  <c r="AF30" i="15"/>
  <c r="M317" i="14"/>
  <c r="M261" i="14"/>
  <c r="M387" i="14"/>
  <c r="M305" i="14"/>
  <c r="M223" i="14"/>
  <c r="M210" i="14"/>
  <c r="M8" i="14"/>
  <c r="M394" i="14"/>
  <c r="M141" i="14"/>
  <c r="M30" i="14"/>
  <c r="G223" i="14"/>
  <c r="G141" i="14"/>
  <c r="G30" i="14"/>
  <c r="G8" i="14"/>
  <c r="M378" i="14"/>
  <c r="M377" i="14" s="1"/>
  <c r="M362" i="14"/>
  <c r="M361" i="14" s="1"/>
  <c r="M326" i="14"/>
  <c r="M325" i="14" s="1"/>
  <c r="G317" i="14"/>
  <c r="G305" i="14"/>
  <c r="M257" i="14"/>
  <c r="M256" i="14" s="1"/>
  <c r="M250" i="14"/>
  <c r="M247" i="14" s="1"/>
  <c r="G210" i="14"/>
  <c r="M162" i="14"/>
  <c r="M157" i="14" s="1"/>
  <c r="M152" i="14"/>
  <c r="M151" i="14" s="1"/>
  <c r="G148" i="14"/>
  <c r="M128" i="14"/>
  <c r="M124" i="14" s="1"/>
  <c r="M92" i="14"/>
  <c r="M91" i="14" s="1"/>
  <c r="G261" i="14"/>
  <c r="M8" i="13"/>
  <c r="M8" i="12"/>
  <c r="AF40" i="12"/>
  <c r="J46" i="1"/>
  <c r="J39" i="1"/>
  <c r="J50" i="1" s="1"/>
  <c r="J41" i="1"/>
  <c r="J43" i="1"/>
  <c r="J47" i="1"/>
  <c r="J49" i="1"/>
  <c r="J48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91" i="1" l="1"/>
  <c r="A28" i="1"/>
  <c r="G28" i="1"/>
  <c r="G27" i="1" s="1"/>
  <c r="G29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<sst xmlns="http://schemas.openxmlformats.org/spreadsheetml/2006/main" count="5126" uniqueCount="1328">
  <si>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</si>
  <si>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</si>
  <si>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</si>
  <si>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</si>
  <si>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</si>
  <si>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</si>
  <si>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</si>
  <si>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</si>
  <si>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</si>
  <si>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</si>
  <si>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</si>
  <si>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</si>
  <si>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</si>
  <si>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</si>
  <si>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</si>
  <si>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</si>
  <si>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</si>
  <si>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</si>
  <si>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</si>
  <si>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</si>
  <si>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</si>
  <si>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</si>
  <si>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</si>
  <si>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</si>
  <si>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</si>
  <si>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</si>
  <si>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</si>
  <si>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</si>
  <si>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</si>
  <si>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</si>
  <si>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</si>
  <si>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</si>
  <si>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</si>
  <si>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</si>
  <si>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</si>
  <si>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</si>
  <si>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</si>
  <si>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</si>
  <si>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</si>
  <si>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</si>
  <si>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</si>
  <si>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</si>
  <si>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</si>
  <si>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20180310</t>
  </si>
  <si>
    <t>Krnov kino - WC</t>
  </si>
  <si>
    <t>Město Krnov</t>
  </si>
  <si>
    <t>Hlavní náměstí 1</t>
  </si>
  <si>
    <t>Krnov</t>
  </si>
  <si>
    <t>79401</t>
  </si>
  <si>
    <t>00296139</t>
  </si>
  <si>
    <t>Stavba</t>
  </si>
  <si>
    <t>Stavební objekt</t>
  </si>
  <si>
    <t>1</t>
  </si>
  <si>
    <t>Hygienické zařízení v kině</t>
  </si>
  <si>
    <t>2</t>
  </si>
  <si>
    <t>3</t>
  </si>
  <si>
    <t>Stavební práce</t>
  </si>
  <si>
    <t>4</t>
  </si>
  <si>
    <t>Vybavení a nábytek</t>
  </si>
  <si>
    <t>5</t>
  </si>
  <si>
    <t>Zdravoinstalace</t>
  </si>
  <si>
    <t>6</t>
  </si>
  <si>
    <t>Vytápění</t>
  </si>
  <si>
    <t>7</t>
  </si>
  <si>
    <t>Vzduchotechnika</t>
  </si>
  <si>
    <t>8</t>
  </si>
  <si>
    <t>Elektroinstalace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</si>
  <si>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</si>
  <si>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</si>
  <si>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</si>
  <si>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</si>
  <si>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</si>
  <si>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</si>
  <si>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Svislé a kompletní konstrukce</t>
  </si>
  <si>
    <t>Vodorovné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</si>
  <si>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</si>
  <si>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</si>
  <si>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</si>
  <si>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</si>
  <si>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</si>
  <si>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</si>
  <si>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</si>
  <si>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</si>
  <si>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</si>
  <si>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</si>
  <si>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</si>
  <si>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</si>
  <si>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</si>
  <si>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</si>
  <si>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</si>
  <si>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</si>
  <si>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991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</si>
  <si>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</si>
  <si>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</si>
  <si>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</si>
  <si>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</si>
  <si>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</si>
  <si>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</si>
  <si>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</si>
  <si>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</si>
  <si>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724</t>
  </si>
  <si>
    <t>Strojní vybavení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</si>
  <si>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</si>
  <si>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</si>
  <si>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</si>
  <si>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</si>
  <si>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</si>
  <si>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</si>
  <si>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</si>
  <si>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</si>
  <si>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</si>
  <si>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</si>
  <si>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</si>
  <si>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</si>
  <si>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</si>
  <si>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</si>
  <si>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</si>
  <si>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</si>
  <si>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</si>
  <si>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</si>
  <si>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</si>
  <si>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</si>
  <si>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</si>
  <si>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</si>
  <si>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</si>
  <si>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</si>
  <si>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790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</si>
  <si>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</si>
  <si>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</si>
  <si>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</si>
  <si>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</si>
  <si>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</si>
  <si>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</si>
  <si>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</si>
  <si>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</si>
  <si>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</si>
  <si>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</si>
  <si>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</si>
  <si>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</si>
  <si>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</si>
  <si>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</si>
  <si>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</si>
  <si>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</si>
  <si>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</si>
  <si>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</si>
  <si>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</si>
  <si>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</si>
  <si>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</si>
  <si>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</si>
  <si>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</si>
  <si>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</si>
  <si>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</si>
  <si>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</si>
  <si>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</si>
  <si>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</si>
  <si>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</si>
  <si>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</si>
  <si>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</si>
  <si>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</si>
  <si>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</si>
  <si>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</si>
  <si>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</si>
  <si>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</si>
  <si>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</si>
  <si>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</si>
  <si>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 xml:space="preserve">Vybudování zařízení staveniště </t>
  </si>
  <si>
    <t>kpl</t>
  </si>
  <si>
    <t>RTS 20/ II</t>
  </si>
  <si>
    <t>Indiv</t>
  </si>
  <si>
    <t>VRN</t>
  </si>
  <si>
    <t>POL99_</t>
  </si>
  <si>
    <t>-  Zajištění bezpečného příjezdu a přístupu na staveniště včetně dopravního značení a potřebných souhlasů a rozhodnutí s vybudováním zařízení staveniště</t>
  </si>
  <si>
    <t>POP</t>
  </si>
  <si>
    <t/>
  </si>
  <si>
    <t>- Náklady s připojením staveniště na energie + zajištění měření odběru energií</t>
  </si>
  <si>
    <t>- Náklady na úklid v prostoru staveniště a příjezdových komunikací ke staveništi. Opatření k zabránění nadměrného zatěžování staveniště a jeho okolí prachem (např. používání krycích plachet, kropení sutě a odtěžované zeminy vodou)</t>
  </si>
  <si>
    <t>VV</t>
  </si>
  <si>
    <t>005121020R</t>
  </si>
  <si>
    <t xml:space="preserve">Provoz zařízení staveniště </t>
  </si>
  <si>
    <t>- Náklady na vybavení zařízení staveniště</t>
  </si>
  <si>
    <t>- Náklady na spotřebované energie provozem zařízení staveniště</t>
  </si>
  <si>
    <t>- Náklady na úklid v prostoru staveniště a příjezdových komunikací ke staveništi</t>
  </si>
  <si>
    <t>- Opatření k zabránění nadměrného zatěžování staveniště a jeho okolí prachem (např. používání krycích plachet, kropení sutě a odtěžované zeminy vodou)</t>
  </si>
  <si>
    <t>005121030R</t>
  </si>
  <si>
    <t xml:space="preserve">Odstranění zařízení staveniště </t>
  </si>
  <si>
    <t>- Náklady na odstranění a odvoz zařízení staveniště</t>
  </si>
  <si>
    <t>- Uvedení stavbou dotčených ploch a ploch zařízení staveniště do původního stavu</t>
  </si>
  <si>
    <t>991000004RZ1</t>
  </si>
  <si>
    <t xml:space="preserve">Opatření z hlediska BOZP na staveništi </t>
  </si>
  <si>
    <t>Vlastní</t>
  </si>
  <si>
    <t>Práce</t>
  </si>
  <si>
    <t>POL1_1</t>
  </si>
  <si>
    <t>- dle požadavků a podmínek plánu BOZP na staveništi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</si>
  <si>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</si>
  <si>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</si>
  <si>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</t>
  </si>
  <si>
    <t>005211040R</t>
  </si>
  <si>
    <t xml:space="preserve">Užívání veřejných ploch a prostranství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</si>
  <si>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</t>
  </si>
  <si>
    <t>SUM</t>
  </si>
  <si>
    <t>END</t>
  </si>
  <si>
    <t>999000001RZ1</t>
  </si>
  <si>
    <t>Dokumentace skutečného provedení stavby dle obchodních podmínek</t>
  </si>
  <si>
    <t>- tištěna + digitální podoba ( .dwg, .dxf ) v počtu a formátech dle SoD</t>
  </si>
  <si>
    <t>- Vypracování DOKUMENTACE SKUTEČNÉHO PROVEDENÍ STAVBY</t>
  </si>
  <si>
    <t>999000002RZ1</t>
  </si>
  <si>
    <t xml:space="preserve">Kompletační činnost </t>
  </si>
  <si>
    <t>- kompletní dokladová část dle SoD (revize, atesty, certifikáty, prohlášení o shodě) pro předání a převzetí dokončeného díla a pro zajištění kolaudačního souhlasu</t>
  </si>
  <si>
    <t>- náklady zhotovitele, související s prováděním zkoušek a REVIZÍ předepsaných technickými normami a vyjádřeními dotčených orgánů pro řádné provedení a předání díla</t>
  </si>
  <si>
    <t>- náklady na individuální zkoušky dodaných a smontovaných technologických</t>
  </si>
  <si>
    <t>zařízení včetně komplexního vyzkoušení</t>
  </si>
  <si>
    <t>- náklady zhotovitele na vypracování provozních řádů pro trvalý provoz</t>
  </si>
  <si>
    <t>- náklady na předání všech návodů k obsluze a údržbě pro technologická zařízení a  náklady na zaškolení obsluhy objednatele</t>
  </si>
  <si>
    <t>999000003RZ1</t>
  </si>
  <si>
    <t>Vypracování zhotovitelské REALIZAČNÍ a VÝROBNÍ projektové dokumentace dle obchodních podmínek</t>
  </si>
  <si>
    <t>- dle požadavků PD a SoD</t>
  </si>
  <si>
    <t>999000004RZ1</t>
  </si>
  <si>
    <t xml:space="preserve">Ochrana stávajících inženýrských sítí </t>
  </si>
  <si>
    <t>Ochrana stávajících inženýrských sítí na staveništi.</t>
  </si>
  <si>
    <t>Náklady na přezkoumání podkladů objednatele o stavu inženýrských sítí probíhajících staveništěm nebo dotčenými stavbou i mimo území staveniště.</t>
  </si>
  <si>
    <t>Vytýčení jejich skutečné trasy dle podmínek správců sítí v dokladové části.</t>
  </si>
  <si>
    <t>Zajištění aktualizace vyjádření správců sítí v případě ukončení platnosti vyjádření.</t>
  </si>
  <si>
    <t>139711101RT3</t>
  </si>
  <si>
    <t>Vykopávka v uzavřených prostorách v hornině 3</t>
  </si>
  <si>
    <t>m3</t>
  </si>
  <si>
    <t>800-1</t>
  </si>
  <si>
    <t>s naložením výkopku na dopravní prostředek</t>
  </si>
  <si>
    <t>SPI</t>
  </si>
  <si>
    <t>.</t>
  </si>
  <si>
    <t>44,34*0,15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</si>
  <si>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</si>
  <si>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</si>
  <si>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</si>
  <si>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162201201R00</t>
  </si>
  <si>
    <t>Vodorovné přemístění výkopku z horniny 1 až 4, nošením, na vzdálenost do 10 m</t>
  </si>
  <si>
    <t>bez naložení, avšak s vyprázdněním nádoby na hromadu nebo do dopravního prostředku,</t>
  </si>
  <si>
    <t>162201209R00</t>
  </si>
  <si>
    <t>Vodorovné přemístění výkopku příplatek za každých dalších 10 m_x000D_
 z horniny 1 až 4, nošením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</si>
  <si>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</si>
  <si>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</si>
  <si>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</si>
  <si>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167101101R00</t>
  </si>
  <si>
    <t>Nakládání, skládání, překládání neulehlého výkopku nakládání výkopku_x000D_
 do 100 m3, z horniny 1 až 4</t>
  </si>
  <si>
    <t>171201201RT1</t>
  </si>
  <si>
    <t>Uložení sypaniny na dočasnou skládku tak, že na 1 m2 plochy připadá přes 2 m3 výkopku nebo ornice</t>
  </si>
  <si>
    <t>RTS 10/ I</t>
  </si>
  <si>
    <t>310239211R00</t>
  </si>
  <si>
    <t>Zazdívka otvorů o ploše přes 1 m2 do 4 m2 ve zdivu nadzákladovém cihlami pálenými pro jakoukoliv maltu vápenocementovou</t>
  </si>
  <si>
    <t>801-4</t>
  </si>
  <si>
    <t>včetně pomocného pracovního lešení</t>
  </si>
  <si>
    <t>0,86*2,10*0,3</t>
  </si>
  <si>
    <t>1,20*3,60*0,1+2,10*2,1*0,1+1,20*1,50*0,1*2</t>
  </si>
  <si>
    <t>317121047RT2</t>
  </si>
  <si>
    <t>Překlady pórobetonové nenosné délky 1240 mm, šířky 100 mm, výšky 249 mm</t>
  </si>
  <si>
    <t>kus</t>
  </si>
  <si>
    <t>801-1</t>
  </si>
  <si>
    <t>dodávka a montáž</t>
  </si>
  <si>
    <t>317121047RT4</t>
  </si>
  <si>
    <t>Překlady pórobetonové nenosné délky 1240 mm, šířky 150 mm, výšky 249 mm</t>
  </si>
  <si>
    <t>317234410R00</t>
  </si>
  <si>
    <t>Vyzdívka mezi nosníky cementovou</t>
  </si>
  <si>
    <t>jakýmikoliv cihlami pálenými na jakoukoliv maltu,</t>
  </si>
  <si>
    <t>(2*1,40+1,30)*0,14*0,3</t>
  </si>
  <si>
    <t>317941121RT2</t>
  </si>
  <si>
    <t xml:space="preserve">Osazení ocelových válcovaných nosníků na zdivu profil I, výšky 100 mm </t>
  </si>
  <si>
    <t>t</t>
  </si>
  <si>
    <t>profilu I, nebo IE, nebo U, nebo UE, nebo L</t>
  </si>
  <si>
    <t>0,00834*(1,0+1,0*3+1,10)*1,08</t>
  </si>
  <si>
    <t>317941121RT3</t>
  </si>
  <si>
    <t>Osazení ocelových válcovaných nosníků na zdivu profil I, výšky 120 mm</t>
  </si>
  <si>
    <t>0,0111*1,50*2*1,08</t>
  </si>
  <si>
    <t>317941123RT2</t>
  </si>
  <si>
    <t>Osazení ocelových válcovaných nosníků na zdivu profil I, výšky 140 mm</t>
  </si>
  <si>
    <t>0,0143*(4*1,40+2*1,30)*1,08</t>
  </si>
  <si>
    <t>317941123RT3</t>
  </si>
  <si>
    <t>Osazení ocelových válcovaných nosníků na zdivu profil I, výšky 160 mm</t>
  </si>
  <si>
    <t>0,0179*1,80*2*1,08</t>
  </si>
  <si>
    <t>342255024R00</t>
  </si>
  <si>
    <t>Příčky z cihel a tvárnic nepálených příčky z příčkovek pórobetonových tloušťky 100 mm</t>
  </si>
  <si>
    <t>m2</t>
  </si>
  <si>
    <t>včetně pomocného lešení</t>
  </si>
  <si>
    <t>2,85*(1,12+2,14*2)</t>
  </si>
  <si>
    <t>342255028R00</t>
  </si>
  <si>
    <t>Příčky z cihel a tvárnic nepálených příčky z příčkovek pórobetonových tloušťky 150 mm</t>
  </si>
  <si>
    <t>2,85*(3,13+2,70)</t>
  </si>
  <si>
    <t>342262113RT3</t>
  </si>
  <si>
    <t>Příčky z desek sádrokartonových dvojité opláštění, dvojitá konstrukce CW 100 tloušťka příčky 255 mm, desky impregnované, tloušťky 12,5 mm, tloušťka izolace 50 mm, požární odolnost EI 60</t>
  </si>
  <si>
    <t>zřízení nosné konstrukce příčky, vložení tepelné izolace tl. do 5 cm, montáž desek, tmelení spár Q2 a úprava rohů. Včetně dodávek materiálu.</t>
  </si>
  <si>
    <t>2,85*2,96</t>
  </si>
  <si>
    <t>342264051RT1</t>
  </si>
  <si>
    <t>Podhledy na kovové konstrukci opláštěné deskami sádrokartonovými nosná konstrukce z profilů CD s přímým uchycením 1x deska, tloušťky 12,5 mm, standard, bez izolace</t>
  </si>
  <si>
    <t>102 : 23,28</t>
  </si>
  <si>
    <t>342264051RT3</t>
  </si>
  <si>
    <t>Podhledy na kovové konstrukci opláštěné deskami sádrokartonovými nosná konstrukce z profilů CD s přímým uchycením 1x deska, tloušťky 12,5 mm, impregnovaná, bez izolace</t>
  </si>
  <si>
    <t>VÝMĚRA 02 : 42,12</t>
  </si>
  <si>
    <t>342264102R00</t>
  </si>
  <si>
    <t xml:space="preserve">Doplňkové práce osazení revizních dvířek do sádrokartonového podhledu, do 0,50 m2,  ,  </t>
  </si>
  <si>
    <t>342264510RZ2</t>
  </si>
  <si>
    <t>Revizní dvířka do SDK podhledu, 600x600 mm dodávka vč. montáže</t>
  </si>
  <si>
    <t>342266111RT3</t>
  </si>
  <si>
    <t>Předstěny opláštěné sádrokartonovými deskami obklad stěn sádrokartonem na ocelovou konstrukci z profilů CW 50 tloušťka desky 12, 5 mm, impregnovaná, tloušťka izolace 50 mm</t>
  </si>
  <si>
    <t>346244381R00</t>
  </si>
  <si>
    <t>Plentování ocelových nosníků jednostranné výšky do 200 mm</t>
  </si>
  <si>
    <t>jakýmikoliv cihlami,</t>
  </si>
  <si>
    <t>plentování z obou popř. z jedné strany</t>
  </si>
  <si>
    <t>(1,0+1,0*3+1,10)*0,10*2</t>
  </si>
  <si>
    <t>1,50*2*0,12</t>
  </si>
  <si>
    <t>(4*1,40+2*1,30)*0,14</t>
  </si>
  <si>
    <t>1,80*0,16</t>
  </si>
  <si>
    <t>349231811R00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</si>
  <si>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</si>
  <si>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</si>
  <si>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0,30*2,10*4</t>
  </si>
  <si>
    <t>349231821R00</t>
  </si>
  <si>
    <t>Přizdívka ostění s ozubem  přes 150 do 300 mm</t>
  </si>
  <si>
    <t>0,30*2,10*1</t>
  </si>
  <si>
    <t>13359070R</t>
  </si>
  <si>
    <t>tyč ocelová tvarovaná pásovina válcovaná za tepla 11375 (S 235JR); tl = 5,00 mm; š = 50,0 mm</t>
  </si>
  <si>
    <t>T</t>
  </si>
  <si>
    <t>SPCM</t>
  </si>
  <si>
    <t>RTS 18/ I</t>
  </si>
  <si>
    <t>Specifikace</t>
  </si>
  <si>
    <t>POL3_0</t>
  </si>
  <si>
    <t>ocel na svaření překladů z ocelových profilů</t>
  </si>
  <si>
    <t>0,0005*16*1,08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</si>
  <si>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</si>
  <si>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</si>
  <si>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</si>
  <si>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zabetonování prostupu VZT stropem</t>
  </si>
  <si>
    <t>602011141R00</t>
  </si>
  <si>
    <t xml:space="preserve">Omítka stěn z hotových směsí vrstva štuková, vápenná,  , tloušťka vrstvy 2 mm,  </t>
  </si>
  <si>
    <t>po jednotlivých vrstvách</t>
  </si>
  <si>
    <t>chodba : 26,27*2,0*0,7</t>
  </si>
  <si>
    <t>602011193R00</t>
  </si>
  <si>
    <t>Omítka stěn z hotových směsí Doplňkové práce pro omítky stěn z hotových směsí_x000D_
 podkladní nátěr pod tenkovrstvé omítky</t>
  </si>
  <si>
    <t>611421331R00</t>
  </si>
  <si>
    <t>Oprava vnitřních vápenných omítek stropů železobetonových rovných tvárnicových a kleneb v množství opravované plochy_x000D_
 v množství opravované plochy přes 10 do 30 %, štukových</t>
  </si>
  <si>
    <t>STROP VÝMĚRA 05 : 65,40</t>
  </si>
  <si>
    <t>611481211R00</t>
  </si>
  <si>
    <t>Vyztužení vnitřních omítek stropů sklotextilní síťovinou bez dodávky síťoviny a stěrkového tmelu</t>
  </si>
  <si>
    <t>s pomocným lešením o výšce podlahy do 1900 mm a pro zatížení do 1,5 kPa,</t>
  </si>
  <si>
    <t>0,80*(2,30*2+2,65*2+2,14*2+1,12*2+3,10*2)</t>
  </si>
  <si>
    <t>612409991R00</t>
  </si>
  <si>
    <t>Začištění omítek kolem oken, dveří a obkladů apod. maltou vápenou</t>
  </si>
  <si>
    <t>m</t>
  </si>
  <si>
    <t>nová okna a dveře ze tří stran</t>
  </si>
  <si>
    <t>1,20*4+0,90*4+2,70*2+1,5</t>
  </si>
  <si>
    <t>612421331R00</t>
  </si>
  <si>
    <t>Oprava vnitřních vápenných omítek stěn v množství opravované plochy přes 10 do 30 %,  štukových</t>
  </si>
  <si>
    <t>chodba : 26,27*2,0</t>
  </si>
  <si>
    <t>612421615R00</t>
  </si>
  <si>
    <t>Omítky vnitřní stěn vápenné nebo vápenocementové v podlaží i ve schodišti hrubé zatřené</t>
  </si>
  <si>
    <t>VÝMĚRA 03 : 65,71*2,0</t>
  </si>
  <si>
    <t>-1,20*2,96-2,96*2,0*2</t>
  </si>
  <si>
    <t>612421637R00</t>
  </si>
  <si>
    <t>Omítky vnitřní stěn vápenné nebo vápenocementové v podlaží i ve schodišti štukové</t>
  </si>
  <si>
    <t>- nové zděné konstrukce a opravené k-ce</t>
  </si>
  <si>
    <t>0,86*2,1+2,1*(0,5+0,3*4)+1,50*1,20</t>
  </si>
  <si>
    <t>615481111R00</t>
  </si>
  <si>
    <t>Potažení válcovaných nosníků rabicovým pletivem jakékoliv výšky nosníků</t>
  </si>
  <si>
    <t>s postřikem cementovou maltou (s dodáním hmot),</t>
  </si>
  <si>
    <t>619991001RZ1</t>
  </si>
  <si>
    <t xml:space="preserve">Zakrytí podlah fólie+páska </t>
  </si>
  <si>
    <t>dodávka - montáž + demontáž</t>
  </si>
  <si>
    <t>4,0*4</t>
  </si>
  <si>
    <t>631312621R00</t>
  </si>
  <si>
    <t xml:space="preserve">Mazanina z betonu prostého tl. přes 50 do 80 mm třídy C 20/25,  </t>
  </si>
  <si>
    <t>(z kameniva) hlazená dřevěným hladítkem</t>
  </si>
  <si>
    <t>03 VÝMĚRA PODLAHA : 42,12*0,08</t>
  </si>
  <si>
    <t>631313511R00</t>
  </si>
  <si>
    <t xml:space="preserve">Mazanina z betonu prostého tl. přes 80 do 120 mm třídy C 12/15,  </t>
  </si>
  <si>
    <t>podkladní beton : 44,34*0,1</t>
  </si>
  <si>
    <t>631319761R00</t>
  </si>
  <si>
    <t xml:space="preserve">Pripl prehlaz povrchu </t>
  </si>
  <si>
    <t>631319771R00</t>
  </si>
  <si>
    <t xml:space="preserve">Pripl strzeni povrchu </t>
  </si>
  <si>
    <t>631361921RT1</t>
  </si>
  <si>
    <t>Výztuž mazanin z betonů a z lehkých betonů ze svařovaných sítí průměr drátu 4 mm, velikost oka 100/100 mm</t>
  </si>
  <si>
    <t>včetně distančních prvků</t>
  </si>
  <si>
    <t>Hmotnost 1 m2 sítě je 2,0  kg.</t>
  </si>
  <si>
    <t>03 VÝMĚRA PODLAHA : 42,12*1,30*0,002</t>
  </si>
  <si>
    <t>642942111RT3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</si>
  <si>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70 x 197 x 11 cm</t>
  </si>
  <si>
    <t>642942111RT4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</si>
  <si>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80 x 197 x 11 cm</t>
  </si>
  <si>
    <t>642952110RT3</t>
  </si>
  <si>
    <t>Osazení zárubní dveřních dřevěných dodávka a osazení zárubní dveřních dřevěných obložkových_x000D_
 pro dveře jednokřídlové, dýha buk, dub, jasan nebo mahagon, 1970 x 700/70÷190 mm</t>
  </si>
  <si>
    <t>hrubých, hoblovaných i leštěných, měkkých i tvrdých, na jakoukoliv cementovou maltu, s kotvením rámu do zdiva,</t>
  </si>
  <si>
    <t>642952110RT4</t>
  </si>
  <si>
    <t>Osazení zárubní dveřních dřevěných dodávka a osazení zárubní dveřních dřevěných obložkových_x000D_
 pro dveře jednokřídlové, dýha buk, dub, jasan nebo mahagon, 1970 x 800/70÷190 mm</t>
  </si>
  <si>
    <t>941955001R00</t>
  </si>
  <si>
    <t>Lešení lehké pracovní pomocné pomocné, o výšce lešeňové podlahy do 1,2 m</t>
  </si>
  <si>
    <t>800-3</t>
  </si>
  <si>
    <t>952901110R00</t>
  </si>
  <si>
    <t>Čištění budov mytím vnějších ploch oken a dveří</t>
  </si>
  <si>
    <t>všechna okna a dveře</t>
  </si>
  <si>
    <t>0,9*1,2*2+1,45*2,70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</si>
  <si>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</si>
  <si>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</si>
  <si>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962031132R00</t>
  </si>
  <si>
    <t xml:space="preserve">Bourání příček </t>
  </si>
  <si>
    <t>801-3</t>
  </si>
  <si>
    <t>RTS 17/ I</t>
  </si>
  <si>
    <t>nebo vybourání otvorů průřezové plochy přes 4 m2 v příčkách, včetně pomocného lešení o výšce podlahy do 1900 mm a pro zatížení do 1,5 kPa  (150 kg/m2),</t>
  </si>
  <si>
    <t>2,16*(2,96*3+1,47*2+1,52*2+1,49*2+1,12)</t>
  </si>
  <si>
    <t>2,85*(2,96+2,29+1,57+1,12+4,30+2,19+1,50)</t>
  </si>
  <si>
    <t>962031133R00</t>
  </si>
  <si>
    <t>1,80*2,85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</si>
  <si>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</si>
  <si>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</si>
  <si>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</si>
  <si>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0,6*0,4*0,4*2</t>
  </si>
  <si>
    <t>964073221R00</t>
  </si>
  <si>
    <t>Vybourání válcovaných nosníků uložených ve zdivu cihelném, délky do 4 m, hmotnosti do 20 kg/m</t>
  </si>
  <si>
    <t>včetně pomocného lešení o výšce podlahy do 1900 mm a pro zatížení do 1,5 kPa  (150 kg/m2)</t>
  </si>
  <si>
    <t>- vybourání stávajících překladů ze zděných stěn a příček</t>
  </si>
  <si>
    <t>0,0143*1,40*4</t>
  </si>
  <si>
    <t>965042141RT4</t>
  </si>
  <si>
    <t>Bourání podkladů pod dlažby nebo litých celistvých dlažeb a mazanin  betonových nebo z litého asfaltu, tloušťky do 100 mm, plochy přes 4 m2</t>
  </si>
  <si>
    <t>podlaha  + podkladní beton</t>
  </si>
  <si>
    <t>VÝMĚRA 01 : 41,42*0,1</t>
  </si>
  <si>
    <t>965049111R00</t>
  </si>
  <si>
    <t>Bourání podkladů pod dlažby nebo litých celistvých dlažeb a mazanin  příplatek za bourání mazanin vyztužených svařovanou sítí, tloušťky do 100 mm</t>
  </si>
  <si>
    <t>965081611RZ1</t>
  </si>
  <si>
    <t xml:space="preserve">Odsek soklík rov </t>
  </si>
  <si>
    <t>965081713R00</t>
  </si>
  <si>
    <t>Bourání podlah z keramických dlaždic, tloušťky do 10 mm, plochy přes 1 m2</t>
  </si>
  <si>
    <t>bez podkladního lože, s jakoukoliv výplní spár</t>
  </si>
  <si>
    <t>VÝMĚRA 01 : 41,42</t>
  </si>
  <si>
    <t>CHODBA : 20,62+2,61</t>
  </si>
  <si>
    <t>967031732R00</t>
  </si>
  <si>
    <t>Přisekání plošné zdiva cihelného na jakoukoliv maltu vápennou nebo vépenocementovou, tloušťky do 100 mm</t>
  </si>
  <si>
    <t>z jakýchkoliv cihel pálených, včetně pomocného lešení o výšce podlahy do 1900 mm a pro zatížení do 1,5 kPa  (150 kg/m2),</t>
  </si>
  <si>
    <t>1,20*3,0</t>
  </si>
  <si>
    <t>967031733R00</t>
  </si>
  <si>
    <t>Přisekání plošné zdiva cihelného na jakoukoliv maltu vápennou nebo vépenocementovou, tloušťky do 150 mm</t>
  </si>
  <si>
    <t>1,20*1,20*2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</si>
  <si>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</si>
  <si>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</si>
  <si>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</si>
  <si>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600 : 11</t>
  </si>
  <si>
    <t>800 : 6</t>
  </si>
  <si>
    <t>968061130RZ1</t>
  </si>
  <si>
    <t xml:space="preserve">Zavěšení dřevěných dveřních křídel pl. 2 m2 </t>
  </si>
  <si>
    <t>vč. seřízení</t>
  </si>
  <si>
    <t>968062245R00</t>
  </si>
  <si>
    <t>Vybourání dřevěných rámů oken jednoduchých, plochy do 2 m2</t>
  </si>
  <si>
    <t>včetně pomocného lešení o výšce podlahy do 1900 mm a pro zatížení do 1,5 kPa  (150 kg/m2),</t>
  </si>
  <si>
    <t>0,9*1,20*2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</si>
  <si>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</si>
  <si>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</si>
  <si>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600 : 11*0,6*1,97</t>
  </si>
  <si>
    <t>800 : 6*0,8*1,97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</si>
  <si>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</si>
  <si>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</si>
  <si>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1,45*1,97</t>
  </si>
  <si>
    <t>971035641R00</t>
  </si>
  <si>
    <t>Vybourání otvorů ve zdivu cihelném z jakýchkoliv cihel pálených_x000D_
 na maltu cementovou, plochy do 4 m2, tloušťky do 300 mm</t>
  </si>
  <si>
    <t>základovém nebo nadzákladovém,</t>
  </si>
  <si>
    <t>0,30*2,10*(0,76+0,90+0,30+1,50)</t>
  </si>
  <si>
    <t>974031664R00</t>
  </si>
  <si>
    <t>Vysekání rýh v jakémkoliv zdivu cihelném pro vtahování nosníků do zdí, před vybouráním otvorů_x000D_
 do hloubky 150 mm, při výšce nosníku do 150 mm</t>
  </si>
  <si>
    <t>1,5*2+1,0+1,1</t>
  </si>
  <si>
    <t>974031666R00</t>
  </si>
  <si>
    <t>Vysekání rýh v jakémkoliv zdivu cihelném pro vtahování nosníků do zdí, před vybouráním otvorů_x000D_
 do hloubky 150 mm, při výšce nosníku do 250 mm</t>
  </si>
  <si>
    <t>1,80+1,40*2+1,30</t>
  </si>
  <si>
    <t>978011141R00</t>
  </si>
  <si>
    <t>Otlučení omítek vápenných nebo vápenocementových vnitřních s vyškrabáním spár, s očištěním zdiva stropů, v rozsahu do 30 %</t>
  </si>
  <si>
    <t>978013141R00</t>
  </si>
  <si>
    <t>Otlučení omítek vápenných nebo vápenocementových vnitřních s vyškrabáním spár, s očištěním zdiva stěn, v rozsahu do 30 %</t>
  </si>
  <si>
    <t>978013191R00</t>
  </si>
  <si>
    <t>Otlučení omítek vápenných nebo vápenocementových vnitřních s vyškrabáním spár, s očištěním zdiva stěn, v rozsahu do 100 %</t>
  </si>
  <si>
    <t>VÝMĚRA 01 : 93,64*1,05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</si>
  <si>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</si>
  <si>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</si>
  <si>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</si>
  <si>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VÝMĚRA 01 : 93,64*1,75</t>
  </si>
  <si>
    <t>999281105R00</t>
  </si>
  <si>
    <t xml:space="preserve">Přesun hmot pro opravy a údržbu objektů pro opravy a údržbu dosavadních objektů včetně vnějších plášťů_x000D_
 výšky do 6 m,  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</si>
  <si>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</si>
  <si>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</si>
  <si>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</si>
  <si>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</si>
  <si>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POL1_7</t>
  </si>
  <si>
    <t>VÝMĚRA 6 : 44,98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</si>
  <si>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</si>
  <si>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</si>
  <si>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VÝMĚRA 6 : 39,44*0,15</t>
  </si>
  <si>
    <t>711141559RT1</t>
  </si>
  <si>
    <t xml:space="preserve">Provedení izolace proti zemní vlhkosti pásy přitavením vodorovná, 1 vrstva, bez dodávky izolačních pásů,  </t>
  </si>
  <si>
    <t>711142559RT1</t>
  </si>
  <si>
    <t xml:space="preserve">Provedení izolace proti zemní vlhkosti pásy přitavením svislá, 1 vrstva, bez dodávky izolačních pásů,  </t>
  </si>
  <si>
    <t>711212000R00</t>
  </si>
  <si>
    <t>Izolace proti vodě nátěr podkladní pod hydroizolační stěrky</t>
  </si>
  <si>
    <t>včetně dodávky penetrace - hygienická zařízení</t>
  </si>
  <si>
    <t>03 VÝMĚRA : 42,12</t>
  </si>
  <si>
    <t>VÝMĚRA 03 : 65,71*2,0*0,3</t>
  </si>
  <si>
    <t>711212001RX1</t>
  </si>
  <si>
    <t>Izolace proti vodě nátěr hydroizolační proti vlhkosti</t>
  </si>
  <si>
    <t>RTS 14/ II</t>
  </si>
  <si>
    <t>711300810RZ1</t>
  </si>
  <si>
    <t xml:space="preserve">Odstranění hydroizolace z živičných pásů </t>
  </si>
  <si>
    <t>62833185.AR</t>
  </si>
  <si>
    <t>pás izolační z oxidovaného asfaltu natavitelný; nosná vložka skelná tkanina; horní strana jemný minerální posyp; spodní strana PE fólie, jemný minerální posyp; tl. 4,0 mm</t>
  </si>
  <si>
    <t>RTS 14/ I</t>
  </si>
  <si>
    <t>izolace podlahy</t>
  </si>
  <si>
    <t>VÝMĚRA 6 : 44,98*1,10</t>
  </si>
  <si>
    <t>VÝMĚRA 6 : 39,44*0,15*1,10</t>
  </si>
  <si>
    <t>998711201R00</t>
  </si>
  <si>
    <t>Přesun hmot pro izolace proti vodě svisle do 6 m</t>
  </si>
  <si>
    <t>50 m vodorovně měřeno od těžiště půdorysné plochy skládky do těžiště půdorysné plochy objektu</t>
  </si>
  <si>
    <t>632481213RZ1</t>
  </si>
  <si>
    <t xml:space="preserve">Separační vrstva PE fólie </t>
  </si>
  <si>
    <t>713121111R00</t>
  </si>
  <si>
    <t>Montáž tepelné izolace podlah  jednovrstvá, bez dodávky materiálu</t>
  </si>
  <si>
    <t>800-713</t>
  </si>
  <si>
    <t>28376124R</t>
  </si>
  <si>
    <t>deska izolační extrudovaný polystyren; povrch hladký; polodrážka; tl. 80,0 mm; součinitel tepelné vodivosti 0,038 W/mK; R = 2,100 m2K/W; obj. hmotnost 40,00 kg/m3</t>
  </si>
  <si>
    <t>03 VÝMĚRA : 42,12*1,05</t>
  </si>
  <si>
    <t>998713201R00</t>
  </si>
  <si>
    <t>Přesun hmot pro izolace tepelné v objektech výšky do 6 m</t>
  </si>
  <si>
    <t>50 m vodorovně</t>
  </si>
  <si>
    <t>725249109RZ3</t>
  </si>
  <si>
    <t xml:space="preserve">Montáž sanitárních příček </t>
  </si>
  <si>
    <t>2,05*(1,56*6+2,96*3)</t>
  </si>
  <si>
    <t>55484417RZ3</t>
  </si>
  <si>
    <t>Sanitární příčka dle specifikace v tech.zprávě a podmínkách</t>
  </si>
  <si>
    <t>kpt</t>
  </si>
  <si>
    <t>Čelní stěna 2960mm, 3xdveře 700mm, 2xmezipříčka 1560x2000mm = (1850+150mm), stabilizační kotvící prvky, barva dle výběru objednatele</t>
  </si>
  <si>
    <t>766411811R00</t>
  </si>
  <si>
    <t>Demontáž obložení stěn panely velikosti do 1,5 m2</t>
  </si>
  <si>
    <t>800-766</t>
  </si>
  <si>
    <t>chodba</t>
  </si>
  <si>
    <t>26,27*2,0</t>
  </si>
  <si>
    <t>766411822R00</t>
  </si>
  <si>
    <t>Demontáž obložení stěn podkladových roštů</t>
  </si>
  <si>
    <t>766661142R00</t>
  </si>
  <si>
    <t>Montáž dveřních křídel kompletizovaných otevíravých ,  , do ocelové nebo fošnové zárubně, dvoukřídlových, šířky přes 1450 mm</t>
  </si>
  <si>
    <t>766662811R00</t>
  </si>
  <si>
    <t>Demontáž dveřních křídel prahů dveří_x000D_
 jednokřídlových</t>
  </si>
  <si>
    <t>766800001RZ1</t>
  </si>
  <si>
    <t>Štítky orientační na dveře dodávka včetně montáže</t>
  </si>
  <si>
    <t>ks</t>
  </si>
  <si>
    <t>- nápisy dle objednatele</t>
  </si>
  <si>
    <t>766800001RZ2</t>
  </si>
  <si>
    <t>Madlo na dveře výšky 1200 mm (1360 mm) dodávka včetně montáže</t>
  </si>
  <si>
    <t>soubor</t>
  </si>
  <si>
    <t>61160111RZ1</t>
  </si>
  <si>
    <t>Dveře vnitřní plné 1kř. 70x197 šedé T2</t>
  </si>
  <si>
    <t>VELIKOST: 700/1970 mm</t>
  </si>
  <si>
    <t>POPIS: DŘEVĚNÉ VNITŘNÍ JEDNOKŘÍDLOVÉ DVEŘE, HLADKÉ, PLNÉ</t>
  </si>
  <si>
    <t xml:space="preserve">             KŘÍDLA OTOČNÁ,</t>
  </si>
  <si>
    <t>POVRCH KŘÍDLA: LAMINÁT HPL 0,8mm, BARVA ŠEDÁ</t>
  </si>
  <si>
    <t>ZÁRUBEŇ: OCELOVÁ, NÁTĚR</t>
  </si>
  <si>
    <t>ZÁMEK: BEZPEČNOSTNÍ VLOŽKA</t>
  </si>
  <si>
    <t>KOVÁNÍ: KLIKA - KLIKA</t>
  </si>
  <si>
    <t>Vnitřní dveře budou dřevěné  DTD s HPL folii 0,8 mm barva šedá - nerezové kliky, povrch vysokotlaký laminát.</t>
  </si>
  <si>
    <t>61160112RZ1</t>
  </si>
  <si>
    <t>Dveře vnitřní plné 1kř. 80x197 šedé T1</t>
  </si>
  <si>
    <t>VELIKOST: 800/1970 mm</t>
  </si>
  <si>
    <t>POVRCH KŘÍDLA: LAMINÁT HPL 0,8 mm, BARVA ŠEDÁ</t>
  </si>
  <si>
    <t>61160113RZ1</t>
  </si>
  <si>
    <t>Dveře vnitřní plné 1kř. 80x197 šedé P1 - EI 30 DP3</t>
  </si>
  <si>
    <t>VELIKOST: 900/1970 mm</t>
  </si>
  <si>
    <t>ZÁRUBEŇ: DŘEVĚNÁ OBLOŽKOVÁ LAMINÁT HPL 0,8mm, BARVA ŠEDÁ</t>
  </si>
  <si>
    <t>998766201R00</t>
  </si>
  <si>
    <t>Přesun hmot pro konstrukce truhlářské v objektech výšky do 6 m</t>
  </si>
  <si>
    <t>767000001RZ1</t>
  </si>
  <si>
    <t>Hasící přístroj práškový - 21A dodávka včetně montáže</t>
  </si>
  <si>
    <t>hasící schopnost 21A, 6kg</t>
  </si>
  <si>
    <t>767584812RZ1</t>
  </si>
  <si>
    <t>Demontáž vzduchotechnických mřížek větracích mřížek</t>
  </si>
  <si>
    <t>767649197RZ1</t>
  </si>
  <si>
    <t xml:space="preserve">Demontáž madel </t>
  </si>
  <si>
    <t>767670021RZ1</t>
  </si>
  <si>
    <t>Montáž kliky a štítku, zámku včetně dodávky</t>
  </si>
  <si>
    <t>vnitřní dveře</t>
  </si>
  <si>
    <t>767671101RZ1</t>
  </si>
  <si>
    <t xml:space="preserve">Svislé madlo dveří, dodávka včetně montáže </t>
  </si>
  <si>
    <t>767991913RZ1</t>
  </si>
  <si>
    <t xml:space="preserve">Svařování </t>
  </si>
  <si>
    <t>překlady</t>
  </si>
  <si>
    <t>998767201R00</t>
  </si>
  <si>
    <t>Přesun hmot pro kovové stavební doplňk. konstrukce v objektech výšky do 6 m</t>
  </si>
  <si>
    <t>800-767</t>
  </si>
  <si>
    <t>769000000RZ1</t>
  </si>
  <si>
    <t xml:space="preserve">Montáž dřevěných oken </t>
  </si>
  <si>
    <t>769000001RZ1</t>
  </si>
  <si>
    <t xml:space="preserve">Montáž hliníkových dveří </t>
  </si>
  <si>
    <t>76660001</t>
  </si>
  <si>
    <t>Okno dřevěné Euro profil 900x1200 mm O1</t>
  </si>
  <si>
    <t>76660007</t>
  </si>
  <si>
    <t>Dveře Al s nadsvětlíkem v rámu 160x270 cm O2</t>
  </si>
  <si>
    <t>dveře 145x197</t>
  </si>
  <si>
    <t>998766202R00</t>
  </si>
  <si>
    <t>Přesun hmot pro konstrukce truhlářské v objektech výšky do 12 m</t>
  </si>
  <si>
    <t>771471011R00</t>
  </si>
  <si>
    <t>Montáž soklíků z dlaždic keramických 100 x 100 mm, soklíků vodorovných, kladených do malty</t>
  </si>
  <si>
    <t>800-771</t>
  </si>
  <si>
    <t>102 : 29,17</t>
  </si>
  <si>
    <t>771479001R00</t>
  </si>
  <si>
    <t>Montáž soklíků z dlaždic keramických Řezání dlaždic pro soklíky</t>
  </si>
  <si>
    <t>771575109R00</t>
  </si>
  <si>
    <t>Montáž podlah z dlaždic keramických 300 x 300 mm, režných nebo glazovaných, hladkých, kladených do flexibilního tmele</t>
  </si>
  <si>
    <t>771575118R00</t>
  </si>
  <si>
    <t>Montáž podlah z dlaždic keramických 600 x 600 mm, režných nebo glazovaných, hladkých, kladených do flexibilního tmele</t>
  </si>
  <si>
    <t>771578011R00</t>
  </si>
  <si>
    <t>Zvláštní úpravy spár spára podlaha-stěna silikonem</t>
  </si>
  <si>
    <t>VÝMĚRA 03 : 65,71</t>
  </si>
  <si>
    <t>771579795R00</t>
  </si>
  <si>
    <t>Příplatky k položkám montáže podlah keramických příplatek za spárování voduodpuzující hmotou - plošně</t>
  </si>
  <si>
    <t>RTS 19/ II</t>
  </si>
  <si>
    <t>783896210R00</t>
  </si>
  <si>
    <t>Nátěry betonových podlah akrylátové penetrace 1x</t>
  </si>
  <si>
    <t>800-783</t>
  </si>
  <si>
    <t>59763746RZ1</t>
  </si>
  <si>
    <t>Dlažba neglazovaná slinutá matná 100x100x9 vnitřní prostor R10 dle TZ</t>
  </si>
  <si>
    <t>Slinuté neglazované obkladové prvky s velmi nízkou nasákavostí pod 0,5 %,</t>
  </si>
  <si>
    <t>určené k obkladům podlah v exteriérech a interiérech, které jsou vystaveny povětrnostním vlivům a vysokému až extremnímu mechanickému namáhání, obrusu a znečištění.</t>
  </si>
  <si>
    <t>2 barvy dle výběru</t>
  </si>
  <si>
    <t>03 VÝMĚRA : 42,12*1,10</t>
  </si>
  <si>
    <t>101 : -2,72*1,10</t>
  </si>
  <si>
    <t>59764206RZ1</t>
  </si>
  <si>
    <t>Dlažba slinutá neglazovaná matná 300x300x9 mm vnitřní prostor R11 dle TZ</t>
  </si>
  <si>
    <t>101 : 2,72*1,10</t>
  </si>
  <si>
    <t>59764207RZ1</t>
  </si>
  <si>
    <t>Dlažba Granit matná 600x600x9 mm dle TZ</t>
  </si>
  <si>
    <t>102 SOKL : 29,17*0,1*1,10</t>
  </si>
  <si>
    <t>102 : 23,28*1,10</t>
  </si>
  <si>
    <t>998771201R00</t>
  </si>
  <si>
    <t>Přesun hmot pro podlahy z dlaždic v objektech výšky do 6 m</t>
  </si>
  <si>
    <t>781415016R00</t>
  </si>
  <si>
    <t>Montáž obkladů vnitřních z obkládaček pórovinových  , nad 200 x 250 mm , lepených do flexibilního tmele</t>
  </si>
  <si>
    <t>781419702RZ1</t>
  </si>
  <si>
    <t xml:space="preserve">Penetrace podkladu </t>
  </si>
  <si>
    <t>781419705R00</t>
  </si>
  <si>
    <t>Montáž obkladů vnitřních z obkládaček pórovinových příplatky k položkám montáže obkladů vnitřních z obkladaček pórovinových příplatek za spárovací hmotu - plošně</t>
  </si>
  <si>
    <t>barva dle výběru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</si>
  <si>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</si>
  <si>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</si>
  <si>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781491001R00</t>
  </si>
  <si>
    <t>Lišty k obkladům bez dodávky materiálu</t>
  </si>
  <si>
    <t>vč. dodávky plastové L lišty</t>
  </si>
  <si>
    <t>59781501A</t>
  </si>
  <si>
    <t>Obklad porovinovy stěn nad 20x20 mm dodávka dle TZ</t>
  </si>
  <si>
    <t>4 barvy dle výběru</t>
  </si>
  <si>
    <t>VÝMĚRA 03 : 65,71*2,0*1,05</t>
  </si>
  <si>
    <t>998781201R00</t>
  </si>
  <si>
    <t>Přesun hmot pro obklady keramické v objektech výšky do 6 m</t>
  </si>
  <si>
    <t>783212100R00</t>
  </si>
  <si>
    <t>Nátěry kov. stavebních doplňk. konstrukcí olejové dvojnásobné</t>
  </si>
  <si>
    <t>zárubně</t>
  </si>
  <si>
    <t>0,20*(2,0*4+0,7+0,8*2)</t>
  </si>
  <si>
    <t>783226100R00</t>
  </si>
  <si>
    <t xml:space="preserve">Nátěry kov.stavebních doplňk.konstrukcí syntetické základní,  </t>
  </si>
  <si>
    <t>- ocelové profily</t>
  </si>
  <si>
    <t>(1,0+1,0*3+1,10)*0,10*2*2</t>
  </si>
  <si>
    <t>1,50*2*0,12*2</t>
  </si>
  <si>
    <t>(4*1,40+2*1,30)*0,14*2</t>
  </si>
  <si>
    <t>1,80*0,16*2</t>
  </si>
  <si>
    <t>784151101R00</t>
  </si>
  <si>
    <t>Příprava povrchu Penetrace (napouštění) podkladu disperzní, jednonásobná</t>
  </si>
  <si>
    <t>800-784</t>
  </si>
  <si>
    <t>784195322R00</t>
  </si>
  <si>
    <t>Malby z malířských směsí otěruvzdorných,  , barevné, dvojnásobné</t>
  </si>
  <si>
    <t>784402801R00</t>
  </si>
  <si>
    <t>Odstranění maleb oškrabáním, v místnostech do 3,8 m</t>
  </si>
  <si>
    <t>979012112R00</t>
  </si>
  <si>
    <t xml:space="preserve">Svislá doprava suti a vybouraných hmot svislá doprava suti na výšku do 3,5 m,  </t>
  </si>
  <si>
    <t>821-1</t>
  </si>
  <si>
    <t>POL1_9</t>
  </si>
  <si>
    <t>s popřípadným nutným naložením do dopravního zařízení, s vyprázdněním dopravního zařízení na hromadu nebo do dopravního prostředku, vč. příplatku za každých dalších i započatých 3,5 m výšky nad 3,5 m,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</si>
  <si>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</si>
  <si>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</si>
  <si>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</si>
  <si>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</si>
  <si>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</si>
  <si>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</si>
  <si>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</si>
  <si>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</si>
  <si>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979087112R00</t>
  </si>
  <si>
    <t xml:space="preserve">Vodorovná doprava suti a vybouraných hmot nakládání suti na dopravní prostředky,  </t>
  </si>
  <si>
    <t>se složením a hrubým urovnáním nebo s přeložením na jiný dopravní prostředek kromě lodi, vč. příplatku za každých dalších i započatých 1000 m přes 1000 m,</t>
  </si>
  <si>
    <t>979999997R00</t>
  </si>
  <si>
    <t>Poplatek za skládku čisté suti - DUFONEV Brno, skupina 17 09 04 z Katalogu odpadů</t>
  </si>
  <si>
    <t>včetně likvidace nebezpečného odpadu</t>
  </si>
  <si>
    <t>790010RZ1</t>
  </si>
  <si>
    <t xml:space="preserve">11 ZÁSOBNÍK HYGIENICKÝCH SÁČKŮ CHROM </t>
  </si>
  <si>
    <t>79001RZ1</t>
  </si>
  <si>
    <t xml:space="preserve">1 OSOSUŠEČ RUKOU </t>
  </si>
  <si>
    <t>79002RZ1</t>
  </si>
  <si>
    <t xml:space="preserve">12 ZÁSOBNÍK NA PAPÍROVÉ RUČNÍKY NEREZ </t>
  </si>
  <si>
    <t>79003RZ1</t>
  </si>
  <si>
    <t xml:space="preserve">6 KOŠ UZAVÍRATELNÝ 6 l NEREZ </t>
  </si>
  <si>
    <t>Koš s víkem, nášlapný mechanismus otevírání, objem 10l, průměr cca 20 cm, materiál: plast s vyjímatelnou plastovou vložkou s uchem z elastické umělé hmoty proti poškození stěny</t>
  </si>
  <si>
    <t>79004RZ1</t>
  </si>
  <si>
    <t xml:space="preserve">8 WC ŠTĚTKA nerez na stěnu </t>
  </si>
  <si>
    <t>79005RZ1</t>
  </si>
  <si>
    <t xml:space="preserve">2 ZÁSOBNÍK TOALETNÍHO PAPÍRU nerez </t>
  </si>
  <si>
    <t>zásobník na stěnu, obsah 1 role, velikost střední, materiál: nerez, rozměry: cca 120*220*220 mm (š*h*v), montáž na stěnu</t>
  </si>
  <si>
    <t>79006RZ1</t>
  </si>
  <si>
    <t xml:space="preserve">4 MYDLENKA NEREZ </t>
  </si>
  <si>
    <t>Mýdlenka nerez, oválný tvar s výřezy pro odtékání vody, rozměry cca 130*120*70 mm, montáž na stěnu</t>
  </si>
  <si>
    <t>79007RZ1</t>
  </si>
  <si>
    <t>10  KOVOVÝ REGÁL 20 x 80 x 180 cm 5 POLIC x 175 kg, BÍLÝ</t>
  </si>
  <si>
    <t>79008RZ1</t>
  </si>
  <si>
    <t xml:space="preserve">7 KOŠ OTEVŘENÝ 30 l NEREZ </t>
  </si>
  <si>
    <t>79009RZ1</t>
  </si>
  <si>
    <t>5 ZRCADLO 400x600 mm s fazetou</t>
  </si>
  <si>
    <t>včetně montáže, nástěnné zrcadlo</t>
  </si>
  <si>
    <t>79009RZ2</t>
  </si>
  <si>
    <t>13 ZRCADLO 600x1200 mm s fazetou</t>
  </si>
  <si>
    <t>79010RZ1</t>
  </si>
  <si>
    <t xml:space="preserve">9 DVOJVĚŠÁK NA DVEŘE, STĚNU CHROM </t>
  </si>
  <si>
    <t>79011RZ1</t>
  </si>
  <si>
    <t xml:space="preserve">3 DÁVKOVAČ TEKUTÉHO MÝDLA NEREZ </t>
  </si>
  <si>
    <t>objem 0,5 l, materiál: plast, rozměry: cca 120*95*200 mm (š*h*v), montáž na stěnu</t>
  </si>
  <si>
    <t>Vykopávka v uzavřených prostorách v hor.1-4 hornina 3</t>
  </si>
  <si>
    <t>40*0,5*0,8</t>
  </si>
  <si>
    <t xml:space="preserve">Svislé přemístění výkopku z hor.1-4 do 2,5 m </t>
  </si>
  <si>
    <t xml:space="preserve">Vodorovné přemíst. výkopku nošením hor.1-4, do 10m </t>
  </si>
  <si>
    <t>40*0,5*0,8*0,25</t>
  </si>
  <si>
    <t xml:space="preserve">Příplatek za dalších 10 m nošení výkopku z hor.1-4 </t>
  </si>
  <si>
    <t xml:space="preserve">Vodorovné přemístění výkopku z hor.1-4 do 10000 m </t>
  </si>
  <si>
    <t xml:space="preserve">Nakládání výkopku z hor.1-4 v množství do 100 m3 </t>
  </si>
  <si>
    <t>Uložení sypaniny na skládku včetně poplatku za skládku</t>
  </si>
  <si>
    <t>174101101R00</t>
  </si>
  <si>
    <t xml:space="preserve">Zásyp jam, rýh, šachet se zhutněním </t>
  </si>
  <si>
    <t>40*0,5*0,8*0,75</t>
  </si>
  <si>
    <t>175101101RT2</t>
  </si>
  <si>
    <t>Obsyp potrubí bez prohození sypaniny s dodáním štěrkopísku frakce 0 - 22 mm</t>
  </si>
  <si>
    <t>583315004R</t>
  </si>
  <si>
    <t>Kamenivo těžené frakce  8/16</t>
  </si>
  <si>
    <t>POL3_</t>
  </si>
  <si>
    <t>40*0,5*0,8*0,25*2,2</t>
  </si>
  <si>
    <t>310235251R00</t>
  </si>
  <si>
    <t xml:space="preserve">Zazdívka otvorů pl.0,0225 m2 cihlami, tl.zdi 45 cm </t>
  </si>
  <si>
    <t>310237251R00</t>
  </si>
  <si>
    <t xml:space="preserve">Zazdívka otvorů pl. 0,25 m2 cihlami, tl. zdi 45 cm </t>
  </si>
  <si>
    <t>451572211R00</t>
  </si>
  <si>
    <t xml:space="preserve">Lože pod potrubí z kameniva těženého 4 - 8 mm </t>
  </si>
  <si>
    <t>40*0,5*0,1</t>
  </si>
  <si>
    <t>612403399R00</t>
  </si>
  <si>
    <t xml:space="preserve">Hrubá výplň rýh ve stěnách maltou </t>
  </si>
  <si>
    <t>(5,0+2,0*3+1,0*3)*0,2</t>
  </si>
  <si>
    <t>969021111R00</t>
  </si>
  <si>
    <t xml:space="preserve">Vybourání kanalizačního potrubí DN do 100 mm </t>
  </si>
  <si>
    <t>969021121R00</t>
  </si>
  <si>
    <t xml:space="preserve">Vybourání kanalizačního potrubí DN do 200 mm </t>
  </si>
  <si>
    <t>971033251R00</t>
  </si>
  <si>
    <t xml:space="preserve">Vybourání otv. zeď cihel. 0,0225 m2, tl. 45cm, MVC </t>
  </si>
  <si>
    <t>971033451R00</t>
  </si>
  <si>
    <t xml:space="preserve">Vybourání otv. zeď cihel. pl.0,25 m2, tl.45cm, MVC </t>
  </si>
  <si>
    <t>974031145R00</t>
  </si>
  <si>
    <t xml:space="preserve">Vysekání rýh ve zdi cihelné 7 x 20 cm </t>
  </si>
  <si>
    <t>5,0+2,0*3+1,0*3</t>
  </si>
  <si>
    <t xml:space="preserve">Přesun hmot pro opravy a údržbu do výšky 6 m </t>
  </si>
  <si>
    <t>722181213RT7</t>
  </si>
  <si>
    <t>Izolace návleková PRO tl. stěny 13 mm vnitřní průměr 22 mm</t>
  </si>
  <si>
    <t>Termoizolační trubice z pěnového polyetylenu s uzavřenou buněčnou strukturou.</t>
  </si>
  <si>
    <t>1,0+1,2*2+4,80+1,8*2+1,0+1,0+2,5*2+1,0*2+2,50+2,4*2+2,5+1,0+2,4</t>
  </si>
  <si>
    <t>722181213RT8</t>
  </si>
  <si>
    <t>Izolace návleková PRO tl. stěny 13 mm vnitřní průměr 25 mm</t>
  </si>
  <si>
    <t>13+3,0+3,5*2+4,2+4,0*2+4,5*2+2,0*2+1,5*2</t>
  </si>
  <si>
    <t>722181213RU1</t>
  </si>
  <si>
    <t>Izolace návleková PRO tl. stěny 13 mm vnitřní průměr 32 mm</t>
  </si>
  <si>
    <t>(7+13)*2</t>
  </si>
  <si>
    <t xml:space="preserve">Přesun hmot pro izolace tepelné, výšky do 6 m </t>
  </si>
  <si>
    <t>721171219R00</t>
  </si>
  <si>
    <t xml:space="preserve">Trubka pro připojení WC, D 110 mm </t>
  </si>
  <si>
    <t>10+1</t>
  </si>
  <si>
    <t>721176103R00</t>
  </si>
  <si>
    <t xml:space="preserve">Potrubí HT připojovací DN 50 x 1,8 mm </t>
  </si>
  <si>
    <t>2,2+2,4+2,5+2,2+2,2</t>
  </si>
  <si>
    <t>721176104R00</t>
  </si>
  <si>
    <t xml:space="preserve">Potrubí HT připojovací D 75 x 1,9 mm </t>
  </si>
  <si>
    <t>1,4+1,0+1,0*3</t>
  </si>
  <si>
    <t>721176105R00</t>
  </si>
  <si>
    <t xml:space="preserve">Potrubí HT připojovací D 110 x 2,7 mm </t>
  </si>
  <si>
    <t>1,0*10</t>
  </si>
  <si>
    <t>721176124R00</t>
  </si>
  <si>
    <t xml:space="preserve">Potrubí HT svodné (ležaté) v zemi D 75 x 1,9 mm </t>
  </si>
  <si>
    <t>Potrubí pod úrovní základové desky.</t>
  </si>
  <si>
    <t>Potrubí včetně tvarovek.</t>
  </si>
  <si>
    <t>2,5+0,8+0,5+2,0+1,0+1,6+0,8</t>
  </si>
  <si>
    <t>721176222R00</t>
  </si>
  <si>
    <t xml:space="preserve">Potrubí KG svodné (ležaté) v zemi D 110 x 3,2 mm </t>
  </si>
  <si>
    <t>1,0+2,3+0,6+1,0+1,2</t>
  </si>
  <si>
    <t>721176223R00</t>
  </si>
  <si>
    <t xml:space="preserve">Potrubí KG svodné (ležaté) v zemi D 125 x 3,2 mm </t>
  </si>
  <si>
    <t>2,8+3,6+1,9+1,0*4+0,8*2+2,6+2,8+1,6*2+1,8</t>
  </si>
  <si>
    <t>721176224R00</t>
  </si>
  <si>
    <t xml:space="preserve">Potrubí KG svodné (ležaté) v zemi D 160 x 4,0 mm </t>
  </si>
  <si>
    <t>6,0</t>
  </si>
  <si>
    <t>721194104R00</t>
  </si>
  <si>
    <t xml:space="preserve">Vyvedení odpadních výpustek D 40 x 1,8 </t>
  </si>
  <si>
    <t>721194105R00</t>
  </si>
  <si>
    <t xml:space="preserve">Vyvedení odpadních výpustek D 50 x 1,8 </t>
  </si>
  <si>
    <t>6+4</t>
  </si>
  <si>
    <t>721194109R00</t>
  </si>
  <si>
    <t xml:space="preserve">Vyvedení odpadních výpustek D 110 x 2,3 </t>
  </si>
  <si>
    <t>9+1+1</t>
  </si>
  <si>
    <t>721223425RT1</t>
  </si>
  <si>
    <t>Vpusť podlahová se zápachovou uzávěrkou HL80.1 mřížka nerez 115 x 115 mm, odpad D 50/75 mm</t>
  </si>
  <si>
    <t>- podlahová vpust 105 × 105/50/75 boční</t>
  </si>
  <si>
    <t>- mřížka nerez</t>
  </si>
  <si>
    <t>- nerezová příruba a límec 2. úrovně izolace</t>
  </si>
  <si>
    <t>- vodní a suchá zápachová uzávěra</t>
  </si>
  <si>
    <t>- třída zatížení (ČSN EN 1253): K3 = 300 kg</t>
  </si>
  <si>
    <t>- průtok – vodní/suchá: 46/62 l/min</t>
  </si>
  <si>
    <t>721290111R00</t>
  </si>
  <si>
    <t xml:space="preserve">Zkouška těsnosti kanalizace vodou DN 125 </t>
  </si>
  <si>
    <t>721290112R00</t>
  </si>
  <si>
    <t xml:space="preserve">Zkouška těsnosti kanalizace vodou DN 200 </t>
  </si>
  <si>
    <t>998721201R00</t>
  </si>
  <si>
    <t xml:space="preserve">Přesun hmot pro vnitřní kanalizaci, výšky do 6 m </t>
  </si>
  <si>
    <t>722172331R00</t>
  </si>
  <si>
    <t xml:space="preserve">Potrubí z PPR, teplá, D 20x3,4 mm, vč. zed. výpom. </t>
  </si>
  <si>
    <t>722172332R00</t>
  </si>
  <si>
    <t xml:space="preserve">Potrubí z PPR, teplá, D 25x4,2 mm, vč. zed. výpom. </t>
  </si>
  <si>
    <t>722172333R00</t>
  </si>
  <si>
    <t xml:space="preserve">Potrubí z PPR, teplá, D 32x5,4 mm, vč. zed. výpom. </t>
  </si>
  <si>
    <t>722190401R00</t>
  </si>
  <si>
    <t xml:space="preserve">Vyvedení a upevnění výpustek DN 15 </t>
  </si>
  <si>
    <t>6+9+1+2+3+14</t>
  </si>
  <si>
    <t>722191132R00</t>
  </si>
  <si>
    <t xml:space="preserve">Hadice sanitární flexibilní, DN 15, délka 0,4 m </t>
  </si>
  <si>
    <t>722239101R00</t>
  </si>
  <si>
    <t xml:space="preserve">Montáž vodovodních armatur 2závity, G 1/2 </t>
  </si>
  <si>
    <t>722290226R00</t>
  </si>
  <si>
    <t xml:space="preserve">Zkouška tlaku potrubí závitového DN 50 </t>
  </si>
  <si>
    <t>722290231RZ3</t>
  </si>
  <si>
    <t xml:space="preserve">Proplach a dezinfekce vodovod.potrubí do DN 40 </t>
  </si>
  <si>
    <t>28654331RZ3</t>
  </si>
  <si>
    <t>Ventil přímý plastový d 25 mm PPR s výpustí</t>
  </si>
  <si>
    <t>28654332RZ3</t>
  </si>
  <si>
    <t>Ventil přímý plastový d 32 mm PPR s výpustí</t>
  </si>
  <si>
    <t>5513805004.RZ3</t>
  </si>
  <si>
    <t>Termostatický cirkulační vyvažovací ventil DN 15 kvs-0,45</t>
  </si>
  <si>
    <t>MTCV je termostatický, přímo-činný proporcionální ventil pro teplotní vyvážení systémů teplé užitkové vody pro rozsah teplot 40-60°C.</t>
  </si>
  <si>
    <t>998722201R00</t>
  </si>
  <si>
    <t xml:space="preserve">Přesun hmot pro vnitřní vodovod, výšky do 6 m </t>
  </si>
  <si>
    <t>724149101R00</t>
  </si>
  <si>
    <t xml:space="preserve">Montáž čerpadel stroj.ponorných do 32 l, bez potr. </t>
  </si>
  <si>
    <t>42610246.AR</t>
  </si>
  <si>
    <t>Čerpadlo Plus NVD 50-32-160-LC 01</t>
  </si>
  <si>
    <t>998724201R00</t>
  </si>
  <si>
    <t xml:space="preserve">Přesun hmot pro strojní vybavení, výšky do 6 m </t>
  </si>
  <si>
    <t>725014171R00</t>
  </si>
  <si>
    <t xml:space="preserve">Klozet závěsný MIO + sedátko, bílý WC </t>
  </si>
  <si>
    <t>9</t>
  </si>
  <si>
    <t>725017162R00</t>
  </si>
  <si>
    <t>Umyvadlo na šrouby , 48 x 36 cm, bílé U1 zabudované do mramorové desky</t>
  </si>
  <si>
    <t>včetně dopňkových konstrukcí pro zabudování do desky</t>
  </si>
  <si>
    <t>725017168R00</t>
  </si>
  <si>
    <t xml:space="preserve">Umyvadlový sifon 1"1/4 odpad 32mm, chrom </t>
  </si>
  <si>
    <t>725017177R00</t>
  </si>
  <si>
    <t>Umyvadlová deska z umělého mramoru š. 50 cm včetně zaoblení rohů desek</t>
  </si>
  <si>
    <t>bm</t>
  </si>
  <si>
    <t>pro zabudování umyvadel</t>
  </si>
  <si>
    <t>včetně provedené otvorů pro montáž armatur a umyvadel</t>
  </si>
  <si>
    <t>2*1,80+1,70</t>
  </si>
  <si>
    <t>725017180R00</t>
  </si>
  <si>
    <t xml:space="preserve">Umyvadlo na šrouby 50 x 42 cm, bílé U1 </t>
  </si>
  <si>
    <t>725017189RZ1</t>
  </si>
  <si>
    <t>Tlačítko ovládací pro podomítkové moduly nerez provedení pro 2 množství splachování</t>
  </si>
  <si>
    <t>725017189RZ2</t>
  </si>
  <si>
    <t xml:space="preserve">Sedátko duroplastové se zpomalovacím mechanismem </t>
  </si>
  <si>
    <t>725110811R00</t>
  </si>
  <si>
    <t xml:space="preserve">Demontáž klozetů splachovacích </t>
  </si>
  <si>
    <t>725111241R00</t>
  </si>
  <si>
    <t xml:space="preserve">Nádrž splachovací vysokopolož.6 l, bílá </t>
  </si>
  <si>
    <t>RTS 15/ I</t>
  </si>
  <si>
    <t>725119305R00</t>
  </si>
  <si>
    <t xml:space="preserve">Montáž klozetových mís kombinovaných </t>
  </si>
  <si>
    <t>725119306R00</t>
  </si>
  <si>
    <t xml:space="preserve">Montáž klozetu závěsného </t>
  </si>
  <si>
    <t>725122221R00</t>
  </si>
  <si>
    <t xml:space="preserve">Pisoár s automatickým splachovačem, SLP 17 </t>
  </si>
  <si>
    <t>725122817R00</t>
  </si>
  <si>
    <t xml:space="preserve">Demontáž pisoárů bez nádrže + 1 záchodkem </t>
  </si>
  <si>
    <t>725129201R00</t>
  </si>
  <si>
    <t>Montáž pisoárového záchodku bez nádrže automat splach</t>
  </si>
  <si>
    <t>725139103RZ1</t>
  </si>
  <si>
    <t>Montáž a dodávka pisoárových dělících stěn keramická - 70x40 cm</t>
  </si>
  <si>
    <t>725210821R00</t>
  </si>
  <si>
    <t xml:space="preserve">Demontáž umyvadel bez výtokových armatur </t>
  </si>
  <si>
    <t>725210982R00</t>
  </si>
  <si>
    <t xml:space="preserve">Odmontování zápachové uzávěrky </t>
  </si>
  <si>
    <t>8+7</t>
  </si>
  <si>
    <t>725219301RZ3</t>
  </si>
  <si>
    <t xml:space="preserve">Montáž umyvadel na desku zespod </t>
  </si>
  <si>
    <t>725219401R00</t>
  </si>
  <si>
    <t xml:space="preserve">Montáž umyvadel na šrouby do zdiva </t>
  </si>
  <si>
    <t>725219502R00</t>
  </si>
  <si>
    <t xml:space="preserve">Montáž sloupu k umývadlu </t>
  </si>
  <si>
    <t>725330820R00</t>
  </si>
  <si>
    <t xml:space="preserve">Demontáž výlevky diturvitové </t>
  </si>
  <si>
    <t>725339101R00</t>
  </si>
  <si>
    <t xml:space="preserve">Montáž výlevky diturvitové, bez nádrže a armatur </t>
  </si>
  <si>
    <t>725813115RZ3</t>
  </si>
  <si>
    <t>Ventil roh se sítkem DN 15/10g vč.montáže</t>
  </si>
  <si>
    <t>725820801R00</t>
  </si>
  <si>
    <t xml:space="preserve">Demontáž baterie nástěnné do G 3/4 </t>
  </si>
  <si>
    <t>7+1</t>
  </si>
  <si>
    <t>725829202R00</t>
  </si>
  <si>
    <t xml:space="preserve">Montáž baterie umyv.a dřezové nástěnné </t>
  </si>
  <si>
    <t>725829301R00</t>
  </si>
  <si>
    <t xml:space="preserve">Montáž baterie umyv.a dřezové stojánkové </t>
  </si>
  <si>
    <t>6+1</t>
  </si>
  <si>
    <t>725849201R00</t>
  </si>
  <si>
    <t xml:space="preserve">Montáž baterií sprchových, pevná výška </t>
  </si>
  <si>
    <t>725980121R00</t>
  </si>
  <si>
    <t xml:space="preserve">Dvířka z plastu, 500 x 500 mm </t>
  </si>
  <si>
    <t>vzt</t>
  </si>
  <si>
    <t>725980122R00</t>
  </si>
  <si>
    <t xml:space="preserve">Dvířka z plastu, 200 x 300 mm </t>
  </si>
  <si>
    <t>286967581R</t>
  </si>
  <si>
    <t>Modul-WC,ovl. zepředu, h=112cm</t>
  </si>
  <si>
    <t>55145100R</t>
  </si>
  <si>
    <t>Růžice sprchová jednopolohová SR701, ABS</t>
  </si>
  <si>
    <t>55145200R</t>
  </si>
  <si>
    <t>Hadice sprchová kov SPS 357</t>
  </si>
  <si>
    <t>55145357R</t>
  </si>
  <si>
    <t>Tyč sprchová 90 cm 973.00</t>
  </si>
  <si>
    <t>55145411R</t>
  </si>
  <si>
    <t>Baterie umyvadlová stojánková TC.4001</t>
  </si>
  <si>
    <t>9+1</t>
  </si>
  <si>
    <t>55145416R</t>
  </si>
  <si>
    <t>Baterie sprchová nástěnná TC.4020/I-100</t>
  </si>
  <si>
    <t>55167384R</t>
  </si>
  <si>
    <t>Sedátko klozetové z PH T 3551 - bílé č. 9251.5</t>
  </si>
  <si>
    <t>64233513R</t>
  </si>
  <si>
    <t>Klozet komb bílý hlub.splach.vodor odpad</t>
  </si>
  <si>
    <t>64271101R</t>
  </si>
  <si>
    <t>Výlevka se sklop. plast. mřížkou, bílá</t>
  </si>
  <si>
    <t>64286106R</t>
  </si>
  <si>
    <t>Sada instalační pro klozet a bidet s bílou krytkou</t>
  </si>
  <si>
    <t>pár</t>
  </si>
  <si>
    <t>998725201R00</t>
  </si>
  <si>
    <t xml:space="preserve">Přesun hmot pro zařizovací předměty, výšky do 6 m </t>
  </si>
  <si>
    <t>733110806R00</t>
  </si>
  <si>
    <t xml:space="preserve">Demontáž potrubí ocelového závitového do DN 15-32 </t>
  </si>
  <si>
    <t>3*13+24</t>
  </si>
  <si>
    <t>998733201R00</t>
  </si>
  <si>
    <t xml:space="preserve">Přesun hmot pro rozvody potrubí, výšky do 6 m </t>
  </si>
  <si>
    <t>31945208R</t>
  </si>
  <si>
    <t>Prodloužení  1530G   20 x 1/2"   mosazné</t>
  </si>
  <si>
    <t>998734201R00</t>
  </si>
  <si>
    <t xml:space="preserve">Přesun hmot pro armatury, výšky do 6 m </t>
  </si>
  <si>
    <t xml:space="preserve">Svislá doprava suti na výšku do 3,5 m </t>
  </si>
  <si>
    <t xml:space="preserve">Odvoz suti a vybour. hmot na skládku do 1 km </t>
  </si>
  <si>
    <t xml:space="preserve">Příplatek k odvozu za každý další 1 km </t>
  </si>
  <si>
    <t xml:space="preserve">Vnitrostaveništní doprava suti do 10 m </t>
  </si>
  <si>
    <t xml:space="preserve">Příplatek k vnitrost. dopravě suti za dalších 5 m </t>
  </si>
  <si>
    <t xml:space="preserve">Nakládání suti na dopravní prostředky </t>
  </si>
  <si>
    <t xml:space="preserve">Poplatek za skládku suť vybourané hmoty </t>
  </si>
  <si>
    <t>2*0,1*2</t>
  </si>
  <si>
    <t>974031133R00</t>
  </si>
  <si>
    <t xml:space="preserve">Vysekání rýh ve zdi cihelné 5 x 10 cm </t>
  </si>
  <si>
    <t>722181213RT5</t>
  </si>
  <si>
    <t>Izolace návleková PRO tl. stěny 13 mm vnitřní průměr 15 mm</t>
  </si>
  <si>
    <t>(1,2+1,0+2,0+0,8+1,20)*2*1,05</t>
  </si>
  <si>
    <t>722181213RT6</t>
  </si>
  <si>
    <t>Izolace návleková PRO tl. stěny 13 mm vnitřní průměr 18 mm</t>
  </si>
  <si>
    <t>(4,0+3,4+2,50)*2*1,05</t>
  </si>
  <si>
    <t>3,0*2*1,05</t>
  </si>
  <si>
    <t>722181213RT9</t>
  </si>
  <si>
    <t>Izolace návleková  PRO tl. stěny 13 mm vnitřní průměr 28 mm</t>
  </si>
  <si>
    <t>(1,0+6,0)*2*1,05</t>
  </si>
  <si>
    <t>28377670R</t>
  </si>
  <si>
    <t>Páska samolepicí š. 38 mm, dl. 20m</t>
  </si>
  <si>
    <t>28377691RZ3</t>
  </si>
  <si>
    <t>Lepidlo na polyet.návl.izolaci 500 ml</t>
  </si>
  <si>
    <t>2,50*2*3+4,50*2+1,40*2+2,80*2+7,0*2+1,5*2</t>
  </si>
  <si>
    <t>733140825RZ3</t>
  </si>
  <si>
    <t xml:space="preserve">Odřezání ocel.potrubí do DN 20 </t>
  </si>
  <si>
    <t>733164102RT5</t>
  </si>
  <si>
    <t>Montáž potrubí z měděných trubek vytápění D 15 mm spojované lisováním</t>
  </si>
  <si>
    <t>(1,2+1,0+2,0+0,8+1,20)*2</t>
  </si>
  <si>
    <t>733164103RT5</t>
  </si>
  <si>
    <t>Montáž potrubí z měděných trubek vytápění D 18 mm spojované lisováním</t>
  </si>
  <si>
    <t>(4,0+3,4+2,50)*2</t>
  </si>
  <si>
    <t>733164104RT5</t>
  </si>
  <si>
    <t>Montáž potrubí z měděných trubek vytápění D 22 mm spojovaného lisováním</t>
  </si>
  <si>
    <t>3,0*2</t>
  </si>
  <si>
    <t>733164105RT5</t>
  </si>
  <si>
    <t>Montáž potrubí z měděných trubek vytápění D 28 mm spojovaného lisováním</t>
  </si>
  <si>
    <t>(1,0+6,0)*2</t>
  </si>
  <si>
    <t>733191923R00</t>
  </si>
  <si>
    <t xml:space="preserve">Navaření odbočky na potrubí,DN odbočky 15 </t>
  </si>
  <si>
    <t>733191925R00</t>
  </si>
  <si>
    <t xml:space="preserve">Navaření odbočky na potrubí,DN odbočky 25 </t>
  </si>
  <si>
    <t>19632350R</t>
  </si>
  <si>
    <t>Trubka měděná E Cu 99,99 polotvr. 15x1 mm</t>
  </si>
  <si>
    <t>19632365R</t>
  </si>
  <si>
    <t>Trubka měděná E Cu 99,99 polotvr. 18x1 mm</t>
  </si>
  <si>
    <t>19632375R</t>
  </si>
  <si>
    <t>Trubka měděná E Cu 99,99 polotvr. 22x1 mm</t>
  </si>
  <si>
    <t>19632376R</t>
  </si>
  <si>
    <t>Trubka měděná E Cu 99,99 polotvr. 28x1 mm</t>
  </si>
  <si>
    <t>(1,0+6,0)*1,05*2</t>
  </si>
  <si>
    <t>904      R02</t>
  </si>
  <si>
    <t>Hzs-zkoušky v ramci montaz.praci Topná zkouška</t>
  </si>
  <si>
    <t>hod</t>
  </si>
  <si>
    <t>Prav.M</t>
  </si>
  <si>
    <t>HZS</t>
  </si>
  <si>
    <t>POL10_</t>
  </si>
  <si>
    <t>734209103R00</t>
  </si>
  <si>
    <t xml:space="preserve">Montáž armatur závitových,s 1závitem, G 1/2 </t>
  </si>
  <si>
    <t>734261401RZ3</t>
  </si>
  <si>
    <t>Arm roh,přím, G1/2x15 EK přípoj radiátoru VK vč.montáže</t>
  </si>
  <si>
    <t>734261409T00</t>
  </si>
  <si>
    <t>Mtž - spoj eurokonus 15 vč.materiálu</t>
  </si>
  <si>
    <t>734291973R00</t>
  </si>
  <si>
    <t xml:space="preserve">Hlavice ovládání term.ventilů termostat.VE 4260 HK </t>
  </si>
  <si>
    <t>31941534R</t>
  </si>
  <si>
    <t>Nátrubek jednoznačný č. 270 DN 1/2" černý</t>
  </si>
  <si>
    <t>31941535R</t>
  </si>
  <si>
    <t>Nátrubek jednoznačný č. 270 DN 3/4" černý</t>
  </si>
  <si>
    <t>551200075R</t>
  </si>
  <si>
    <t>Ventil radiátorový term.s přípojem EKx1/2"</t>
  </si>
  <si>
    <t>551200110R</t>
  </si>
  <si>
    <t>Šroubení regulační - přípoj na EK x 1/2"</t>
  </si>
  <si>
    <t>735000912R00</t>
  </si>
  <si>
    <t xml:space="preserve">Vyregulování ventilů s termost.ovládáním </t>
  </si>
  <si>
    <t>735121810R00</t>
  </si>
  <si>
    <t xml:space="preserve">Demontáž otopných těles ocelových deskových </t>
  </si>
  <si>
    <t>735159110R00</t>
  </si>
  <si>
    <t xml:space="preserve">Montáž panelových těles 1řadých do délky 1500 mm </t>
  </si>
  <si>
    <t>735159210R00</t>
  </si>
  <si>
    <t xml:space="preserve">Montáž panelových těles 2řadých do délky 1140 mm </t>
  </si>
  <si>
    <t>735159310R00</t>
  </si>
  <si>
    <t xml:space="preserve">Montáž panelových těles 3řadých do délky 1140 mm </t>
  </si>
  <si>
    <t>735191905R00</t>
  </si>
  <si>
    <t xml:space="preserve">Odvzdušnění otopných těles </t>
  </si>
  <si>
    <t>735191910R00</t>
  </si>
  <si>
    <t xml:space="preserve">Napuštění vody do otopného systému </t>
  </si>
  <si>
    <t>735291800R00</t>
  </si>
  <si>
    <t xml:space="preserve">Demontáž konzol otopných těles do odpadu </t>
  </si>
  <si>
    <t>48441540R</t>
  </si>
  <si>
    <t>Konzola stěnová jednoduchá</t>
  </si>
  <si>
    <t>sada</t>
  </si>
  <si>
    <t>48441552R</t>
  </si>
  <si>
    <t>Konzola stěnová dvojitá H500</t>
  </si>
  <si>
    <t>48441553R</t>
  </si>
  <si>
    <t>Konzola stěnová dvojitá H600</t>
  </si>
  <si>
    <t>48441554R</t>
  </si>
  <si>
    <t>Konzola stěnová dvojitá H900</t>
  </si>
  <si>
    <t>48460583RZ1</t>
  </si>
  <si>
    <t>Těleso otopné kompaktní 22-500/520 mm typ Compact M - spodní připojení</t>
  </si>
  <si>
    <t>48460603.OR</t>
  </si>
  <si>
    <t>Těleso otopné kompaktní 22-600/600 mm typ Compact M - spodní připojení</t>
  </si>
  <si>
    <t>48460625RZ1</t>
  </si>
  <si>
    <t>Těleso otopné kompaktní 22-900/920 mm typ Compact M - spodní připojení</t>
  </si>
  <si>
    <t>48460977RZ1</t>
  </si>
  <si>
    <t>Těleso otopné multifunkční 33-900/400 mm typ Compact M - spodní připojení</t>
  </si>
  <si>
    <t>998735202R00</t>
  </si>
  <si>
    <t xml:space="preserve">Přesun hmot pro otopná tělesa, výšky do 12 m </t>
  </si>
  <si>
    <t>240071362RZ2</t>
  </si>
  <si>
    <t>Montáž dveřních mřížek - všechny typy oboustranná mřížka</t>
  </si>
  <si>
    <t>310235241R00</t>
  </si>
  <si>
    <t xml:space="preserve">Zazdívka otvorů pl.0,0225 m2 cihlami, tl.zdi 30 cm </t>
  </si>
  <si>
    <t>971033231R00</t>
  </si>
  <si>
    <t xml:space="preserve">Vybourání otv. zeď cihel. 0,0225 m2, tl. 15cm, MVC </t>
  </si>
  <si>
    <t>240080854RZ1</t>
  </si>
  <si>
    <t xml:space="preserve">Izolace tepelná potrubí kruhového do d=200 </t>
  </si>
  <si>
    <t>Montáž tepelné izolace z min.vlny tl.50mm s povrchem z Al na šestihranném pletivu.</t>
  </si>
  <si>
    <t>3,14*0,15*1,20*2*1,10</t>
  </si>
  <si>
    <t>713571119RZ1</t>
  </si>
  <si>
    <t xml:space="preserve">Těsnící ochranná manžeta potrubí D 160 mm </t>
  </si>
  <si>
    <t>pod větrací hlavici - těsnění mezi stávající střechou a podstavou hlavice</t>
  </si>
  <si>
    <t>63153565R</t>
  </si>
  <si>
    <t>Rohož izolační DP 65kg/m3 4000x1000x 50 mm</t>
  </si>
  <si>
    <t>240070229RZ3</t>
  </si>
  <si>
    <t xml:space="preserve">Průchod střešní provedení 1 d 150 </t>
  </si>
  <si>
    <t>montáž ventilační hlavice vč. podkladního plechu</t>
  </si>
  <si>
    <t>240070229RZ4</t>
  </si>
  <si>
    <t xml:space="preserve">Zapravení průchodu střešního d 150 </t>
  </si>
  <si>
    <t>montáž Pz plechu - zajištění stávajícího rušeného otvoru ve střeše</t>
  </si>
  <si>
    <t>764454820RZ1</t>
  </si>
  <si>
    <t xml:space="preserve">Demontáž odvětrávacích hlavic do D 150 mm </t>
  </si>
  <si>
    <t>stávající odvětrání</t>
  </si>
  <si>
    <t>998764203R00</t>
  </si>
  <si>
    <t xml:space="preserve">Přesun hmot pro klempířské konstr., výšky do 24 m </t>
  </si>
  <si>
    <t>767995102R00</t>
  </si>
  <si>
    <t>Výroba a montáž kov. atypických konstr. do 10 kg včetně dodávky</t>
  </si>
  <si>
    <t>kg</t>
  </si>
  <si>
    <t xml:space="preserve">Přesun hmot pro zámečnické konstr., výšky do 6 m </t>
  </si>
  <si>
    <t>783222100R00</t>
  </si>
  <si>
    <t xml:space="preserve">Nátěr syntetický kovových konstrukcí dvojnásobný </t>
  </si>
  <si>
    <t>pomocná konstrukce</t>
  </si>
  <si>
    <t>240010331RZ2</t>
  </si>
  <si>
    <t xml:space="preserve">Montáž ventilátorů do kruh.potrubí do d=115 </t>
  </si>
  <si>
    <t>240010331RZ3</t>
  </si>
  <si>
    <t xml:space="preserve">Montáž ventilátorů do kruh.potrubí do d=315 </t>
  </si>
  <si>
    <t>240070149RZ3</t>
  </si>
  <si>
    <t xml:space="preserve">Hlavice samotahová velikost 160 </t>
  </si>
  <si>
    <t>240071102R00</t>
  </si>
  <si>
    <t>Ventil talířový z termoplastů vel. 100 odsávací dodávka a montáž</t>
  </si>
  <si>
    <t>240071102RZ1</t>
  </si>
  <si>
    <t>Ventil talířový z termoplastů vel. 125 odsávací dodávka a montáž</t>
  </si>
  <si>
    <t>240071289R00</t>
  </si>
  <si>
    <t>Zhotovení závěsů pro kruhové a 4hran. potrubí dodávka</t>
  </si>
  <si>
    <t>240071290R00</t>
  </si>
  <si>
    <t xml:space="preserve">Montáž závěsů pro kruhové a 4hran. potrubí </t>
  </si>
  <si>
    <t>240080002R00</t>
  </si>
  <si>
    <t xml:space="preserve">Potrubí kruhové sk. I. PK 120311 do d 140 </t>
  </si>
  <si>
    <t>3,0+3,50+1,50</t>
  </si>
  <si>
    <t>240080003R00</t>
  </si>
  <si>
    <t xml:space="preserve">Potrubí kruhové sk. I. PK 120311 do d 160 </t>
  </si>
  <si>
    <t>2,50+1,20+0,90+1,0</t>
  </si>
  <si>
    <t>1,6+1,20+1,0</t>
  </si>
  <si>
    <t>240080342RZ2</t>
  </si>
  <si>
    <t xml:space="preserve">Trouby ohebné tlumící a tep.izol. do d 100 </t>
  </si>
  <si>
    <t>240080342RZ3</t>
  </si>
  <si>
    <t xml:space="preserve">Trouby ohebné tlumící a tep.izol. do d 125 </t>
  </si>
  <si>
    <t>240080799RZ5</t>
  </si>
  <si>
    <t xml:space="preserve">Kotvení, těsnění, spojovací materiál </t>
  </si>
  <si>
    <t>283550243RZ3</t>
  </si>
  <si>
    <t>Páska samolepicí a těsnící ALU š=50mm/33m</t>
  </si>
  <si>
    <t>42911705RZ3</t>
  </si>
  <si>
    <t>Ventilátor rad.do potrubí d=100, plastový QUADRO SUPER 100</t>
  </si>
  <si>
    <t>42911707RZ3</t>
  </si>
  <si>
    <t>Ventilátor rad.do potrubí d=150, plastový TD 500/150-160 SILENT T IP44</t>
  </si>
  <si>
    <t>Diagonální ventilátory do kruhového potrubí</t>
  </si>
  <si>
    <t>ultra tichý ventilátor s doběhem</t>
  </si>
  <si>
    <t>42971073RZ3</t>
  </si>
  <si>
    <t>Klapka zpětná kruh.dvoukřídlá - d=100</t>
  </si>
  <si>
    <t>42971074RZ3</t>
  </si>
  <si>
    <t>Klapka zpětná kruh.dvoukřídlá - d=150</t>
  </si>
  <si>
    <t>42973050RZ3</t>
  </si>
  <si>
    <t>Mřížka dveřní plast.oboustr. 445x82 - PT 489b</t>
  </si>
  <si>
    <t>barva dle výběru stavebníka</t>
  </si>
  <si>
    <t>42981281R</t>
  </si>
  <si>
    <t>Trouba d 125 délka 1000 mm pozinkovaná</t>
  </si>
  <si>
    <t>(3,0+3,50+1,50)*1,10</t>
  </si>
  <si>
    <t>42981292R</t>
  </si>
  <si>
    <t>Trouba Spiro d 160 délka 1000 mm pozinkovaná</t>
  </si>
  <si>
    <t>(2,50+1,20+0,90+1,0)*1,10</t>
  </si>
  <si>
    <t>(1,6+1,20+1,0)*1,10</t>
  </si>
  <si>
    <t>429822004R</t>
  </si>
  <si>
    <t>Oblouk segmentový 90°, d 150 mm Pz plech</t>
  </si>
  <si>
    <t>429822169RZ3</t>
  </si>
  <si>
    <t>Přechod oboustranný d = 125/150mm, PZ plech</t>
  </si>
  <si>
    <t>429823005R</t>
  </si>
  <si>
    <t>Rozbočka T 90 ° d = 125 mm, d1 =125 mm, Pz plech</t>
  </si>
  <si>
    <t>429823008RZ3</t>
  </si>
  <si>
    <t>Rozbočka T 90 ° d = 150 mm, d1 =125 mm, Pz plech</t>
  </si>
  <si>
    <t>904      R01</t>
  </si>
  <si>
    <t>Hzs-zkoušky v rámci montáž.prací Komplexní vyzkoušení a nastavení VZT</t>
  </si>
  <si>
    <t>h</t>
  </si>
  <si>
    <t>310236241R00</t>
  </si>
  <si>
    <t xml:space="preserve">Zazdívka otvorů pl. 0,09 m2 cihlami, tl. zdi 30 cm </t>
  </si>
  <si>
    <t>50*0,1</t>
  </si>
  <si>
    <t>612423631R00</t>
  </si>
  <si>
    <t xml:space="preserve">Omítka rýh stěn vápenná šířky do 30 cm, štuková </t>
  </si>
  <si>
    <t>30*0,1</t>
  </si>
  <si>
    <t>971038241R00</t>
  </si>
  <si>
    <t xml:space="preserve">Vybourání otvorů cihly duté  0,0225 m2, tl. 30 cm </t>
  </si>
  <si>
    <t>přechod kabelový mezi místnostmi</t>
  </si>
  <si>
    <t>971038351R00</t>
  </si>
  <si>
    <t xml:space="preserve">Vybourání otvorů cihly  pl. 0,09 m2, tl. 45 cm </t>
  </si>
  <si>
    <t>pro RTO</t>
  </si>
  <si>
    <t>973031324R00</t>
  </si>
  <si>
    <t xml:space="preserve">Vysekání kapes zeď cihel. MVC, pl. 0,1m2, hl. 15cm </t>
  </si>
  <si>
    <t>pro krabice</t>
  </si>
  <si>
    <t>974031121R00</t>
  </si>
  <si>
    <t xml:space="preserve">Vysekání rýh ve zdi cihelné 3 x 3 cm </t>
  </si>
  <si>
    <t>menší výseky k přístrojům</t>
  </si>
  <si>
    <t>pro zás : 6</t>
  </si>
  <si>
    <t>pro vyp : 12</t>
  </si>
  <si>
    <t>pro vysoušeč : 6</t>
  </si>
  <si>
    <t>pro regulátory : 9</t>
  </si>
  <si>
    <t>pro ČM 102 : 15</t>
  </si>
  <si>
    <t>974031132R00</t>
  </si>
  <si>
    <t xml:space="preserve">Vysekání rýh ve zdi cihelné 5 x 7 cm </t>
  </si>
  <si>
    <t>Svazky ve zdi do HR</t>
  </si>
  <si>
    <t>přívod : 25</t>
  </si>
  <si>
    <t>větší : 10</t>
  </si>
  <si>
    <t>210010003RT1</t>
  </si>
  <si>
    <t>Trubka ohebná pod omítku, typ 23.. 23 mm včetně dodávky trubky PVC 2323</t>
  </si>
  <si>
    <t>Pro případnou potřebu ochrany vodičů</t>
  </si>
  <si>
    <t>210010301RT1</t>
  </si>
  <si>
    <t>Krabice přístrojová KP, bez zapojení, kruhová včetně dodávky KP 68/2</t>
  </si>
  <si>
    <t>zás : 2</t>
  </si>
  <si>
    <t>vyp : 4</t>
  </si>
  <si>
    <t>vysoušeč : 2</t>
  </si>
  <si>
    <t>pisoáry : 6</t>
  </si>
  <si>
    <t>regulátory : 3</t>
  </si>
  <si>
    <t>pohyb čidla : 6</t>
  </si>
  <si>
    <t>jiné spojovací : 5</t>
  </si>
  <si>
    <t>210100001R00</t>
  </si>
  <si>
    <t xml:space="preserve">Ukončení vodičů v rozvaděči + zapojení do 2,5 mm2 </t>
  </si>
  <si>
    <t>2,5 : 9</t>
  </si>
  <si>
    <t>1,5 : 18</t>
  </si>
  <si>
    <t>210100002R00</t>
  </si>
  <si>
    <t xml:space="preserve">Ukončení vodičů v rozvaděči + zapojení do 6 mm2 </t>
  </si>
  <si>
    <t>přívod : 10</t>
  </si>
  <si>
    <t>SEBT : 6</t>
  </si>
  <si>
    <t>210100003R00</t>
  </si>
  <si>
    <t xml:space="preserve">Ukončení vodičů v rozvaděči + zapojení do 16 mm2 </t>
  </si>
  <si>
    <t>MET</t>
  </si>
  <si>
    <t>210110001RT1</t>
  </si>
  <si>
    <t>Spínač nástěnný jednopól.- řaz. 1, obyč.prostředí včetně dodávky spínače 3553-A01340</t>
  </si>
  <si>
    <t>210110041R00</t>
  </si>
  <si>
    <t>Spínač zapuštěný jednopólový, řazení 1 DEMONTÁŽ</t>
  </si>
  <si>
    <t>210110062R00</t>
  </si>
  <si>
    <t>Mtž čidla pohybové včetně dodávky</t>
  </si>
  <si>
    <t>210110503R00</t>
  </si>
  <si>
    <t xml:space="preserve">Vypínač vačkový vestavný na DIN </t>
  </si>
  <si>
    <t>do RTO HV</t>
  </si>
  <si>
    <t>210111004RZ3</t>
  </si>
  <si>
    <t>zásuvka vestav šroub 3P+N+PE DEMONTÁŽ</t>
  </si>
  <si>
    <t>210111011RT6</t>
  </si>
  <si>
    <t>Zásuvka domovní zapuštěná - provedení 2P+PE včetně dodávky zásuvky a rámečku</t>
  </si>
  <si>
    <t>zás. : 2</t>
  </si>
  <si>
    <t>zás pro vysoušeč jako rezerva : 2</t>
  </si>
  <si>
    <t>210120421R00</t>
  </si>
  <si>
    <t xml:space="preserve">Mtž jistič nn 1pól -63A bez krytu </t>
  </si>
  <si>
    <t>do RTO</t>
  </si>
  <si>
    <t>10A : 2</t>
  </si>
  <si>
    <t>16A : 3</t>
  </si>
  <si>
    <t>2A : 4</t>
  </si>
  <si>
    <t>210120451R00</t>
  </si>
  <si>
    <t xml:space="preserve">Jistič vzduchový 3pólový do 25 A bez krytu </t>
  </si>
  <si>
    <t>do HR</t>
  </si>
  <si>
    <t>210120453R00</t>
  </si>
  <si>
    <t>Jistič vzduchový 3pólový do 25 A ve skříni DEMONTÁŽ</t>
  </si>
  <si>
    <t>demontáž v HR pro nový jistič 16A/3</t>
  </si>
  <si>
    <t>210120823R00</t>
  </si>
  <si>
    <t xml:space="preserve">Chránič proudový čtyřpólový do 40 A </t>
  </si>
  <si>
    <t>210170002R00</t>
  </si>
  <si>
    <t xml:space="preserve">Trafo 1fázové vestavné do 1000 VA, 1prim/1sek. </t>
  </si>
  <si>
    <t>do RTO 24V DC na DIN</t>
  </si>
  <si>
    <t>210190002R00</t>
  </si>
  <si>
    <t>Montáž celoplechových rozvodnic do váhy 50 kg včetně dodávky RTO</t>
  </si>
  <si>
    <t>RTO</t>
  </si>
  <si>
    <t>210190003R00</t>
  </si>
  <si>
    <t xml:space="preserve">Montáž celoplechových rozvodnic do váhy 100 kg </t>
  </si>
  <si>
    <t>Kompletní úprava v rozváděči HR, pro nový jistič pro RTO(včetně popisů aj.)</t>
  </si>
  <si>
    <t>210200013R00</t>
  </si>
  <si>
    <t xml:space="preserve">Svítidlo LED </t>
  </si>
  <si>
    <t>NZ : 8</t>
  </si>
  <si>
    <t>LA : 4</t>
  </si>
  <si>
    <t>LB : 11</t>
  </si>
  <si>
    <t>LC : 11</t>
  </si>
  <si>
    <t>LD : 1</t>
  </si>
  <si>
    <t>21020003RZZ</t>
  </si>
  <si>
    <t>Svítidlo žárovkové .........., stropní DEMONTÁŽ</t>
  </si>
  <si>
    <t>210220003RT3</t>
  </si>
  <si>
    <t>Vedení uzemňovací na povrchu Cu do 50 mm2 včetně dodávky CY 6 mm2</t>
  </si>
  <si>
    <t>sebt</t>
  </si>
  <si>
    <t>210220003RT4</t>
  </si>
  <si>
    <t>Vedení uzemňovací na povrchu Cu do 50 mm2 včetně dodávky CY 16mm2 lano</t>
  </si>
  <si>
    <t>přívod z HR</t>
  </si>
  <si>
    <t>210220321R00</t>
  </si>
  <si>
    <t>Svorka na potrubí ......včetně Cu pásku včetně dodávky svorky + Cu pásku</t>
  </si>
  <si>
    <t>SEBT</t>
  </si>
  <si>
    <t>210230001R00</t>
  </si>
  <si>
    <t xml:space="preserve">Osazení vysoušeče </t>
  </si>
  <si>
    <t>210290001R00</t>
  </si>
  <si>
    <t xml:space="preserve">Výchozí revize elektro </t>
  </si>
  <si>
    <t>VRZ</t>
  </si>
  <si>
    <t>210800023RT4</t>
  </si>
  <si>
    <t>Vodič CYKYLo 3x1,5 mm2 pod omítkou včetně dodávky vodiče CYKYLo 3x1,5</t>
  </si>
  <si>
    <t>J2,J3 : 110</t>
  </si>
  <si>
    <t>J6 : 28</t>
  </si>
  <si>
    <t>J7 : 40</t>
  </si>
  <si>
    <t>J8 : 25</t>
  </si>
  <si>
    <t>J9 : 25</t>
  </si>
  <si>
    <t>nouzové sv : 95</t>
  </si>
  <si>
    <t>prořez : 35</t>
  </si>
  <si>
    <t>210800024RT4</t>
  </si>
  <si>
    <t>Vodič CYKYLo 3x2,5 mm2 pod omítkou včetně dodávky vodiče CYKYLo 3x2,5</t>
  </si>
  <si>
    <t>J1 : 44</t>
  </si>
  <si>
    <t>J4 : 6</t>
  </si>
  <si>
    <t>J5 : 18</t>
  </si>
  <si>
    <t>prořez : 10</t>
  </si>
  <si>
    <t>0</t>
  </si>
  <si>
    <t>210800115RT1</t>
  </si>
  <si>
    <t>Kabel CYKY 750 V 5x1,5 mm2 uložený pod omítkou včetně dodávky kabelu</t>
  </si>
  <si>
    <t>přívody k vZT</t>
  </si>
  <si>
    <t>210800117RT1</t>
  </si>
  <si>
    <t>Kabel CYKY 750 V 5x4 mm2 uložený pod omítkou včetně dodávky kabelu</t>
  </si>
  <si>
    <t>34531735RZ8</t>
  </si>
  <si>
    <t>regulátor pro VZT1</t>
  </si>
  <si>
    <t>34531740RZ9</t>
  </si>
  <si>
    <t>ovládač pro VZT2a,VZT2b</t>
  </si>
  <si>
    <t>34536398RZZ</t>
  </si>
  <si>
    <t>Spínač 32A páčkový 3pólový na DIN</t>
  </si>
  <si>
    <t>RTO HV</t>
  </si>
  <si>
    <t>34561401R</t>
  </si>
  <si>
    <t>Svorka typu WAGO 273-101 5x1,5</t>
  </si>
  <si>
    <t>34814101RZ10</t>
  </si>
  <si>
    <t>Svítidlo LA</t>
  </si>
  <si>
    <t>Včetně recyklačních poplatků + úchytný materiál</t>
  </si>
  <si>
    <t>34814103RZ11</t>
  </si>
  <si>
    <t>Svítidlo LB</t>
  </si>
  <si>
    <t>Včetně recyklačních poplatků a úchytných materiálů.</t>
  </si>
  <si>
    <t>34814104RZ12</t>
  </si>
  <si>
    <t>Svítidlo LC</t>
  </si>
  <si>
    <t>34814105RZ13</t>
  </si>
  <si>
    <t>Svítidlo LD</t>
  </si>
  <si>
    <t>34814106RZ14</t>
  </si>
  <si>
    <t>Svítidlo nouzové</t>
  </si>
  <si>
    <t>357161658RZZ</t>
  </si>
  <si>
    <t>Rozvodnice RTO</t>
  </si>
  <si>
    <t>35822001013R</t>
  </si>
  <si>
    <t>Jistič do 80 A 1 pól. charakteristika B, LTN-10B-1</t>
  </si>
  <si>
    <t>35822001015R</t>
  </si>
  <si>
    <t>Jistič do 80 A 1 pól. charakteristika B, LTN-16B-1</t>
  </si>
  <si>
    <t>35822001034R</t>
  </si>
  <si>
    <t>Jistič do 80 A 1pól. charakteristika C, LTN-2C-1</t>
  </si>
  <si>
    <t>35822002313R</t>
  </si>
  <si>
    <t>Jistič do 80 A 3 pól. charakterist. B, LTN-16B-3</t>
  </si>
  <si>
    <t>35889029.AR</t>
  </si>
  <si>
    <t>Chránič proudový OFI40/4/030   OFI 40</t>
  </si>
  <si>
    <t>37421102RZZ</t>
  </si>
  <si>
    <t>Transformátor 1fázový pro 9ks pisoárů</t>
  </si>
  <si>
    <t>24001000RZ15</t>
  </si>
  <si>
    <t xml:space="preserve">Ústrojí regulační.ventilátorů pro VZT1 </t>
  </si>
  <si>
    <t>24001000RZ16</t>
  </si>
  <si>
    <t xml:space="preserve">Ústrojí regulační.ventilátorů pro VZT2 </t>
  </si>
  <si>
    <t>240010134R00</t>
  </si>
  <si>
    <t xml:space="preserve">Ventilátor universální typ UV, velikost UV 1 </t>
  </si>
  <si>
    <t>VZT1, VZT2a, VZT2b</t>
  </si>
  <si>
    <t xml:space="preserve">Poplatek za skládku suť a vybourané hmoty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</si>
</sst>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J0eLv9HCJf3WCKkGbsH9PkKNq2rX7kbxf2feOV4fFXzk0s6zCMdRgMiLqcADnHX1Gdn8NQxkI6TnC8CgzfkacQ==" saltValue="bcTSjTEMB6IENCQPs71aq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4"/>
  <sheetViews>
    <sheetView showGridLines="0" tabSelected="1" topLeftCell="B17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SUMIF(F57:F90,A16,I57:I90)+SUMIF(F57:F90,"PSU",I57:I90)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SUMIF(F57:F90,A17,I57:I90)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SUMIF(F57:F90,A18,I57:I90)</f>
        <v>0</v>
      </c>
      <c r="J18" s="85"/>
    </row>
    <row r="19" spans="1:10" ht="23.25" customHeight="1" x14ac:dyDescent="0.2">
      <c r="A19" s="199" t="s">
        <v>134</v>
      </c>
      <c r="B19" s="38" t="s">
        <v>27</v>
      </c>
      <c r="C19" s="62"/>
      <c r="D19" s="63"/>
      <c r="E19" s="83"/>
      <c r="F19" s="84"/>
      <c r="G19" s="83"/>
      <c r="H19" s="84"/>
      <c r="I19" s="83">
        <f>SUMIF(F57:F90,A19,I57:I90)</f>
        <v>0</v>
      </c>
      <c r="J19" s="85"/>
    </row>
    <row r="20" spans="1:10" ht="23.25" customHeight="1" x14ac:dyDescent="0.2">
      <c r="A20" s="199" t="s">
        <v>135</v>
      </c>
      <c r="B20" s="38" t="s">
        <v>28</v>
      </c>
      <c r="C20" s="62"/>
      <c r="D20" s="63"/>
      <c r="E20" s="83"/>
      <c r="F20" s="84"/>
      <c r="G20" s="83"/>
      <c r="H20" s="84"/>
      <c r="I20" s="83">
        <f>SUMIF(F57:F90,A20,I57:I90)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50</v>
      </c>
      <c r="C39" s="149"/>
      <c r="D39" s="149"/>
      <c r="E39" s="149"/>
      <c r="F39" s="150">
        <f>'1 1 Pol'!AE40+'1 2 Pol'!AE32+'1 3 Pol'!AE406+'1 4 Pol'!AE30+'1 5 Pol'!AE270+'1 6 Pol'!AE102+'1 7 Pol'!AE85+'1 8 Pol'!AE153</f>
        <v>0</v>
      </c>
      <c r="G39" s="151">
        <f>'1 1 Pol'!AF40+'1 2 Pol'!AF32+'1 3 Pol'!AF406+'1 4 Pol'!AF30+'1 5 Pol'!AF270+'1 6 Pol'!AF102+'1 7 Pol'!AF85+'1 8 Pol'!AF153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customHeight="1" x14ac:dyDescent="0.2">
      <c r="A40" s="137">
        <v>2</v>
      </c>
      <c r="B40" s="155"/>
      <c r="C40" s="156" t="s">
        <v>51</v>
      </c>
      <c r="D40" s="156"/>
      <c r="E40" s="156"/>
      <c r="F40" s="157"/>
      <c r="G40" s="158"/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customHeight="1" x14ac:dyDescent="0.2">
      <c r="A41" s="137">
        <v>2</v>
      </c>
      <c r="B41" s="155" t="s">
        <v>52</v>
      </c>
      <c r="C41" s="156" t="s">
        <v>53</v>
      </c>
      <c r="D41" s="156"/>
      <c r="E41" s="156"/>
      <c r="F41" s="157">
        <f>'1 1 Pol'!AE40+'1 2 Pol'!AE32+'1 3 Pol'!AE406+'1 4 Pol'!AE30+'1 5 Pol'!AE270+'1 6 Pol'!AE102+'1 7 Pol'!AE85+'1 8 Pol'!AE153</f>
        <v>0</v>
      </c>
      <c r="G41" s="158">
        <f>'1 1 Pol'!AF40+'1 2 Pol'!AF32+'1 3 Pol'!AF406+'1 4 Pol'!AF30+'1 5 Pol'!AF270+'1 6 Pol'!AF102+'1 7 Pol'!AF85+'1 8 Pol'!AF153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customHeight="1" x14ac:dyDescent="0.2">
      <c r="A42" s="137">
        <v>3</v>
      </c>
      <c r="B42" s="161" t="s">
        <v>52</v>
      </c>
      <c r="C42" s="149" t="s">
        <v>27</v>
      </c>
      <c r="D42" s="149"/>
      <c r="E42" s="149"/>
      <c r="F42" s="162">
        <f>'1 1 Pol'!AE40</f>
        <v>0</v>
      </c>
      <c r="G42" s="152">
        <f>'1 1 Pol'!AF40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customHeight="1" x14ac:dyDescent="0.2">
      <c r="A43" s="137">
        <v>3</v>
      </c>
      <c r="B43" s="161" t="s">
        <v>54</v>
      </c>
      <c r="C43" s="149" t="s">
        <v>28</v>
      </c>
      <c r="D43" s="149"/>
      <c r="E43" s="149"/>
      <c r="F43" s="162">
        <f>'1 2 Pol'!AE32</f>
        <v>0</v>
      </c>
      <c r="G43" s="152">
        <f>'1 2 Pol'!AF32</f>
        <v>0</v>
      </c>
      <c r="H43" s="152"/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7">
        <v>3</v>
      </c>
      <c r="B44" s="161" t="s">
        <v>55</v>
      </c>
      <c r="C44" s="149" t="s">
        <v>56</v>
      </c>
      <c r="D44" s="149"/>
      <c r="E44" s="149"/>
      <c r="F44" s="162">
        <f>'1 3 Pol'!AE406</f>
        <v>0</v>
      </c>
      <c r="G44" s="152">
        <f>'1 3 Pol'!AF406</f>
        <v>0</v>
      </c>
      <c r="H44" s="152"/>
      <c r="I44" s="153">
        <f>F44+G44+H44</f>
        <v>0</v>
      </c>
      <c r="J44" s="154" t="str">
        <f>IF(CenaCelkemVypocet=0,"",I44/CenaCelkemVypocet*100)</f>
        <v/>
      </c>
    </row>
    <row r="45" spans="1:10" ht="25.5" customHeight="1" x14ac:dyDescent="0.2">
      <c r="A45" s="137">
        <v>3</v>
      </c>
      <c r="B45" s="161" t="s">
        <v>57</v>
      </c>
      <c r="C45" s="149" t="s">
        <v>58</v>
      </c>
      <c r="D45" s="149"/>
      <c r="E45" s="149"/>
      <c r="F45" s="162">
        <f>'1 4 Pol'!AE30</f>
        <v>0</v>
      </c>
      <c r="G45" s="152">
        <f>'1 4 Pol'!AF30</f>
        <v>0</v>
      </c>
      <c r="H45" s="152"/>
      <c r="I45" s="153">
        <f>F45+G45+H45</f>
        <v>0</v>
      </c>
      <c r="J45" s="154" t="str">
        <f>IF(CenaCelkemVypocet=0,"",I45/CenaCelkemVypocet*100)</f>
        <v/>
      </c>
    </row>
    <row r="46" spans="1:10" ht="25.5" customHeight="1" x14ac:dyDescent="0.2">
      <c r="A46" s="137">
        <v>3</v>
      </c>
      <c r="B46" s="161" t="s">
        <v>59</v>
      </c>
      <c r="C46" s="149" t="s">
        <v>60</v>
      </c>
      <c r="D46" s="149"/>
      <c r="E46" s="149"/>
      <c r="F46" s="162">
        <f>'1 5 Pol'!AE270</f>
        <v>0</v>
      </c>
      <c r="G46" s="152">
        <f>'1 5 Pol'!AF270</f>
        <v>0</v>
      </c>
      <c r="H46" s="152"/>
      <c r="I46" s="153">
        <f>F46+G46+H46</f>
        <v>0</v>
      </c>
      <c r="J46" s="154" t="str">
        <f>IF(CenaCelkemVypocet=0,"",I46/CenaCelkemVypocet*100)</f>
        <v/>
      </c>
    </row>
    <row r="47" spans="1:10" ht="25.5" customHeight="1" x14ac:dyDescent="0.2">
      <c r="A47" s="137">
        <v>3</v>
      </c>
      <c r="B47" s="161" t="s">
        <v>61</v>
      </c>
      <c r="C47" s="149" t="s">
        <v>62</v>
      </c>
      <c r="D47" s="149"/>
      <c r="E47" s="149"/>
      <c r="F47" s="162">
        <f>'1 6 Pol'!AE102</f>
        <v>0</v>
      </c>
      <c r="G47" s="152">
        <f>'1 6 Pol'!AF102</f>
        <v>0</v>
      </c>
      <c r="H47" s="152"/>
      <c r="I47" s="153">
        <f>F47+G47+H47</f>
        <v>0</v>
      </c>
      <c r="J47" s="154" t="str">
        <f>IF(CenaCelkemVypocet=0,"",I47/CenaCelkemVypocet*100)</f>
        <v/>
      </c>
    </row>
    <row r="48" spans="1:10" ht="25.5" customHeight="1" x14ac:dyDescent="0.2">
      <c r="A48" s="137">
        <v>3</v>
      </c>
      <c r="B48" s="161" t="s">
        <v>63</v>
      </c>
      <c r="C48" s="149" t="s">
        <v>64</v>
      </c>
      <c r="D48" s="149"/>
      <c r="E48" s="149"/>
      <c r="F48" s="162">
        <f>'1 7 Pol'!AE85</f>
        <v>0</v>
      </c>
      <c r="G48" s="152">
        <f>'1 7 Pol'!AF85</f>
        <v>0</v>
      </c>
      <c r="H48" s="152"/>
      <c r="I48" s="153">
        <f>F48+G48+H48</f>
        <v>0</v>
      </c>
      <c r="J48" s="154" t="str">
        <f>IF(CenaCelkemVypocet=0,"",I48/CenaCelkemVypocet*100)</f>
        <v/>
      </c>
    </row>
    <row r="49" spans="1:10" ht="25.5" customHeight="1" x14ac:dyDescent="0.2">
      <c r="A49" s="137">
        <v>3</v>
      </c>
      <c r="B49" s="161" t="s">
        <v>65</v>
      </c>
      <c r="C49" s="149" t="s">
        <v>66</v>
      </c>
      <c r="D49" s="149"/>
      <c r="E49" s="149"/>
      <c r="F49" s="162">
        <f>'1 8 Pol'!AE153</f>
        <v>0</v>
      </c>
      <c r="G49" s="152">
        <f>'1 8 Pol'!AF153</f>
        <v>0</v>
      </c>
      <c r="H49" s="152"/>
      <c r="I49" s="153">
        <f>F49+G49+H49</f>
        <v>0</v>
      </c>
      <c r="J49" s="154" t="str">
        <f>IF(CenaCelkemVypocet=0,"",I49/CenaCelkemVypocet*100)</f>
        <v/>
      </c>
    </row>
    <row r="50" spans="1:10" ht="25.5" customHeight="1" x14ac:dyDescent="0.2">
      <c r="A50" s="137"/>
      <c r="B50" s="163" t="s">
        <v>67</v>
      </c>
      <c r="C50" s="164"/>
      <c r="D50" s="164"/>
      <c r="E50" s="164"/>
      <c r="F50" s="165">
        <f>SUMIF(A39:A49,"=1",F39:F49)</f>
        <v>0</v>
      </c>
      <c r="G50" s="166">
        <f>SUMIF(A39:A49,"=1",G39:G49)</f>
        <v>0</v>
      </c>
      <c r="H50" s="166">
        <f>SUMIF(A39:A49,"=1",H39:H49)</f>
        <v>0</v>
      </c>
      <c r="I50" s="167">
        <f>SUMIF(A39:A49,"=1",I39:I49)</f>
        <v>0</v>
      </c>
      <c r="J50" s="168">
        <f>SUMIF(A39:A49,"=1",J39:J49)</f>
        <v>0</v>
      </c>
    </row>
    <row r="54" spans="1:10" ht="15.75" x14ac:dyDescent="0.25">
      <c r="B54" s="179" t="s">
        <v>69</v>
      </c>
    </row>
    <row r="56" spans="1:10" ht="25.5" customHeight="1" x14ac:dyDescent="0.2">
      <c r="A56" s="181"/>
      <c r="B56" s="184" t="s">
        <v>17</v>
      </c>
      <c r="C56" s="184" t="s">
        <v>5</v>
      </c>
      <c r="D56" s="185"/>
      <c r="E56" s="185"/>
      <c r="F56" s="186" t="s">
        <v>70</v>
      </c>
      <c r="G56" s="186"/>
      <c r="H56" s="186"/>
      <c r="I56" s="186" t="s">
        <v>29</v>
      </c>
      <c r="J56" s="186" t="s">
        <v>0</v>
      </c>
    </row>
    <row r="57" spans="1:10" ht="36.75" customHeight="1" x14ac:dyDescent="0.2">
      <c r="A57" s="182"/>
      <c r="B57" s="187" t="s">
        <v>52</v>
      </c>
      <c r="C57" s="188" t="s">
        <v>71</v>
      </c>
      <c r="D57" s="189"/>
      <c r="E57" s="189"/>
      <c r="F57" s="195" t="s">
        <v>24</v>
      </c>
      <c r="G57" s="196"/>
      <c r="H57" s="196"/>
      <c r="I57" s="196">
        <f>'1 3 Pol'!G8+'1 5 Pol'!G8</f>
        <v>0</v>
      </c>
      <c r="J57" s="193" t="str">
        <f>IF(I91=0,"",I57/I91*100)</f>
        <v/>
      </c>
    </row>
    <row r="58" spans="1:10" ht="36.75" customHeight="1" x14ac:dyDescent="0.2">
      <c r="A58" s="182"/>
      <c r="B58" s="187" t="s">
        <v>54</v>
      </c>
      <c r="C58" s="188" t="s">
        <v>72</v>
      </c>
      <c r="D58" s="189"/>
      <c r="E58" s="189"/>
      <c r="F58" s="195" t="s">
        <v>24</v>
      </c>
      <c r="G58" s="196"/>
      <c r="H58" s="196"/>
      <c r="I58" s="196">
        <f>'1 7 Pol'!G8</f>
        <v>0</v>
      </c>
      <c r="J58" s="193" t="str">
        <f>IF(I91=0,"",I58/I91*100)</f>
        <v/>
      </c>
    </row>
    <row r="59" spans="1:10" ht="36.75" customHeight="1" x14ac:dyDescent="0.2">
      <c r="A59" s="182"/>
      <c r="B59" s="187" t="s">
        <v>55</v>
      </c>
      <c r="C59" s="188" t="s">
        <v>73</v>
      </c>
      <c r="D59" s="189"/>
      <c r="E59" s="189"/>
      <c r="F59" s="195" t="s">
        <v>24</v>
      </c>
      <c r="G59" s="196"/>
      <c r="H59" s="196"/>
      <c r="I59" s="196">
        <f>'1 3 Pol'!G30+'1 5 Pol'!G34+'1 6 Pol'!G8+'1 7 Pol'!G10+'1 8 Pol'!G8</f>
        <v>0</v>
      </c>
      <c r="J59" s="193" t="str">
        <f>IF(I91=0,"",I59/I91*100)</f>
        <v/>
      </c>
    </row>
    <row r="60" spans="1:10" ht="36.75" customHeight="1" x14ac:dyDescent="0.2">
      <c r="A60" s="182"/>
      <c r="B60" s="187" t="s">
        <v>57</v>
      </c>
      <c r="C60" s="188" t="s">
        <v>74</v>
      </c>
      <c r="D60" s="189"/>
      <c r="E60" s="189"/>
      <c r="F60" s="195" t="s">
        <v>24</v>
      </c>
      <c r="G60" s="196"/>
      <c r="H60" s="196"/>
      <c r="I60" s="196">
        <f>'1 3 Pol'!G87+'1 5 Pol'!G37</f>
        <v>0</v>
      </c>
      <c r="J60" s="193" t="str">
        <f>IF(I91=0,"",I60/I91*100)</f>
        <v/>
      </c>
    </row>
    <row r="61" spans="1:10" ht="36.75" customHeight="1" x14ac:dyDescent="0.2">
      <c r="A61" s="182"/>
      <c r="B61" s="187" t="s">
        <v>75</v>
      </c>
      <c r="C61" s="188" t="s">
        <v>76</v>
      </c>
      <c r="D61" s="189"/>
      <c r="E61" s="189"/>
      <c r="F61" s="195" t="s">
        <v>24</v>
      </c>
      <c r="G61" s="196"/>
      <c r="H61" s="196"/>
      <c r="I61" s="196">
        <f>'1 3 Pol'!G91+'1 5 Pol'!G41+'1 6 Pol'!G11+'1 8 Pol'!G11</f>
        <v>0</v>
      </c>
      <c r="J61" s="193" t="str">
        <f>IF(I91=0,"",I61/I91*100)</f>
        <v/>
      </c>
    </row>
    <row r="62" spans="1:10" ht="36.75" customHeight="1" x14ac:dyDescent="0.2">
      <c r="A62" s="182"/>
      <c r="B62" s="187" t="s">
        <v>77</v>
      </c>
      <c r="C62" s="188" t="s">
        <v>78</v>
      </c>
      <c r="D62" s="189"/>
      <c r="E62" s="189"/>
      <c r="F62" s="195" t="s">
        <v>24</v>
      </c>
      <c r="G62" s="196"/>
      <c r="H62" s="196"/>
      <c r="I62" s="196">
        <f>'1 3 Pol'!G124</f>
        <v>0</v>
      </c>
      <c r="J62" s="193" t="str">
        <f>IF(I91=0,"",I62/I91*100)</f>
        <v/>
      </c>
    </row>
    <row r="63" spans="1:10" ht="36.75" customHeight="1" x14ac:dyDescent="0.2">
      <c r="A63" s="182"/>
      <c r="B63" s="187" t="s">
        <v>79</v>
      </c>
      <c r="C63" s="188" t="s">
        <v>80</v>
      </c>
      <c r="D63" s="189"/>
      <c r="E63" s="189"/>
      <c r="F63" s="195" t="s">
        <v>24</v>
      </c>
      <c r="G63" s="196"/>
      <c r="H63" s="196"/>
      <c r="I63" s="196">
        <f>'1 3 Pol'!G141</f>
        <v>0</v>
      </c>
      <c r="J63" s="193" t="str">
        <f>IF(I91=0,"",I63/I91*100)</f>
        <v/>
      </c>
    </row>
    <row r="64" spans="1:10" ht="36.75" customHeight="1" x14ac:dyDescent="0.2">
      <c r="A64" s="182"/>
      <c r="B64" s="187" t="s">
        <v>81</v>
      </c>
      <c r="C64" s="188" t="s">
        <v>82</v>
      </c>
      <c r="D64" s="189"/>
      <c r="E64" s="189"/>
      <c r="F64" s="195" t="s">
        <v>24</v>
      </c>
      <c r="G64" s="196"/>
      <c r="H64" s="196"/>
      <c r="I64" s="196">
        <f>'1 3 Pol'!G148</f>
        <v>0</v>
      </c>
      <c r="J64" s="193" t="str">
        <f>IF(I91=0,"",I64/I91*100)</f>
        <v/>
      </c>
    </row>
    <row r="65" spans="1:10" ht="36.75" customHeight="1" x14ac:dyDescent="0.2">
      <c r="A65" s="182"/>
      <c r="B65" s="187" t="s">
        <v>83</v>
      </c>
      <c r="C65" s="188" t="s">
        <v>84</v>
      </c>
      <c r="D65" s="189"/>
      <c r="E65" s="189"/>
      <c r="F65" s="195" t="s">
        <v>24</v>
      </c>
      <c r="G65" s="196"/>
      <c r="H65" s="196"/>
      <c r="I65" s="196">
        <f>'1 3 Pol'!G151</f>
        <v>0</v>
      </c>
      <c r="J65" s="193" t="str">
        <f>IF(I91=0,"",I65/I91*100)</f>
        <v/>
      </c>
    </row>
    <row r="66" spans="1:10" ht="36.75" customHeight="1" x14ac:dyDescent="0.2">
      <c r="A66" s="182"/>
      <c r="B66" s="187" t="s">
        <v>85</v>
      </c>
      <c r="C66" s="188" t="s">
        <v>86</v>
      </c>
      <c r="D66" s="189"/>
      <c r="E66" s="189"/>
      <c r="F66" s="195" t="s">
        <v>24</v>
      </c>
      <c r="G66" s="196"/>
      <c r="H66" s="196"/>
      <c r="I66" s="196">
        <f>'1 3 Pol'!G157+'1 5 Pol'!G44</f>
        <v>0</v>
      </c>
      <c r="J66" s="193" t="str">
        <f>IF(I91=0,"",I66/I91*100)</f>
        <v/>
      </c>
    </row>
    <row r="67" spans="1:10" ht="36.75" customHeight="1" x14ac:dyDescent="0.2">
      <c r="A67" s="182"/>
      <c r="B67" s="187" t="s">
        <v>87</v>
      </c>
      <c r="C67" s="188" t="s">
        <v>88</v>
      </c>
      <c r="D67" s="189"/>
      <c r="E67" s="189"/>
      <c r="F67" s="195" t="s">
        <v>24</v>
      </c>
      <c r="G67" s="196"/>
      <c r="H67" s="196"/>
      <c r="I67" s="196">
        <f>'1 3 Pol'!G210+'1 5 Pol'!G47+'1 6 Pol'!G14+'1 7 Pol'!G12+'1 8 Pol'!G16</f>
        <v>0</v>
      </c>
      <c r="J67" s="193" t="str">
        <f>IF(I91=0,"",I67/I91*100)</f>
        <v/>
      </c>
    </row>
    <row r="68" spans="1:10" ht="36.75" customHeight="1" x14ac:dyDescent="0.2">
      <c r="A68" s="182"/>
      <c r="B68" s="187" t="s">
        <v>89</v>
      </c>
      <c r="C68" s="188" t="s">
        <v>90</v>
      </c>
      <c r="D68" s="189"/>
      <c r="E68" s="189"/>
      <c r="F68" s="195" t="s">
        <v>24</v>
      </c>
      <c r="G68" s="196"/>
      <c r="H68" s="196"/>
      <c r="I68" s="196">
        <f>'1 3 Pol'!G220+'1 5 Pol'!G52+'1 6 Pol'!G18+'1 7 Pol'!G14+'1 8 Pol'!G34</f>
        <v>0</v>
      </c>
      <c r="J68" s="193" t="str">
        <f>IF(I91=0,"",I68/I91*100)</f>
        <v/>
      </c>
    </row>
    <row r="69" spans="1:10" ht="36.75" customHeight="1" x14ac:dyDescent="0.2">
      <c r="A69" s="182"/>
      <c r="B69" s="187" t="s">
        <v>91</v>
      </c>
      <c r="C69" s="188" t="s">
        <v>71</v>
      </c>
      <c r="D69" s="189"/>
      <c r="E69" s="189"/>
      <c r="F69" s="195" t="s">
        <v>24</v>
      </c>
      <c r="G69" s="196"/>
      <c r="H69" s="196"/>
      <c r="I69" s="196">
        <f>'1 1 Pol'!G8+'1 2 Pol'!G8</f>
        <v>0</v>
      </c>
      <c r="J69" s="193" t="str">
        <f>IF(I91=0,"",I69/I91*100)</f>
        <v/>
      </c>
    </row>
    <row r="70" spans="1:10" ht="36.75" customHeight="1" x14ac:dyDescent="0.2">
      <c r="A70" s="182"/>
      <c r="B70" s="187" t="s">
        <v>92</v>
      </c>
      <c r="C70" s="188" t="s">
        <v>93</v>
      </c>
      <c r="D70" s="189"/>
      <c r="E70" s="189"/>
      <c r="F70" s="195" t="s">
        <v>25</v>
      </c>
      <c r="G70" s="196"/>
      <c r="H70" s="196"/>
      <c r="I70" s="196">
        <f>'1 3 Pol'!G223</f>
        <v>0</v>
      </c>
      <c r="J70" s="193" t="str">
        <f>IF(I91=0,"",I70/I91*100)</f>
        <v/>
      </c>
    </row>
    <row r="71" spans="1:10" ht="36.75" customHeight="1" x14ac:dyDescent="0.2">
      <c r="A71" s="182"/>
      <c r="B71" s="187" t="s">
        <v>94</v>
      </c>
      <c r="C71" s="188" t="s">
        <v>95</v>
      </c>
      <c r="D71" s="189"/>
      <c r="E71" s="189"/>
      <c r="F71" s="195" t="s">
        <v>25</v>
      </c>
      <c r="G71" s="196"/>
      <c r="H71" s="196"/>
      <c r="I71" s="196">
        <f>'1 3 Pol'!G247+'1 5 Pol'!G54+'1 6 Pol'!G20+'1 7 Pol'!G16</f>
        <v>0</v>
      </c>
      <c r="J71" s="193" t="str">
        <f>IF(I91=0,"",I71/I91*100)</f>
        <v/>
      </c>
    </row>
    <row r="72" spans="1:10" ht="36.75" customHeight="1" x14ac:dyDescent="0.2">
      <c r="A72" s="182"/>
      <c r="B72" s="187" t="s">
        <v>96</v>
      </c>
      <c r="C72" s="188" t="s">
        <v>97</v>
      </c>
      <c r="D72" s="189"/>
      <c r="E72" s="189"/>
      <c r="F72" s="195" t="s">
        <v>25</v>
      </c>
      <c r="G72" s="196"/>
      <c r="H72" s="196"/>
      <c r="I72" s="196">
        <f>'1 5 Pol'!G66</f>
        <v>0</v>
      </c>
      <c r="J72" s="193" t="str">
        <f>IF(I91=0,"",I72/I91*100)</f>
        <v/>
      </c>
    </row>
    <row r="73" spans="1:10" ht="36.75" customHeight="1" x14ac:dyDescent="0.2">
      <c r="A73" s="182"/>
      <c r="B73" s="187" t="s">
        <v>98</v>
      </c>
      <c r="C73" s="188" t="s">
        <v>99</v>
      </c>
      <c r="D73" s="189"/>
      <c r="E73" s="189"/>
      <c r="F73" s="195" t="s">
        <v>25</v>
      </c>
      <c r="G73" s="196"/>
      <c r="H73" s="196"/>
      <c r="I73" s="196">
        <f>'1 5 Pol'!G123</f>
        <v>0</v>
      </c>
      <c r="J73" s="193" t="str">
        <f>IF(I91=0,"",I73/I91*100)</f>
        <v/>
      </c>
    </row>
    <row r="74" spans="1:10" ht="36.75" customHeight="1" x14ac:dyDescent="0.2">
      <c r="A74" s="182"/>
      <c r="B74" s="187" t="s">
        <v>100</v>
      </c>
      <c r="C74" s="188" t="s">
        <v>101</v>
      </c>
      <c r="D74" s="189"/>
      <c r="E74" s="189"/>
      <c r="F74" s="195" t="s">
        <v>25</v>
      </c>
      <c r="G74" s="196"/>
      <c r="H74" s="196"/>
      <c r="I74" s="196">
        <f>'1 5 Pol'!G158</f>
        <v>0</v>
      </c>
      <c r="J74" s="193" t="str">
        <f>IF(I91=0,"",I74/I91*100)</f>
        <v/>
      </c>
    </row>
    <row r="75" spans="1:10" ht="36.75" customHeight="1" x14ac:dyDescent="0.2">
      <c r="A75" s="182"/>
      <c r="B75" s="187" t="s">
        <v>102</v>
      </c>
      <c r="C75" s="188" t="s">
        <v>103</v>
      </c>
      <c r="D75" s="189"/>
      <c r="E75" s="189"/>
      <c r="F75" s="195" t="s">
        <v>25</v>
      </c>
      <c r="G75" s="196"/>
      <c r="H75" s="196"/>
      <c r="I75" s="196">
        <f>'1 3 Pol'!G256+'1 5 Pol'!G162</f>
        <v>0</v>
      </c>
      <c r="J75" s="193" t="str">
        <f>IF(I91=0,"",I75/I91*100)</f>
        <v/>
      </c>
    </row>
    <row r="76" spans="1:10" ht="36.75" customHeight="1" x14ac:dyDescent="0.2">
      <c r="A76" s="182"/>
      <c r="B76" s="187" t="s">
        <v>104</v>
      </c>
      <c r="C76" s="188" t="s">
        <v>105</v>
      </c>
      <c r="D76" s="189"/>
      <c r="E76" s="189"/>
      <c r="F76" s="195" t="s">
        <v>25</v>
      </c>
      <c r="G76" s="196"/>
      <c r="H76" s="196"/>
      <c r="I76" s="196">
        <f>'1 5 Pol'!G251+'1 6 Pol'!G40</f>
        <v>0</v>
      </c>
      <c r="J76" s="193" t="str">
        <f>IF(I91=0,"",I76/I91*100)</f>
        <v/>
      </c>
    </row>
    <row r="77" spans="1:10" ht="36.75" customHeight="1" x14ac:dyDescent="0.2">
      <c r="A77" s="182"/>
      <c r="B77" s="187" t="s">
        <v>106</v>
      </c>
      <c r="C77" s="188" t="s">
        <v>107</v>
      </c>
      <c r="D77" s="189"/>
      <c r="E77" s="189"/>
      <c r="F77" s="195" t="s">
        <v>25</v>
      </c>
      <c r="G77" s="196"/>
      <c r="H77" s="196"/>
      <c r="I77" s="196">
        <f>'1 5 Pol'!G255+'1 6 Pol'!G64</f>
        <v>0</v>
      </c>
      <c r="J77" s="193" t="str">
        <f>IF(I91=0,"",I77/I91*100)</f>
        <v/>
      </c>
    </row>
    <row r="78" spans="1:10" ht="36.75" customHeight="1" x14ac:dyDescent="0.2">
      <c r="A78" s="182"/>
      <c r="B78" s="187" t="s">
        <v>108</v>
      </c>
      <c r="C78" s="188" t="s">
        <v>109</v>
      </c>
      <c r="D78" s="189"/>
      <c r="E78" s="189"/>
      <c r="F78" s="195" t="s">
        <v>25</v>
      </c>
      <c r="G78" s="196"/>
      <c r="H78" s="196"/>
      <c r="I78" s="196">
        <f>'1 6 Pol'!G74</f>
        <v>0</v>
      </c>
      <c r="J78" s="193" t="str">
        <f>IF(I91=0,"",I78/I91*100)</f>
        <v/>
      </c>
    </row>
    <row r="79" spans="1:10" ht="36.75" customHeight="1" x14ac:dyDescent="0.2">
      <c r="A79" s="182"/>
      <c r="B79" s="187" t="s">
        <v>110</v>
      </c>
      <c r="C79" s="188" t="s">
        <v>111</v>
      </c>
      <c r="D79" s="189"/>
      <c r="E79" s="189"/>
      <c r="F79" s="195" t="s">
        <v>25</v>
      </c>
      <c r="G79" s="196"/>
      <c r="H79" s="196"/>
      <c r="I79" s="196">
        <f>'1 7 Pol'!G25</f>
        <v>0</v>
      </c>
      <c r="J79" s="193" t="str">
        <f>IF(I91=0,"",I79/I91*100)</f>
        <v/>
      </c>
    </row>
    <row r="80" spans="1:10" ht="36.75" customHeight="1" x14ac:dyDescent="0.2">
      <c r="A80" s="182"/>
      <c r="B80" s="187" t="s">
        <v>112</v>
      </c>
      <c r="C80" s="188" t="s">
        <v>113</v>
      </c>
      <c r="D80" s="189"/>
      <c r="E80" s="189"/>
      <c r="F80" s="195" t="s">
        <v>25</v>
      </c>
      <c r="G80" s="196"/>
      <c r="H80" s="196"/>
      <c r="I80" s="196">
        <f>'1 3 Pol'!G261</f>
        <v>0</v>
      </c>
      <c r="J80" s="193" t="str">
        <f>IF(I91=0,"",I80/I91*100)</f>
        <v/>
      </c>
    </row>
    <row r="81" spans="1:10" ht="36.75" customHeight="1" x14ac:dyDescent="0.2">
      <c r="A81" s="182"/>
      <c r="B81" s="187" t="s">
        <v>114</v>
      </c>
      <c r="C81" s="188" t="s">
        <v>115</v>
      </c>
      <c r="D81" s="189"/>
      <c r="E81" s="189"/>
      <c r="F81" s="195" t="s">
        <v>25</v>
      </c>
      <c r="G81" s="196"/>
      <c r="H81" s="196"/>
      <c r="I81" s="196">
        <f>'1 3 Pol'!G305+'1 7 Pol'!G33</f>
        <v>0</v>
      </c>
      <c r="J81" s="193" t="str">
        <f>IF(I91=0,"",I81/I91*100)</f>
        <v/>
      </c>
    </row>
    <row r="82" spans="1:10" ht="36.75" customHeight="1" x14ac:dyDescent="0.2">
      <c r="A82" s="182"/>
      <c r="B82" s="187" t="s">
        <v>116</v>
      </c>
      <c r="C82" s="188" t="s">
        <v>117</v>
      </c>
      <c r="D82" s="189"/>
      <c r="E82" s="189"/>
      <c r="F82" s="195" t="s">
        <v>25</v>
      </c>
      <c r="G82" s="196"/>
      <c r="H82" s="196"/>
      <c r="I82" s="196">
        <f>'1 3 Pol'!G317</f>
        <v>0</v>
      </c>
      <c r="J82" s="193" t="str">
        <f>IF(I91=0,"",I82/I91*100)</f>
        <v/>
      </c>
    </row>
    <row r="83" spans="1:10" ht="36.75" customHeight="1" x14ac:dyDescent="0.2">
      <c r="A83" s="182"/>
      <c r="B83" s="187" t="s">
        <v>118</v>
      </c>
      <c r="C83" s="188" t="s">
        <v>119</v>
      </c>
      <c r="D83" s="189"/>
      <c r="E83" s="189"/>
      <c r="F83" s="195" t="s">
        <v>25</v>
      </c>
      <c r="G83" s="196"/>
      <c r="H83" s="196"/>
      <c r="I83" s="196">
        <f>'1 3 Pol'!G325</f>
        <v>0</v>
      </c>
      <c r="J83" s="193" t="str">
        <f>IF(I91=0,"",I83/I91*100)</f>
        <v/>
      </c>
    </row>
    <row r="84" spans="1:10" ht="36.75" customHeight="1" x14ac:dyDescent="0.2">
      <c r="A84" s="182"/>
      <c r="B84" s="187" t="s">
        <v>120</v>
      </c>
      <c r="C84" s="188" t="s">
        <v>121</v>
      </c>
      <c r="D84" s="189"/>
      <c r="E84" s="189"/>
      <c r="F84" s="195" t="s">
        <v>25</v>
      </c>
      <c r="G84" s="196"/>
      <c r="H84" s="196"/>
      <c r="I84" s="196">
        <f>'1 3 Pol'!G361</f>
        <v>0</v>
      </c>
      <c r="J84" s="193" t="str">
        <f>IF(I91=0,"",I84/I91*100)</f>
        <v/>
      </c>
    </row>
    <row r="85" spans="1:10" ht="36.75" customHeight="1" x14ac:dyDescent="0.2">
      <c r="A85" s="182"/>
      <c r="B85" s="187" t="s">
        <v>122</v>
      </c>
      <c r="C85" s="188" t="s">
        <v>123</v>
      </c>
      <c r="D85" s="189"/>
      <c r="E85" s="189"/>
      <c r="F85" s="195" t="s">
        <v>25</v>
      </c>
      <c r="G85" s="196"/>
      <c r="H85" s="196"/>
      <c r="I85" s="196">
        <f>'1 3 Pol'!G377+'1 7 Pol'!G36</f>
        <v>0</v>
      </c>
      <c r="J85" s="193" t="str">
        <f>IF(I91=0,"",I85/I91*100)</f>
        <v/>
      </c>
    </row>
    <row r="86" spans="1:10" ht="36.75" customHeight="1" x14ac:dyDescent="0.2">
      <c r="A86" s="182"/>
      <c r="B86" s="187" t="s">
        <v>124</v>
      </c>
      <c r="C86" s="188" t="s">
        <v>125</v>
      </c>
      <c r="D86" s="189"/>
      <c r="E86" s="189"/>
      <c r="F86" s="195" t="s">
        <v>25</v>
      </c>
      <c r="G86" s="196"/>
      <c r="H86" s="196"/>
      <c r="I86" s="196">
        <f>'1 3 Pol'!G387</f>
        <v>0</v>
      </c>
      <c r="J86" s="193" t="str">
        <f>IF(I91=0,"",I86/I91*100)</f>
        <v/>
      </c>
    </row>
    <row r="87" spans="1:10" ht="36.75" customHeight="1" x14ac:dyDescent="0.2">
      <c r="A87" s="182"/>
      <c r="B87" s="187" t="s">
        <v>126</v>
      </c>
      <c r="C87" s="188" t="s">
        <v>71</v>
      </c>
      <c r="D87" s="189"/>
      <c r="E87" s="189"/>
      <c r="F87" s="195" t="s">
        <v>25</v>
      </c>
      <c r="G87" s="196"/>
      <c r="H87" s="196"/>
      <c r="I87" s="196">
        <f>'1 4 Pol'!G8</f>
        <v>0</v>
      </c>
      <c r="J87" s="193" t="str">
        <f>IF(I91=0,"",I87/I91*100)</f>
        <v/>
      </c>
    </row>
    <row r="88" spans="1:10" ht="36.75" customHeight="1" x14ac:dyDescent="0.2">
      <c r="A88" s="182"/>
      <c r="B88" s="187" t="s">
        <v>127</v>
      </c>
      <c r="C88" s="188" t="s">
        <v>128</v>
      </c>
      <c r="D88" s="189"/>
      <c r="E88" s="189"/>
      <c r="F88" s="195" t="s">
        <v>26</v>
      </c>
      <c r="G88" s="196"/>
      <c r="H88" s="196"/>
      <c r="I88" s="196">
        <f>'1 8 Pol'!G36</f>
        <v>0</v>
      </c>
      <c r="J88" s="193" t="str">
        <f>IF(I91=0,"",I88/I91*100)</f>
        <v/>
      </c>
    </row>
    <row r="89" spans="1:10" ht="36.75" customHeight="1" x14ac:dyDescent="0.2">
      <c r="A89" s="182"/>
      <c r="B89" s="187" t="s">
        <v>129</v>
      </c>
      <c r="C89" s="188" t="s">
        <v>130</v>
      </c>
      <c r="D89" s="189"/>
      <c r="E89" s="189"/>
      <c r="F89" s="195" t="s">
        <v>26</v>
      </c>
      <c r="G89" s="196"/>
      <c r="H89" s="196"/>
      <c r="I89" s="196">
        <f>'1 7 Pol'!G39+'1 8 Pol'!G138</f>
        <v>0</v>
      </c>
      <c r="J89" s="193" t="str">
        <f>IF(I91=0,"",I89/I91*100)</f>
        <v/>
      </c>
    </row>
    <row r="90" spans="1:10" ht="36.75" customHeight="1" x14ac:dyDescent="0.2">
      <c r="A90" s="182"/>
      <c r="B90" s="187" t="s">
        <v>131</v>
      </c>
      <c r="C90" s="188" t="s">
        <v>132</v>
      </c>
      <c r="D90" s="189"/>
      <c r="E90" s="189"/>
      <c r="F90" s="195" t="s">
        <v>133</v>
      </c>
      <c r="G90" s="196"/>
      <c r="H90" s="196"/>
      <c r="I90" s="196">
        <f>'1 3 Pol'!G394+'1 5 Pol'!G260+'1 6 Pol'!G92+'1 7 Pol'!G75+'1 8 Pol'!G143</f>
        <v>0</v>
      </c>
      <c r="J90" s="193" t="str">
        <f>IF(I91=0,"",I90/I91*100)</f>
        <v/>
      </c>
    </row>
    <row r="91" spans="1:10" ht="25.5" customHeight="1" x14ac:dyDescent="0.2">
      <c r="A91" s="183"/>
      <c r="B91" s="190" t="s">
        <v>1</v>
      </c>
      <c r="C91" s="191"/>
      <c r="D91" s="192"/>
      <c r="E91" s="192"/>
      <c r="F91" s="197"/>
      <c r="G91" s="198"/>
      <c r="H91" s="198"/>
      <c r="I91" s="198">
        <f>SUM(I57:I90)</f>
        <v>0</v>
      </c>
      <c r="J91" s="194">
        <f>SUM(J57:J90)</f>
        <v>0</v>
      </c>
    </row>
    <row r="92" spans="1:10" x14ac:dyDescent="0.2">
      <c r="F92" s="135"/>
      <c r="G92" s="135"/>
      <c r="H92" s="135"/>
      <c r="I92" s="135"/>
      <c r="J92" s="136"/>
    </row>
    <row r="93" spans="1:10" x14ac:dyDescent="0.2">
      <c r="F93" s="135"/>
      <c r="G93" s="135"/>
      <c r="H93" s="135"/>
      <c r="I93" s="135"/>
      <c r="J93" s="136"/>
    </row>
    <row r="94" spans="1:10" x14ac:dyDescent="0.2">
      <c r="F94" s="135"/>
      <c r="G94" s="135"/>
      <c r="H94" s="135"/>
      <c r="I94" s="135"/>
      <c r="J94" s="136"/>
    </row>
  </sheetData>
  <sheetProtection algorithmName="SHA-512" hashValue="dJ5FlH8tLWzX8wGfr9qClwnJm7bn8IVfnoT9eHr9DARpR2jPdqtz9k6uTOTs70/89Cx68NzbNKgeD2mEXmbgHw==" saltValue="Tvz0hUgiaD7wkN2yaDL+4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7">
    <mergeCell ref="C90:E90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B50:E50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0shoAgnlEQ4uleq9/b/7fZqQgGtpfvnX6VNMZifBWvjJ+khX8TZ/8PeaZCfWQjWkMPbRQSDIjhk723jJRW324A==" saltValue="I9Drb74++nbQ2STz+E/aC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136</v>
      </c>
      <c r="B1" s="200"/>
      <c r="C1" s="200"/>
      <c r="D1" s="200"/>
      <c r="E1" s="200"/>
      <c r="F1" s="200"/>
      <c r="G1" s="200"/>
      <c r="AG1" t="s">
        <v>137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138</v>
      </c>
    </row>
    <row r="3" spans="1:60" ht="24.95" customHeight="1" x14ac:dyDescent="0.2">
      <c r="A3" s="201" t="s">
        <v>8</v>
      </c>
      <c r="B3" s="49" t="s">
        <v>52</v>
      </c>
      <c r="C3" s="204" t="s">
        <v>53</v>
      </c>
      <c r="D3" s="202"/>
      <c r="E3" s="202"/>
      <c r="F3" s="202"/>
      <c r="G3" s="203"/>
      <c r="AC3" s="180" t="s">
        <v>138</v>
      </c>
      <c r="AG3" t="s">
        <v>139</v>
      </c>
    </row>
    <row r="4" spans="1:60" ht="24.95" customHeight="1" x14ac:dyDescent="0.2">
      <c r="A4" s="205" t="s">
        <v>9</v>
      </c>
      <c r="B4" s="206" t="s">
        <v>52</v>
      </c>
      <c r="C4" s="207" t="s">
        <v>27</v>
      </c>
      <c r="D4" s="208"/>
      <c r="E4" s="208"/>
      <c r="F4" s="208"/>
      <c r="G4" s="209"/>
      <c r="AG4" t="s">
        <v>140</v>
      </c>
    </row>
    <row r="5" spans="1:60" x14ac:dyDescent="0.2">
      <c r="D5" s="10"/>
    </row>
    <row r="6" spans="1:60" ht="38.25" x14ac:dyDescent="0.2">
      <c r="A6" s="211" t="s">
        <v>141</v>
      </c>
      <c r="B6" s="213" t="s">
        <v>142</v>
      </c>
      <c r="C6" s="213" t="s">
        <v>143</v>
      </c>
      <c r="D6" s="212" t="s">
        <v>144</v>
      </c>
      <c r="E6" s="211" t="s">
        <v>145</v>
      </c>
      <c r="F6" s="210" t="s">
        <v>146</v>
      </c>
      <c r="G6" s="211" t="s">
        <v>29</v>
      </c>
      <c r="H6" s="214" t="s">
        <v>30</v>
      </c>
      <c r="I6" s="214" t="s">
        <v>147</v>
      </c>
      <c r="J6" s="214" t="s">
        <v>31</v>
      </c>
      <c r="K6" s="214" t="s">
        <v>148</v>
      </c>
      <c r="L6" s="214" t="s">
        <v>149</v>
      </c>
      <c r="M6" s="214" t="s">
        <v>150</v>
      </c>
      <c r="N6" s="214" t="s">
        <v>151</v>
      </c>
      <c r="O6" s="214" t="s">
        <v>152</v>
      </c>
      <c r="P6" s="214" t="s">
        <v>153</v>
      </c>
      <c r="Q6" s="214" t="s">
        <v>154</v>
      </c>
      <c r="R6" s="214" t="s">
        <v>155</v>
      </c>
      <c r="S6" s="214" t="s">
        <v>156</v>
      </c>
      <c r="T6" s="214" t="s">
        <v>157</v>
      </c>
      <c r="U6" s="214" t="s">
        <v>158</v>
      </c>
      <c r="V6" s="214" t="s">
        <v>159</v>
      </c>
      <c r="W6" s="214" t="s">
        <v>160</v>
      </c>
      <c r="X6" s="214" t="s">
        <v>161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31" t="s">
        <v>162</v>
      </c>
      <c r="B8" s="232" t="s">
        <v>91</v>
      </c>
      <c r="C8" s="248" t="s">
        <v>71</v>
      </c>
      <c r="D8" s="233"/>
      <c r="E8" s="234"/>
      <c r="F8" s="235"/>
      <c r="G8" s="235">
        <f>SUMIF(AG9:AG38,"&lt;&gt;NOR",G9:G38)</f>
        <v>0</v>
      </c>
      <c r="H8" s="235"/>
      <c r="I8" s="235">
        <f>SUM(I9:I38)</f>
        <v>0</v>
      </c>
      <c r="J8" s="235"/>
      <c r="K8" s="235">
        <f>SUM(K9:K38)</f>
        <v>0</v>
      </c>
      <c r="L8" s="235"/>
      <c r="M8" s="235">
        <f>SUM(M9:M38)</f>
        <v>0</v>
      </c>
      <c r="N8" s="235"/>
      <c r="O8" s="235">
        <f>SUM(O9:O38)</f>
        <v>0</v>
      </c>
      <c r="P8" s="235"/>
      <c r="Q8" s="235">
        <f>SUM(Q9:Q38)</f>
        <v>0</v>
      </c>
      <c r="R8" s="235"/>
      <c r="S8" s="235"/>
      <c r="T8" s="236"/>
      <c r="U8" s="230"/>
      <c r="V8" s="230">
        <f>SUM(V9:V38)</f>
        <v>0</v>
      </c>
      <c r="W8" s="230"/>
      <c r="X8" s="230"/>
      <c r="AG8" t="s">
        <v>163</v>
      </c>
    </row>
    <row r="9" spans="1:60" outlineLevel="1" x14ac:dyDescent="0.2">
      <c r="A9" s="237">
        <v>1</v>
      </c>
      <c r="B9" s="238" t="s">
        <v>164</v>
      </c>
      <c r="C9" s="249" t="s">
        <v>165</v>
      </c>
      <c r="D9" s="239" t="s">
        <v>166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2"/>
      <c r="S9" s="242" t="s">
        <v>167</v>
      </c>
      <c r="T9" s="243" t="s">
        <v>168</v>
      </c>
      <c r="U9" s="224">
        <v>0</v>
      </c>
      <c r="V9" s="224">
        <f>ROUND(E9*U9,2)</f>
        <v>0</v>
      </c>
      <c r="W9" s="224"/>
      <c r="X9" s="224" t="s">
        <v>169</v>
      </c>
      <c r="Y9" s="215"/>
      <c r="Z9" s="215"/>
      <c r="AA9" s="215"/>
      <c r="AB9" s="215"/>
      <c r="AC9" s="215"/>
      <c r="AD9" s="215"/>
      <c r="AE9" s="215"/>
      <c r="AF9" s="215"/>
      <c r="AG9" s="215" t="s">
        <v>170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2.5" outlineLevel="1" x14ac:dyDescent="0.2">
      <c r="A10" s="222"/>
      <c r="B10" s="223"/>
      <c r="C10" s="250" t="s">
        <v>171</v>
      </c>
      <c r="D10" s="245"/>
      <c r="E10" s="245"/>
      <c r="F10" s="245"/>
      <c r="G10" s="245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172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44" t="str">
        <f>C10</f>
        <v>-  Zajištění bezpečného příjezdu a přístupu na staveniště včetně dopravního značení a potřebných souhlasů a rozhodnutí s vybudováním zařízení staveniště</v>
      </c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51" t="s">
        <v>173</v>
      </c>
      <c r="D11" s="225"/>
      <c r="E11" s="226"/>
      <c r="F11" s="227"/>
      <c r="G11" s="227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172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52" t="s">
        <v>174</v>
      </c>
      <c r="D12" s="246"/>
      <c r="E12" s="246"/>
      <c r="F12" s="246"/>
      <c r="G12" s="246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5"/>
      <c r="Z12" s="215"/>
      <c r="AA12" s="215"/>
      <c r="AB12" s="215"/>
      <c r="AC12" s="215"/>
      <c r="AD12" s="215"/>
      <c r="AE12" s="215"/>
      <c r="AF12" s="215"/>
      <c r="AG12" s="215" t="s">
        <v>172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51" t="s">
        <v>173</v>
      </c>
      <c r="D13" s="225"/>
      <c r="E13" s="226"/>
      <c r="F13" s="227"/>
      <c r="G13" s="227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172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2.5" outlineLevel="1" x14ac:dyDescent="0.2">
      <c r="A14" s="222"/>
      <c r="B14" s="223"/>
      <c r="C14" s="252" t="s">
        <v>175</v>
      </c>
      <c r="D14" s="246"/>
      <c r="E14" s="246"/>
      <c r="F14" s="246"/>
      <c r="G14" s="246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172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44" t="str">
        <f>C14</f>
        <v>- Náklady na úklid v prostoru staveniště a příjezdových komunikací ke staveništi. Opatření k zabránění nadměrného zatěžování staveniště a jeho okolí prachem (např. používání krycích plachet, kropení sutě a odtěžované zeminy vodou)</v>
      </c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53" t="s">
        <v>52</v>
      </c>
      <c r="D15" s="228"/>
      <c r="E15" s="229">
        <v>1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176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37">
        <v>2</v>
      </c>
      <c r="B16" s="238" t="s">
        <v>177</v>
      </c>
      <c r="C16" s="249" t="s">
        <v>178</v>
      </c>
      <c r="D16" s="239" t="s">
        <v>166</v>
      </c>
      <c r="E16" s="240">
        <v>1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2"/>
      <c r="S16" s="242" t="s">
        <v>167</v>
      </c>
      <c r="T16" s="243" t="s">
        <v>168</v>
      </c>
      <c r="U16" s="224">
        <v>0</v>
      </c>
      <c r="V16" s="224">
        <f>ROUND(E16*U16,2)</f>
        <v>0</v>
      </c>
      <c r="W16" s="224"/>
      <c r="X16" s="224" t="s">
        <v>169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170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50" t="s">
        <v>179</v>
      </c>
      <c r="D17" s="245"/>
      <c r="E17" s="245"/>
      <c r="F17" s="245"/>
      <c r="G17" s="245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172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51" t="s">
        <v>173</v>
      </c>
      <c r="D18" s="225"/>
      <c r="E18" s="226"/>
      <c r="F18" s="227"/>
      <c r="G18" s="227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172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52" t="s">
        <v>180</v>
      </c>
      <c r="D19" s="246"/>
      <c r="E19" s="246"/>
      <c r="F19" s="246"/>
      <c r="G19" s="246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172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22"/>
      <c r="B20" s="223"/>
      <c r="C20" s="251" t="s">
        <v>173</v>
      </c>
      <c r="D20" s="225"/>
      <c r="E20" s="226"/>
      <c r="F20" s="227"/>
      <c r="G20" s="227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172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52" t="s">
        <v>181</v>
      </c>
      <c r="D21" s="246"/>
      <c r="E21" s="246"/>
      <c r="F21" s="246"/>
      <c r="G21" s="246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172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51" t="s">
        <v>173</v>
      </c>
      <c r="D22" s="225"/>
      <c r="E22" s="226"/>
      <c r="F22" s="227"/>
      <c r="G22" s="227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172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2.5" outlineLevel="1" x14ac:dyDescent="0.2">
      <c r="A23" s="222"/>
      <c r="B23" s="223"/>
      <c r="C23" s="252" t="s">
        <v>182</v>
      </c>
      <c r="D23" s="246"/>
      <c r="E23" s="246"/>
      <c r="F23" s="246"/>
      <c r="G23" s="246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172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44" t="str">
        <f>C23</f>
        <v>- Opatření k zabránění nadměrného zatěžování staveniště a jeho okolí prachem (např. používání krycích plachet, kropení sutě a odtěžované zeminy vodou)</v>
      </c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53" t="s">
        <v>52</v>
      </c>
      <c r="D24" s="228"/>
      <c r="E24" s="229">
        <v>1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176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37">
        <v>3</v>
      </c>
      <c r="B25" s="238" t="s">
        <v>183</v>
      </c>
      <c r="C25" s="249" t="s">
        <v>184</v>
      </c>
      <c r="D25" s="239" t="s">
        <v>166</v>
      </c>
      <c r="E25" s="240">
        <v>1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2"/>
      <c r="S25" s="242" t="s">
        <v>167</v>
      </c>
      <c r="T25" s="243" t="s">
        <v>168</v>
      </c>
      <c r="U25" s="224">
        <v>0</v>
      </c>
      <c r="V25" s="224">
        <f>ROUND(E25*U25,2)</f>
        <v>0</v>
      </c>
      <c r="W25" s="224"/>
      <c r="X25" s="224" t="s">
        <v>169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170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50" t="s">
        <v>185</v>
      </c>
      <c r="D26" s="245"/>
      <c r="E26" s="245"/>
      <c r="F26" s="245"/>
      <c r="G26" s="24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172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51" t="s">
        <v>173</v>
      </c>
      <c r="D27" s="225"/>
      <c r="E27" s="226"/>
      <c r="F27" s="227"/>
      <c r="G27" s="227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172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52" t="s">
        <v>186</v>
      </c>
      <c r="D28" s="246"/>
      <c r="E28" s="246"/>
      <c r="F28" s="246"/>
      <c r="G28" s="246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172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53" t="s">
        <v>52</v>
      </c>
      <c r="D29" s="228"/>
      <c r="E29" s="229">
        <v>1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176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37">
        <v>4</v>
      </c>
      <c r="B30" s="238" t="s">
        <v>187</v>
      </c>
      <c r="C30" s="249" t="s">
        <v>188</v>
      </c>
      <c r="D30" s="239" t="s">
        <v>166</v>
      </c>
      <c r="E30" s="240">
        <v>1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2"/>
      <c r="S30" s="242" t="s">
        <v>189</v>
      </c>
      <c r="T30" s="243" t="s">
        <v>168</v>
      </c>
      <c r="U30" s="224">
        <v>0</v>
      </c>
      <c r="V30" s="224">
        <f>ROUND(E30*U30,2)</f>
        <v>0</v>
      </c>
      <c r="W30" s="224"/>
      <c r="X30" s="224" t="s">
        <v>190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191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22"/>
      <c r="B31" s="223"/>
      <c r="C31" s="250" t="s">
        <v>192</v>
      </c>
      <c r="D31" s="245"/>
      <c r="E31" s="245"/>
      <c r="F31" s="245"/>
      <c r="G31" s="24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172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53" t="s">
        <v>52</v>
      </c>
      <c r="D32" s="228"/>
      <c r="E32" s="229">
        <v>1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176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37">
        <v>5</v>
      </c>
      <c r="B33" s="238" t="s">
        <v>193</v>
      </c>
      <c r="C33" s="249" t="s">
        <v>194</v>
      </c>
      <c r="D33" s="239" t="s">
        <v>166</v>
      </c>
      <c r="E33" s="240">
        <v>1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2">
        <v>0</v>
      </c>
      <c r="O33" s="242">
        <f>ROUND(E33*N33,2)</f>
        <v>0</v>
      </c>
      <c r="P33" s="242">
        <v>0</v>
      </c>
      <c r="Q33" s="242">
        <f>ROUND(E33*P33,2)</f>
        <v>0</v>
      </c>
      <c r="R33" s="242"/>
      <c r="S33" s="242" t="s">
        <v>167</v>
      </c>
      <c r="T33" s="243" t="s">
        <v>168</v>
      </c>
      <c r="U33" s="224">
        <v>0</v>
      </c>
      <c r="V33" s="224">
        <f>ROUND(E33*U33,2)</f>
        <v>0</v>
      </c>
      <c r="W33" s="224"/>
      <c r="X33" s="224" t="s">
        <v>169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170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22.5" outlineLevel="1" x14ac:dyDescent="0.2">
      <c r="A34" s="222"/>
      <c r="B34" s="223"/>
      <c r="C34" s="250" t="s">
        <v>195</v>
      </c>
      <c r="D34" s="245"/>
      <c r="E34" s="245"/>
      <c r="F34" s="245"/>
      <c r="G34" s="24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172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44" t="str">
        <f>C34</f>
        <v>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</v>
      </c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22"/>
      <c r="B35" s="223"/>
      <c r="C35" s="253" t="s">
        <v>52</v>
      </c>
      <c r="D35" s="228"/>
      <c r="E35" s="229">
        <v>1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5"/>
      <c r="Z35" s="215"/>
      <c r="AA35" s="215"/>
      <c r="AB35" s="215"/>
      <c r="AC35" s="215"/>
      <c r="AD35" s="215"/>
      <c r="AE35" s="215"/>
      <c r="AF35" s="215"/>
      <c r="AG35" s="215" t="s">
        <v>176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37">
        <v>6</v>
      </c>
      <c r="B36" s="238" t="s">
        <v>196</v>
      </c>
      <c r="C36" s="249" t="s">
        <v>197</v>
      </c>
      <c r="D36" s="239" t="s">
        <v>166</v>
      </c>
      <c r="E36" s="240">
        <v>1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2"/>
      <c r="S36" s="242" t="s">
        <v>167</v>
      </c>
      <c r="T36" s="243" t="s">
        <v>168</v>
      </c>
      <c r="U36" s="224">
        <v>0</v>
      </c>
      <c r="V36" s="224">
        <f>ROUND(E36*U36,2)</f>
        <v>0</v>
      </c>
      <c r="W36" s="224"/>
      <c r="X36" s="224" t="s">
        <v>169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170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ht="22.5" outlineLevel="1" x14ac:dyDescent="0.2">
      <c r="A37" s="222"/>
      <c r="B37" s="223"/>
      <c r="C37" s="250" t="s">
        <v>198</v>
      </c>
      <c r="D37" s="245"/>
      <c r="E37" s="245"/>
      <c r="F37" s="245"/>
      <c r="G37" s="24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5"/>
      <c r="Z37" s="215"/>
      <c r="AA37" s="215"/>
      <c r="AB37" s="215"/>
      <c r="AC37" s="215"/>
      <c r="AD37" s="215"/>
      <c r="AE37" s="215"/>
      <c r="AF37" s="215"/>
      <c r="AG37" s="215" t="s">
        <v>172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44" t="str">
        <f>C37</f>
        <v>Náklady a poplatky spojené s užíváním veřejných ploch a prostranství, pokud jsou stavebními pracemi nebo souvisejícími činnostmi dotčeny, a to včetně užívání ploch v souvislosti s uložením stavebního materiálu nebo stavebního odpadu</v>
      </c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22"/>
      <c r="B38" s="223"/>
      <c r="C38" s="253" t="s">
        <v>52</v>
      </c>
      <c r="D38" s="228"/>
      <c r="E38" s="229">
        <v>1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5"/>
      <c r="Z38" s="215"/>
      <c r="AA38" s="215"/>
      <c r="AB38" s="215"/>
      <c r="AC38" s="215"/>
      <c r="AD38" s="215"/>
      <c r="AE38" s="215"/>
      <c r="AF38" s="215"/>
      <c r="AG38" s="215" t="s">
        <v>176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x14ac:dyDescent="0.2">
      <c r="A39" s="3"/>
      <c r="B39" s="4"/>
      <c r="C39" s="25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149</v>
      </c>
    </row>
    <row r="40" spans="1:60" x14ac:dyDescent="0.2">
      <c r="A40" s="218"/>
      <c r="B40" s="219" t="s">
        <v>29</v>
      </c>
      <c r="C40" s="255"/>
      <c r="D40" s="220"/>
      <c r="E40" s="221"/>
      <c r="F40" s="221"/>
      <c r="G40" s="247">
        <f>G8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199</v>
      </c>
    </row>
    <row r="41" spans="1:60" x14ac:dyDescent="0.2">
      <c r="C41" s="256"/>
      <c r="D41" s="10"/>
      <c r="AG41" t="s">
        <v>200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trRsp9AogD8xlJNurlIBPz0U6wVn0wb+GXKpCQk1PCHXlLMrXQGsNSSEaqDf1j7TIBrwr6HETsxVGCQ+0vWQg==" saltValue="Txt+kevuDal+dya2UTlTjg==" spinCount="100000" sheet="1"/>
  <mergeCells count="16">
    <mergeCell ref="C28:G28"/>
    <mergeCell ref="C31:G31"/>
    <mergeCell ref="C34:G34"/>
    <mergeCell ref="C37:G37"/>
    <mergeCell ref="C14:G14"/>
    <mergeCell ref="C17:G17"/>
    <mergeCell ref="C19:G19"/>
    <mergeCell ref="C21:G21"/>
    <mergeCell ref="C23:G23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136</v>
      </c>
      <c r="B1" s="200"/>
      <c r="C1" s="200"/>
      <c r="D1" s="200"/>
      <c r="E1" s="200"/>
      <c r="F1" s="200"/>
      <c r="G1" s="200"/>
      <c r="AG1" t="s">
        <v>137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138</v>
      </c>
    </row>
    <row r="3" spans="1:60" ht="24.95" customHeight="1" x14ac:dyDescent="0.2">
      <c r="A3" s="201" t="s">
        <v>8</v>
      </c>
      <c r="B3" s="49" t="s">
        <v>52</v>
      </c>
      <c r="C3" s="204" t="s">
        <v>53</v>
      </c>
      <c r="D3" s="202"/>
      <c r="E3" s="202"/>
      <c r="F3" s="202"/>
      <c r="G3" s="203"/>
      <c r="AC3" s="180" t="s">
        <v>138</v>
      </c>
      <c r="AG3" t="s">
        <v>139</v>
      </c>
    </row>
    <row r="4" spans="1:60" ht="24.95" customHeight="1" x14ac:dyDescent="0.2">
      <c r="A4" s="205" t="s">
        <v>9</v>
      </c>
      <c r="B4" s="206" t="s">
        <v>54</v>
      </c>
      <c r="C4" s="207" t="s">
        <v>28</v>
      </c>
      <c r="D4" s="208"/>
      <c r="E4" s="208"/>
      <c r="F4" s="208"/>
      <c r="G4" s="209"/>
      <c r="AG4" t="s">
        <v>140</v>
      </c>
    </row>
    <row r="5" spans="1:60" x14ac:dyDescent="0.2">
      <c r="D5" s="10"/>
    </row>
    <row r="6" spans="1:60" ht="38.25" x14ac:dyDescent="0.2">
      <c r="A6" s="211" t="s">
        <v>141</v>
      </c>
      <c r="B6" s="213" t="s">
        <v>142</v>
      </c>
      <c r="C6" s="213" t="s">
        <v>143</v>
      </c>
      <c r="D6" s="212" t="s">
        <v>144</v>
      </c>
      <c r="E6" s="211" t="s">
        <v>145</v>
      </c>
      <c r="F6" s="210" t="s">
        <v>146</v>
      </c>
      <c r="G6" s="211" t="s">
        <v>29</v>
      </c>
      <c r="H6" s="214" t="s">
        <v>30</v>
      </c>
      <c r="I6" s="214" t="s">
        <v>147</v>
      </c>
      <c r="J6" s="214" t="s">
        <v>31</v>
      </c>
      <c r="K6" s="214" t="s">
        <v>148</v>
      </c>
      <c r="L6" s="214" t="s">
        <v>149</v>
      </c>
      <c r="M6" s="214" t="s">
        <v>150</v>
      </c>
      <c r="N6" s="214" t="s">
        <v>151</v>
      </c>
      <c r="O6" s="214" t="s">
        <v>152</v>
      </c>
      <c r="P6" s="214" t="s">
        <v>153</v>
      </c>
      <c r="Q6" s="214" t="s">
        <v>154</v>
      </c>
      <c r="R6" s="214" t="s">
        <v>155</v>
      </c>
      <c r="S6" s="214" t="s">
        <v>156</v>
      </c>
      <c r="T6" s="214" t="s">
        <v>157</v>
      </c>
      <c r="U6" s="214" t="s">
        <v>158</v>
      </c>
      <c r="V6" s="214" t="s">
        <v>159</v>
      </c>
      <c r="W6" s="214" t="s">
        <v>160</v>
      </c>
      <c r="X6" s="214" t="s">
        <v>161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31" t="s">
        <v>162</v>
      </c>
      <c r="B8" s="232" t="s">
        <v>91</v>
      </c>
      <c r="C8" s="248" t="s">
        <v>71</v>
      </c>
      <c r="D8" s="233"/>
      <c r="E8" s="234"/>
      <c r="F8" s="235"/>
      <c r="G8" s="235">
        <f>SUMIF(AG9:AG30,"&lt;&gt;NOR",G9:G30)</f>
        <v>0</v>
      </c>
      <c r="H8" s="235"/>
      <c r="I8" s="235">
        <f>SUM(I9:I30)</f>
        <v>0</v>
      </c>
      <c r="J8" s="235"/>
      <c r="K8" s="235">
        <f>SUM(K9:K30)</f>
        <v>0</v>
      </c>
      <c r="L8" s="235"/>
      <c r="M8" s="235">
        <f>SUM(M9:M30)</f>
        <v>0</v>
      </c>
      <c r="N8" s="235"/>
      <c r="O8" s="235">
        <f>SUM(O9:O30)</f>
        <v>0</v>
      </c>
      <c r="P8" s="235"/>
      <c r="Q8" s="235">
        <f>SUM(Q9:Q30)</f>
        <v>0</v>
      </c>
      <c r="R8" s="235"/>
      <c r="S8" s="235"/>
      <c r="T8" s="236"/>
      <c r="U8" s="230"/>
      <c r="V8" s="230">
        <f>SUM(V9:V30)</f>
        <v>0</v>
      </c>
      <c r="W8" s="230"/>
      <c r="X8" s="230"/>
      <c r="AG8" t="s">
        <v>163</v>
      </c>
    </row>
    <row r="9" spans="1:60" outlineLevel="1" x14ac:dyDescent="0.2">
      <c r="A9" s="237">
        <v>1</v>
      </c>
      <c r="B9" s="238" t="s">
        <v>201</v>
      </c>
      <c r="C9" s="249" t="s">
        <v>202</v>
      </c>
      <c r="D9" s="239" t="s">
        <v>166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2"/>
      <c r="S9" s="242" t="s">
        <v>189</v>
      </c>
      <c r="T9" s="243" t="s">
        <v>168</v>
      </c>
      <c r="U9" s="224">
        <v>0</v>
      </c>
      <c r="V9" s="224">
        <f>ROUND(E9*U9,2)</f>
        <v>0</v>
      </c>
      <c r="W9" s="224"/>
      <c r="X9" s="224" t="s">
        <v>190</v>
      </c>
      <c r="Y9" s="215"/>
      <c r="Z9" s="215"/>
      <c r="AA9" s="215"/>
      <c r="AB9" s="215"/>
      <c r="AC9" s="215"/>
      <c r="AD9" s="215"/>
      <c r="AE9" s="215"/>
      <c r="AF9" s="215"/>
      <c r="AG9" s="215" t="s">
        <v>191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50" t="s">
        <v>203</v>
      </c>
      <c r="D10" s="245"/>
      <c r="E10" s="245"/>
      <c r="F10" s="245"/>
      <c r="G10" s="245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172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51" t="s">
        <v>173</v>
      </c>
      <c r="D11" s="225"/>
      <c r="E11" s="226"/>
      <c r="F11" s="227"/>
      <c r="G11" s="227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172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52" t="s">
        <v>204</v>
      </c>
      <c r="D12" s="246"/>
      <c r="E12" s="246"/>
      <c r="F12" s="246"/>
      <c r="G12" s="246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5"/>
      <c r="Z12" s="215"/>
      <c r="AA12" s="215"/>
      <c r="AB12" s="215"/>
      <c r="AC12" s="215"/>
      <c r="AD12" s="215"/>
      <c r="AE12" s="215"/>
      <c r="AF12" s="215"/>
      <c r="AG12" s="215" t="s">
        <v>172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37">
        <v>2</v>
      </c>
      <c r="B13" s="238" t="s">
        <v>205</v>
      </c>
      <c r="C13" s="249" t="s">
        <v>206</v>
      </c>
      <c r="D13" s="239" t="s">
        <v>166</v>
      </c>
      <c r="E13" s="240">
        <v>1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2"/>
      <c r="S13" s="242" t="s">
        <v>189</v>
      </c>
      <c r="T13" s="243" t="s">
        <v>168</v>
      </c>
      <c r="U13" s="224">
        <v>0</v>
      </c>
      <c r="V13" s="224">
        <f>ROUND(E13*U13,2)</f>
        <v>0</v>
      </c>
      <c r="W13" s="224"/>
      <c r="X13" s="224" t="s">
        <v>190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191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2.5" outlineLevel="1" x14ac:dyDescent="0.2">
      <c r="A14" s="222"/>
      <c r="B14" s="223"/>
      <c r="C14" s="250" t="s">
        <v>207</v>
      </c>
      <c r="D14" s="245"/>
      <c r="E14" s="245"/>
      <c r="F14" s="245"/>
      <c r="G14" s="245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172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44" t="str">
        <f>C14</f>
        <v>- kompletní dokladová část dle SoD (revize, atesty, certifikáty, prohlášení o shodě) pro předání a převzetí dokončeného díla a pro zajištění kolaudačního souhlasu</v>
      </c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51" t="s">
        <v>173</v>
      </c>
      <c r="D15" s="225"/>
      <c r="E15" s="226"/>
      <c r="F15" s="227"/>
      <c r="G15" s="227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172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2.5" outlineLevel="1" x14ac:dyDescent="0.2">
      <c r="A16" s="222"/>
      <c r="B16" s="223"/>
      <c r="C16" s="252" t="s">
        <v>208</v>
      </c>
      <c r="D16" s="246"/>
      <c r="E16" s="246"/>
      <c r="F16" s="246"/>
      <c r="G16" s="246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172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44" t="str">
        <f>C16</f>
        <v>- náklady zhotovitele, související s prováděním zkoušek a REVIZÍ předepsaných technickými normami a vyjádřeními dotčených orgánů pro řádné provedení a předání díla</v>
      </c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51" t="s">
        <v>173</v>
      </c>
      <c r="D17" s="225"/>
      <c r="E17" s="226"/>
      <c r="F17" s="227"/>
      <c r="G17" s="227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172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52" t="s">
        <v>209</v>
      </c>
      <c r="D18" s="246"/>
      <c r="E18" s="246"/>
      <c r="F18" s="246"/>
      <c r="G18" s="246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172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52" t="s">
        <v>210</v>
      </c>
      <c r="D19" s="246"/>
      <c r="E19" s="246"/>
      <c r="F19" s="246"/>
      <c r="G19" s="246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172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22"/>
      <c r="B20" s="223"/>
      <c r="C20" s="251" t="s">
        <v>173</v>
      </c>
      <c r="D20" s="225"/>
      <c r="E20" s="226"/>
      <c r="F20" s="227"/>
      <c r="G20" s="227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172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52" t="s">
        <v>211</v>
      </c>
      <c r="D21" s="246"/>
      <c r="E21" s="246"/>
      <c r="F21" s="246"/>
      <c r="G21" s="246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172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51" t="s">
        <v>173</v>
      </c>
      <c r="D22" s="225"/>
      <c r="E22" s="226"/>
      <c r="F22" s="227"/>
      <c r="G22" s="227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172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52" t="s">
        <v>212</v>
      </c>
      <c r="D23" s="246"/>
      <c r="E23" s="246"/>
      <c r="F23" s="246"/>
      <c r="G23" s="246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172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44" t="str">
        <f>C23</f>
        <v>- náklady na předání všech návodů k obsluze a údržbě pro technologická zařízení a  náklady na zaškolení obsluhy objednatele</v>
      </c>
      <c r="BB23" s="215"/>
      <c r="BC23" s="215"/>
      <c r="BD23" s="215"/>
      <c r="BE23" s="215"/>
      <c r="BF23" s="215"/>
      <c r="BG23" s="215"/>
      <c r="BH23" s="215"/>
    </row>
    <row r="24" spans="1:60" ht="22.5" outlineLevel="1" x14ac:dyDescent="0.2">
      <c r="A24" s="237">
        <v>3</v>
      </c>
      <c r="B24" s="238" t="s">
        <v>213</v>
      </c>
      <c r="C24" s="249" t="s">
        <v>214</v>
      </c>
      <c r="D24" s="239" t="s">
        <v>166</v>
      </c>
      <c r="E24" s="240">
        <v>1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2"/>
      <c r="S24" s="242" t="s">
        <v>189</v>
      </c>
      <c r="T24" s="243" t="s">
        <v>168</v>
      </c>
      <c r="U24" s="224">
        <v>0</v>
      </c>
      <c r="V24" s="224">
        <f>ROUND(E24*U24,2)</f>
        <v>0</v>
      </c>
      <c r="W24" s="224"/>
      <c r="X24" s="224" t="s">
        <v>190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191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22"/>
      <c r="B25" s="223"/>
      <c r="C25" s="250" t="s">
        <v>215</v>
      </c>
      <c r="D25" s="245"/>
      <c r="E25" s="245"/>
      <c r="F25" s="245"/>
      <c r="G25" s="24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172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37">
        <v>4</v>
      </c>
      <c r="B26" s="238" t="s">
        <v>216</v>
      </c>
      <c r="C26" s="249" t="s">
        <v>217</v>
      </c>
      <c r="D26" s="239" t="s">
        <v>166</v>
      </c>
      <c r="E26" s="240">
        <v>1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2"/>
      <c r="S26" s="242" t="s">
        <v>189</v>
      </c>
      <c r="T26" s="243" t="s">
        <v>168</v>
      </c>
      <c r="U26" s="224">
        <v>0</v>
      </c>
      <c r="V26" s="224">
        <f>ROUND(E26*U26,2)</f>
        <v>0</v>
      </c>
      <c r="W26" s="224"/>
      <c r="X26" s="224" t="s">
        <v>190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191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50" t="s">
        <v>218</v>
      </c>
      <c r="D27" s="245"/>
      <c r="E27" s="245"/>
      <c r="F27" s="245"/>
      <c r="G27" s="24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172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22.5" outlineLevel="1" x14ac:dyDescent="0.2">
      <c r="A28" s="222"/>
      <c r="B28" s="223"/>
      <c r="C28" s="252" t="s">
        <v>219</v>
      </c>
      <c r="D28" s="246"/>
      <c r="E28" s="246"/>
      <c r="F28" s="246"/>
      <c r="G28" s="246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172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44" t="str">
        <f>C28</f>
        <v>Náklady na přezkoumání podkladů objednatele o stavu inženýrských sítí probíhajících staveništěm nebo dotčenými stavbou i mimo území staveniště.</v>
      </c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52" t="s">
        <v>220</v>
      </c>
      <c r="D29" s="246"/>
      <c r="E29" s="246"/>
      <c r="F29" s="246"/>
      <c r="G29" s="246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172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22"/>
      <c r="B30" s="223"/>
      <c r="C30" s="252" t="s">
        <v>221</v>
      </c>
      <c r="D30" s="246"/>
      <c r="E30" s="246"/>
      <c r="F30" s="246"/>
      <c r="G30" s="246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172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x14ac:dyDescent="0.2">
      <c r="A31" s="3"/>
      <c r="B31" s="4"/>
      <c r="C31" s="254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149</v>
      </c>
    </row>
    <row r="32" spans="1:60" x14ac:dyDescent="0.2">
      <c r="A32" s="218"/>
      <c r="B32" s="219" t="s">
        <v>29</v>
      </c>
      <c r="C32" s="255"/>
      <c r="D32" s="220"/>
      <c r="E32" s="221"/>
      <c r="F32" s="221"/>
      <c r="G32" s="247">
        <f>G8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199</v>
      </c>
    </row>
    <row r="33" spans="3:33" x14ac:dyDescent="0.2">
      <c r="C33" s="256"/>
      <c r="D33" s="10"/>
      <c r="AG33" t="s">
        <v>200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86HfR01AjWtqH1YioqsIACeN74UkIuVP+vcy8dBA9y1QGiswFSRMQesaX8hR9uBjKMVyUz/PQ8KjeUA05meYw==" saltValue="llbZYaesYzvzA9W9r0WURg==" spinCount="100000" sheet="1"/>
  <mergeCells count="17">
    <mergeCell ref="C25:G25"/>
    <mergeCell ref="C27:G27"/>
    <mergeCell ref="C28:G28"/>
    <mergeCell ref="C29:G29"/>
    <mergeCell ref="C30:G30"/>
    <mergeCell ref="C14:G14"/>
    <mergeCell ref="C16:G16"/>
    <mergeCell ref="C18:G18"/>
    <mergeCell ref="C19:G19"/>
    <mergeCell ref="C21:G21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56" activePane="bottomLeft" state="frozen"/>
      <selection pane="bottomLeft" activeCell="C318" sqref="C318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136</v>
      </c>
      <c r="B1" s="200"/>
      <c r="C1" s="200"/>
      <c r="D1" s="200"/>
      <c r="E1" s="200"/>
      <c r="F1" s="200"/>
      <c r="G1" s="200"/>
      <c r="AG1" t="s">
        <v>137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138</v>
      </c>
    </row>
    <row r="3" spans="1:60" ht="24.95" customHeight="1" x14ac:dyDescent="0.2">
      <c r="A3" s="201" t="s">
        <v>8</v>
      </c>
      <c r="B3" s="49" t="s">
        <v>52</v>
      </c>
      <c r="C3" s="204" t="s">
        <v>53</v>
      </c>
      <c r="D3" s="202"/>
      <c r="E3" s="202"/>
      <c r="F3" s="202"/>
      <c r="G3" s="203"/>
      <c r="AC3" s="180" t="s">
        <v>138</v>
      </c>
      <c r="AG3" t="s">
        <v>139</v>
      </c>
    </row>
    <row r="4" spans="1:60" ht="24.95" customHeight="1" x14ac:dyDescent="0.2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140</v>
      </c>
    </row>
    <row r="5" spans="1:60" x14ac:dyDescent="0.2">
      <c r="D5" s="10"/>
    </row>
    <row r="6" spans="1:60" ht="38.25" x14ac:dyDescent="0.2">
      <c r="A6" s="211" t="s">
        <v>141</v>
      </c>
      <c r="B6" s="213" t="s">
        <v>142</v>
      </c>
      <c r="C6" s="213" t="s">
        <v>143</v>
      </c>
      <c r="D6" s="212" t="s">
        <v>144</v>
      </c>
      <c r="E6" s="211" t="s">
        <v>145</v>
      </c>
      <c r="F6" s="210" t="s">
        <v>146</v>
      </c>
      <c r="G6" s="211" t="s">
        <v>29</v>
      </c>
      <c r="H6" s="214" t="s">
        <v>30</v>
      </c>
      <c r="I6" s="214" t="s">
        <v>147</v>
      </c>
      <c r="J6" s="214" t="s">
        <v>31</v>
      </c>
      <c r="K6" s="214" t="s">
        <v>148</v>
      </c>
      <c r="L6" s="214" t="s">
        <v>149</v>
      </c>
      <c r="M6" s="214" t="s">
        <v>150</v>
      </c>
      <c r="N6" s="214" t="s">
        <v>151</v>
      </c>
      <c r="O6" s="214" t="s">
        <v>152</v>
      </c>
      <c r="P6" s="214" t="s">
        <v>153</v>
      </c>
      <c r="Q6" s="214" t="s">
        <v>154</v>
      </c>
      <c r="R6" s="214" t="s">
        <v>155</v>
      </c>
      <c r="S6" s="214" t="s">
        <v>156</v>
      </c>
      <c r="T6" s="214" t="s">
        <v>157</v>
      </c>
      <c r="U6" s="214" t="s">
        <v>158</v>
      </c>
      <c r="V6" s="214" t="s">
        <v>159</v>
      </c>
      <c r="W6" s="214" t="s">
        <v>160</v>
      </c>
      <c r="X6" s="214" t="s">
        <v>161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31" t="s">
        <v>162</v>
      </c>
      <c r="B8" s="232" t="s">
        <v>52</v>
      </c>
      <c r="C8" s="248" t="s">
        <v>71</v>
      </c>
      <c r="D8" s="233"/>
      <c r="E8" s="234"/>
      <c r="F8" s="235"/>
      <c r="G8" s="235">
        <f>SUMIF(AG9:AG29,"&lt;&gt;NOR",G9:G29)</f>
        <v>0</v>
      </c>
      <c r="H8" s="235"/>
      <c r="I8" s="235">
        <f>SUM(I9:I29)</f>
        <v>0</v>
      </c>
      <c r="J8" s="235"/>
      <c r="K8" s="235">
        <f>SUM(K9:K29)</f>
        <v>0</v>
      </c>
      <c r="L8" s="235"/>
      <c r="M8" s="235">
        <f>SUM(M9:M29)</f>
        <v>0</v>
      </c>
      <c r="N8" s="235"/>
      <c r="O8" s="235">
        <f>SUM(O9:O29)</f>
        <v>0</v>
      </c>
      <c r="P8" s="235"/>
      <c r="Q8" s="235">
        <f>SUM(Q9:Q29)</f>
        <v>0</v>
      </c>
      <c r="R8" s="235"/>
      <c r="S8" s="235"/>
      <c r="T8" s="236"/>
      <c r="U8" s="230"/>
      <c r="V8" s="230">
        <f>SUM(V9:V29)</f>
        <v>49.240000000000009</v>
      </c>
      <c r="W8" s="230"/>
      <c r="X8" s="230"/>
      <c r="AG8" t="s">
        <v>163</v>
      </c>
    </row>
    <row r="9" spans="1:60" outlineLevel="1" x14ac:dyDescent="0.2">
      <c r="A9" s="237">
        <v>1</v>
      </c>
      <c r="B9" s="238" t="s">
        <v>222</v>
      </c>
      <c r="C9" s="249" t="s">
        <v>223</v>
      </c>
      <c r="D9" s="239" t="s">
        <v>224</v>
      </c>
      <c r="E9" s="240">
        <v>6.6509999999999998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2" t="s">
        <v>225</v>
      </c>
      <c r="S9" s="242" t="s">
        <v>167</v>
      </c>
      <c r="T9" s="243" t="s">
        <v>168</v>
      </c>
      <c r="U9" s="224">
        <v>4.7279999999999998</v>
      </c>
      <c r="V9" s="224">
        <f>ROUND(E9*U9,2)</f>
        <v>31.45</v>
      </c>
      <c r="W9" s="224"/>
      <c r="X9" s="224" t="s">
        <v>190</v>
      </c>
      <c r="Y9" s="215"/>
      <c r="Z9" s="215"/>
      <c r="AA9" s="215"/>
      <c r="AB9" s="215"/>
      <c r="AC9" s="215"/>
      <c r="AD9" s="215"/>
      <c r="AE9" s="215"/>
      <c r="AF9" s="215"/>
      <c r="AG9" s="215" t="s">
        <v>191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65" t="s">
        <v>226</v>
      </c>
      <c r="D10" s="257"/>
      <c r="E10" s="257"/>
      <c r="F10" s="257"/>
      <c r="G10" s="257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227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52" t="s">
        <v>228</v>
      </c>
      <c r="D11" s="246"/>
      <c r="E11" s="246"/>
      <c r="F11" s="246"/>
      <c r="G11" s="246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172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53" t="s">
        <v>229</v>
      </c>
      <c r="D12" s="228"/>
      <c r="E12" s="229">
        <v>6.65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5"/>
      <c r="Z12" s="215"/>
      <c r="AA12" s="215"/>
      <c r="AB12" s="215"/>
      <c r="AC12" s="215"/>
      <c r="AD12" s="215"/>
      <c r="AE12" s="215"/>
      <c r="AF12" s="215"/>
      <c r="AG12" s="215" t="s">
        <v>176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37">
        <v>2</v>
      </c>
      <c r="B13" s="238" t="s">
        <v>230</v>
      </c>
      <c r="C13" s="249" t="s">
        <v>231</v>
      </c>
      <c r="D13" s="239" t="s">
        <v>224</v>
      </c>
      <c r="E13" s="240">
        <v>6.6509999999999998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2" t="s">
        <v>225</v>
      </c>
      <c r="S13" s="242" t="s">
        <v>167</v>
      </c>
      <c r="T13" s="243" t="s">
        <v>168</v>
      </c>
      <c r="U13" s="224">
        <v>0.34499999999999997</v>
      </c>
      <c r="V13" s="224">
        <f>ROUND(E13*U13,2)</f>
        <v>2.29</v>
      </c>
      <c r="W13" s="224"/>
      <c r="X13" s="224" t="s">
        <v>190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191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22"/>
      <c r="B14" s="223"/>
      <c r="C14" s="265" t="s">
        <v>232</v>
      </c>
      <c r="D14" s="257"/>
      <c r="E14" s="257"/>
      <c r="F14" s="257"/>
      <c r="G14" s="257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227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44" t="str">
        <f>C14</f>
        <v>bez naložení do dopravní nádoby, ale s vyprázdněním dopravní nádoby na hromadu nebo na dopravní prostředek,</v>
      </c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53" t="s">
        <v>229</v>
      </c>
      <c r="D15" s="228"/>
      <c r="E15" s="229">
        <v>6.65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176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37">
        <v>3</v>
      </c>
      <c r="B16" s="238" t="s">
        <v>233</v>
      </c>
      <c r="C16" s="249" t="s">
        <v>234</v>
      </c>
      <c r="D16" s="239" t="s">
        <v>224</v>
      </c>
      <c r="E16" s="240">
        <v>6.6509999999999998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2" t="s">
        <v>225</v>
      </c>
      <c r="S16" s="242" t="s">
        <v>167</v>
      </c>
      <c r="T16" s="243" t="s">
        <v>168</v>
      </c>
      <c r="U16" s="224">
        <v>0.86799999999999999</v>
      </c>
      <c r="V16" s="224">
        <f>ROUND(E16*U16,2)</f>
        <v>5.77</v>
      </c>
      <c r="W16" s="224"/>
      <c r="X16" s="224" t="s">
        <v>190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191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65" t="s">
        <v>235</v>
      </c>
      <c r="D17" s="257"/>
      <c r="E17" s="257"/>
      <c r="F17" s="257"/>
      <c r="G17" s="257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227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53" t="s">
        <v>229</v>
      </c>
      <c r="D18" s="228"/>
      <c r="E18" s="229">
        <v>6.65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176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ht="22.5" outlineLevel="1" x14ac:dyDescent="0.2">
      <c r="A19" s="237">
        <v>4</v>
      </c>
      <c r="B19" s="238" t="s">
        <v>236</v>
      </c>
      <c r="C19" s="249" t="s">
        <v>237</v>
      </c>
      <c r="D19" s="239" t="s">
        <v>224</v>
      </c>
      <c r="E19" s="240">
        <v>6.6509999999999998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2">
        <v>0</v>
      </c>
      <c r="O19" s="242">
        <f>ROUND(E19*N19,2)</f>
        <v>0</v>
      </c>
      <c r="P19" s="242">
        <v>0</v>
      </c>
      <c r="Q19" s="242">
        <f>ROUND(E19*P19,2)</f>
        <v>0</v>
      </c>
      <c r="R19" s="242" t="s">
        <v>225</v>
      </c>
      <c r="S19" s="242" t="s">
        <v>167</v>
      </c>
      <c r="T19" s="243" t="s">
        <v>168</v>
      </c>
      <c r="U19" s="224">
        <v>0.79100000000000004</v>
      </c>
      <c r="V19" s="224">
        <f>ROUND(E19*U19,2)</f>
        <v>5.26</v>
      </c>
      <c r="W19" s="224"/>
      <c r="X19" s="224" t="s">
        <v>190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191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22"/>
      <c r="B20" s="223"/>
      <c r="C20" s="265" t="s">
        <v>235</v>
      </c>
      <c r="D20" s="257"/>
      <c r="E20" s="257"/>
      <c r="F20" s="257"/>
      <c r="G20" s="257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227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53" t="s">
        <v>229</v>
      </c>
      <c r="D21" s="228"/>
      <c r="E21" s="229">
        <v>6.65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176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ht="22.5" outlineLevel="1" x14ac:dyDescent="0.2">
      <c r="A22" s="237">
        <v>5</v>
      </c>
      <c r="B22" s="238" t="s">
        <v>238</v>
      </c>
      <c r="C22" s="249" t="s">
        <v>239</v>
      </c>
      <c r="D22" s="239" t="s">
        <v>224</v>
      </c>
      <c r="E22" s="240">
        <v>6.6509999999999998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2" t="s">
        <v>225</v>
      </c>
      <c r="S22" s="242" t="s">
        <v>167</v>
      </c>
      <c r="T22" s="243" t="s">
        <v>168</v>
      </c>
      <c r="U22" s="224">
        <v>1.0999999999999999E-2</v>
      </c>
      <c r="V22" s="224">
        <f>ROUND(E22*U22,2)</f>
        <v>7.0000000000000007E-2</v>
      </c>
      <c r="W22" s="224"/>
      <c r="X22" s="224" t="s">
        <v>190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191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65" t="s">
        <v>240</v>
      </c>
      <c r="D23" s="257"/>
      <c r="E23" s="257"/>
      <c r="F23" s="257"/>
      <c r="G23" s="257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227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53" t="s">
        <v>229</v>
      </c>
      <c r="D24" s="228"/>
      <c r="E24" s="229">
        <v>6.65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176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2.5" outlineLevel="1" x14ac:dyDescent="0.2">
      <c r="A25" s="237">
        <v>6</v>
      </c>
      <c r="B25" s="238" t="s">
        <v>241</v>
      </c>
      <c r="C25" s="249" t="s">
        <v>242</v>
      </c>
      <c r="D25" s="239" t="s">
        <v>224</v>
      </c>
      <c r="E25" s="240">
        <v>6.6509999999999998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2" t="s">
        <v>225</v>
      </c>
      <c r="S25" s="242" t="s">
        <v>167</v>
      </c>
      <c r="T25" s="243" t="s">
        <v>168</v>
      </c>
      <c r="U25" s="224">
        <v>0.65200000000000002</v>
      </c>
      <c r="V25" s="224">
        <f>ROUND(E25*U25,2)</f>
        <v>4.34</v>
      </c>
      <c r="W25" s="224"/>
      <c r="X25" s="224" t="s">
        <v>190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191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50" t="s">
        <v>228</v>
      </c>
      <c r="D26" s="245"/>
      <c r="E26" s="245"/>
      <c r="F26" s="245"/>
      <c r="G26" s="24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172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53" t="s">
        <v>229</v>
      </c>
      <c r="D27" s="228"/>
      <c r="E27" s="229">
        <v>6.65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176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22.5" outlineLevel="1" x14ac:dyDescent="0.2">
      <c r="A28" s="237">
        <v>7</v>
      </c>
      <c r="B28" s="238" t="s">
        <v>243</v>
      </c>
      <c r="C28" s="249" t="s">
        <v>244</v>
      </c>
      <c r="D28" s="239" t="s">
        <v>224</v>
      </c>
      <c r="E28" s="240">
        <v>6.6509999999999998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2">
        <v>0</v>
      </c>
      <c r="O28" s="242">
        <f>ROUND(E28*N28,2)</f>
        <v>0</v>
      </c>
      <c r="P28" s="242">
        <v>0</v>
      </c>
      <c r="Q28" s="242">
        <f>ROUND(E28*P28,2)</f>
        <v>0</v>
      </c>
      <c r="R28" s="242" t="s">
        <v>225</v>
      </c>
      <c r="S28" s="242" t="s">
        <v>245</v>
      </c>
      <c r="T28" s="243" t="s">
        <v>168</v>
      </c>
      <c r="U28" s="224">
        <v>8.9999999999999993E-3</v>
      </c>
      <c r="V28" s="224">
        <f>ROUND(E28*U28,2)</f>
        <v>0.06</v>
      </c>
      <c r="W28" s="224"/>
      <c r="X28" s="224" t="s">
        <v>190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191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53" t="s">
        <v>229</v>
      </c>
      <c r="D29" s="228"/>
      <c r="E29" s="229">
        <v>6.65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176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x14ac:dyDescent="0.2">
      <c r="A30" s="231" t="s">
        <v>162</v>
      </c>
      <c r="B30" s="232" t="s">
        <v>55</v>
      </c>
      <c r="C30" s="248" t="s">
        <v>73</v>
      </c>
      <c r="D30" s="233"/>
      <c r="E30" s="234"/>
      <c r="F30" s="235"/>
      <c r="G30" s="235">
        <f>SUMIF(AG31:AG86,"&lt;&gt;NOR",G31:G86)</f>
        <v>0</v>
      </c>
      <c r="H30" s="235"/>
      <c r="I30" s="235">
        <f>SUM(I31:I86)</f>
        <v>0</v>
      </c>
      <c r="J30" s="235"/>
      <c r="K30" s="235">
        <f>SUM(K31:K86)</f>
        <v>0</v>
      </c>
      <c r="L30" s="235"/>
      <c r="M30" s="235">
        <f>SUM(M31:M86)</f>
        <v>0</v>
      </c>
      <c r="N30" s="235"/>
      <c r="O30" s="235">
        <f>SUM(O31:O86)</f>
        <v>9.49</v>
      </c>
      <c r="P30" s="235"/>
      <c r="Q30" s="235">
        <f>SUM(Q31:Q86)</f>
        <v>0</v>
      </c>
      <c r="R30" s="235"/>
      <c r="S30" s="235"/>
      <c r="T30" s="236"/>
      <c r="U30" s="230"/>
      <c r="V30" s="230">
        <f>SUM(V31:V86)</f>
        <v>133.84</v>
      </c>
      <c r="W30" s="230"/>
      <c r="X30" s="230"/>
      <c r="AG30" t="s">
        <v>163</v>
      </c>
    </row>
    <row r="31" spans="1:60" ht="22.5" outlineLevel="1" x14ac:dyDescent="0.2">
      <c r="A31" s="237">
        <v>8</v>
      </c>
      <c r="B31" s="238" t="s">
        <v>246</v>
      </c>
      <c r="C31" s="249" t="s">
        <v>247</v>
      </c>
      <c r="D31" s="239" t="s">
        <v>224</v>
      </c>
      <c r="E31" s="240">
        <v>1.7747999999999999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2">
        <v>1.95224</v>
      </c>
      <c r="O31" s="242">
        <f>ROUND(E31*N31,2)</f>
        <v>3.46</v>
      </c>
      <c r="P31" s="242">
        <v>0</v>
      </c>
      <c r="Q31" s="242">
        <f>ROUND(E31*P31,2)</f>
        <v>0</v>
      </c>
      <c r="R31" s="242" t="s">
        <v>248</v>
      </c>
      <c r="S31" s="242" t="s">
        <v>167</v>
      </c>
      <c r="T31" s="243" t="s">
        <v>168</v>
      </c>
      <c r="U31" s="224">
        <v>3.8420000000000001</v>
      </c>
      <c r="V31" s="224">
        <f>ROUND(E31*U31,2)</f>
        <v>6.82</v>
      </c>
      <c r="W31" s="224"/>
      <c r="X31" s="224" t="s">
        <v>190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191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65" t="s">
        <v>249</v>
      </c>
      <c r="D32" s="257"/>
      <c r="E32" s="257"/>
      <c r="F32" s="257"/>
      <c r="G32" s="257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227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53" t="s">
        <v>250</v>
      </c>
      <c r="D33" s="228"/>
      <c r="E33" s="229">
        <v>0.54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5"/>
      <c r="Z33" s="215"/>
      <c r="AA33" s="215"/>
      <c r="AB33" s="215"/>
      <c r="AC33" s="215"/>
      <c r="AD33" s="215"/>
      <c r="AE33" s="215"/>
      <c r="AF33" s="215"/>
      <c r="AG33" s="215" t="s">
        <v>176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22"/>
      <c r="B34" s="223"/>
      <c r="C34" s="253" t="s">
        <v>251</v>
      </c>
      <c r="D34" s="228"/>
      <c r="E34" s="229">
        <v>1.23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176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37">
        <v>9</v>
      </c>
      <c r="B35" s="238" t="s">
        <v>252</v>
      </c>
      <c r="C35" s="249" t="s">
        <v>253</v>
      </c>
      <c r="D35" s="239" t="s">
        <v>254</v>
      </c>
      <c r="E35" s="240">
        <v>1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2">
        <v>2.7519999999999999E-2</v>
      </c>
      <c r="O35" s="242">
        <f>ROUND(E35*N35,2)</f>
        <v>0.03</v>
      </c>
      <c r="P35" s="242">
        <v>0</v>
      </c>
      <c r="Q35" s="242">
        <f>ROUND(E35*P35,2)</f>
        <v>0</v>
      </c>
      <c r="R35" s="242" t="s">
        <v>255</v>
      </c>
      <c r="S35" s="242" t="s">
        <v>167</v>
      </c>
      <c r="T35" s="243" t="s">
        <v>168</v>
      </c>
      <c r="U35" s="224">
        <v>0.24199999999999999</v>
      </c>
      <c r="V35" s="224">
        <f>ROUND(E35*U35,2)</f>
        <v>0.24</v>
      </c>
      <c r="W35" s="224"/>
      <c r="X35" s="224" t="s">
        <v>190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191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22"/>
      <c r="B36" s="223"/>
      <c r="C36" s="250" t="s">
        <v>256</v>
      </c>
      <c r="D36" s="245"/>
      <c r="E36" s="245"/>
      <c r="F36" s="245"/>
      <c r="G36" s="24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5"/>
      <c r="Z36" s="215"/>
      <c r="AA36" s="215"/>
      <c r="AB36" s="215"/>
      <c r="AC36" s="215"/>
      <c r="AD36" s="215"/>
      <c r="AE36" s="215"/>
      <c r="AF36" s="215"/>
      <c r="AG36" s="215" t="s">
        <v>172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37">
        <v>10</v>
      </c>
      <c r="B37" s="238" t="s">
        <v>257</v>
      </c>
      <c r="C37" s="249" t="s">
        <v>258</v>
      </c>
      <c r="D37" s="239" t="s">
        <v>254</v>
      </c>
      <c r="E37" s="240">
        <v>1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2">
        <v>3.9789999999999999E-2</v>
      </c>
      <c r="O37" s="242">
        <f>ROUND(E37*N37,2)</f>
        <v>0.04</v>
      </c>
      <c r="P37" s="242">
        <v>0</v>
      </c>
      <c r="Q37" s="242">
        <f>ROUND(E37*P37,2)</f>
        <v>0</v>
      </c>
      <c r="R37" s="242" t="s">
        <v>255</v>
      </c>
      <c r="S37" s="242" t="s">
        <v>167</v>
      </c>
      <c r="T37" s="243" t="s">
        <v>168</v>
      </c>
      <c r="U37" s="224">
        <v>0.24199999999999999</v>
      </c>
      <c r="V37" s="224">
        <f>ROUND(E37*U37,2)</f>
        <v>0.24</v>
      </c>
      <c r="W37" s="224"/>
      <c r="X37" s="224" t="s">
        <v>190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191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22"/>
      <c r="B38" s="223"/>
      <c r="C38" s="250" t="s">
        <v>256</v>
      </c>
      <c r="D38" s="245"/>
      <c r="E38" s="245"/>
      <c r="F38" s="245"/>
      <c r="G38" s="24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5"/>
      <c r="Z38" s="215"/>
      <c r="AA38" s="215"/>
      <c r="AB38" s="215"/>
      <c r="AC38" s="215"/>
      <c r="AD38" s="215"/>
      <c r="AE38" s="215"/>
      <c r="AF38" s="215"/>
      <c r="AG38" s="215" t="s">
        <v>172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37">
        <v>11</v>
      </c>
      <c r="B39" s="238" t="s">
        <v>259</v>
      </c>
      <c r="C39" s="249" t="s">
        <v>260</v>
      </c>
      <c r="D39" s="239" t="s">
        <v>224</v>
      </c>
      <c r="E39" s="240">
        <v>0.17219999999999999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2">
        <v>1.9332</v>
      </c>
      <c r="O39" s="242">
        <f>ROUND(E39*N39,2)</f>
        <v>0.33</v>
      </c>
      <c r="P39" s="242">
        <v>0</v>
      </c>
      <c r="Q39" s="242">
        <f>ROUND(E39*P39,2)</f>
        <v>0</v>
      </c>
      <c r="R39" s="242" t="s">
        <v>248</v>
      </c>
      <c r="S39" s="242" t="s">
        <v>167</v>
      </c>
      <c r="T39" s="243" t="s">
        <v>168</v>
      </c>
      <c r="U39" s="224">
        <v>6.77</v>
      </c>
      <c r="V39" s="224">
        <f>ROUND(E39*U39,2)</f>
        <v>1.17</v>
      </c>
      <c r="W39" s="224"/>
      <c r="X39" s="224" t="s">
        <v>190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191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22"/>
      <c r="B40" s="223"/>
      <c r="C40" s="265" t="s">
        <v>261</v>
      </c>
      <c r="D40" s="257"/>
      <c r="E40" s="257"/>
      <c r="F40" s="257"/>
      <c r="G40" s="257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5"/>
      <c r="Z40" s="215"/>
      <c r="AA40" s="215"/>
      <c r="AB40" s="215"/>
      <c r="AC40" s="215"/>
      <c r="AD40" s="215"/>
      <c r="AE40" s="215"/>
      <c r="AF40" s="215"/>
      <c r="AG40" s="215" t="s">
        <v>227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22"/>
      <c r="B41" s="223"/>
      <c r="C41" s="253" t="s">
        <v>262</v>
      </c>
      <c r="D41" s="228"/>
      <c r="E41" s="229">
        <v>0.17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5"/>
      <c r="Z41" s="215"/>
      <c r="AA41" s="215"/>
      <c r="AB41" s="215"/>
      <c r="AC41" s="215"/>
      <c r="AD41" s="215"/>
      <c r="AE41" s="215"/>
      <c r="AF41" s="215"/>
      <c r="AG41" s="215" t="s">
        <v>176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37">
        <v>12</v>
      </c>
      <c r="B42" s="238" t="s">
        <v>263</v>
      </c>
      <c r="C42" s="249" t="s">
        <v>264</v>
      </c>
      <c r="D42" s="239" t="s">
        <v>265</v>
      </c>
      <c r="E42" s="240">
        <v>4.5900000000000003E-2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2">
        <v>1.09954</v>
      </c>
      <c r="O42" s="242">
        <f>ROUND(E42*N42,2)</f>
        <v>0.05</v>
      </c>
      <c r="P42" s="242">
        <v>0</v>
      </c>
      <c r="Q42" s="242">
        <f>ROUND(E42*P42,2)</f>
        <v>0</v>
      </c>
      <c r="R42" s="242" t="s">
        <v>255</v>
      </c>
      <c r="S42" s="242" t="s">
        <v>167</v>
      </c>
      <c r="T42" s="243" t="s">
        <v>168</v>
      </c>
      <c r="U42" s="224">
        <v>18.175000000000001</v>
      </c>
      <c r="V42" s="224">
        <f>ROUND(E42*U42,2)</f>
        <v>0.83</v>
      </c>
      <c r="W42" s="224"/>
      <c r="X42" s="224" t="s">
        <v>190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191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22"/>
      <c r="B43" s="223"/>
      <c r="C43" s="265" t="s">
        <v>266</v>
      </c>
      <c r="D43" s="257"/>
      <c r="E43" s="257"/>
      <c r="F43" s="257"/>
      <c r="G43" s="257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5"/>
      <c r="Z43" s="215"/>
      <c r="AA43" s="215"/>
      <c r="AB43" s="215"/>
      <c r="AC43" s="215"/>
      <c r="AD43" s="215"/>
      <c r="AE43" s="215"/>
      <c r="AF43" s="215"/>
      <c r="AG43" s="215" t="s">
        <v>227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53" t="s">
        <v>267</v>
      </c>
      <c r="D44" s="228"/>
      <c r="E44" s="229">
        <v>0.05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176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37">
        <v>13</v>
      </c>
      <c r="B45" s="238" t="s">
        <v>268</v>
      </c>
      <c r="C45" s="249" t="s">
        <v>269</v>
      </c>
      <c r="D45" s="239" t="s">
        <v>265</v>
      </c>
      <c r="E45" s="240">
        <v>3.5999999999999997E-2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2">
        <v>1.09954</v>
      </c>
      <c r="O45" s="242">
        <f>ROUND(E45*N45,2)</f>
        <v>0.04</v>
      </c>
      <c r="P45" s="242">
        <v>0</v>
      </c>
      <c r="Q45" s="242">
        <f>ROUND(E45*P45,2)</f>
        <v>0</v>
      </c>
      <c r="R45" s="242" t="s">
        <v>255</v>
      </c>
      <c r="S45" s="242" t="s">
        <v>167</v>
      </c>
      <c r="T45" s="243" t="s">
        <v>168</v>
      </c>
      <c r="U45" s="224">
        <v>18.175000000000001</v>
      </c>
      <c r="V45" s="224">
        <f>ROUND(E45*U45,2)</f>
        <v>0.65</v>
      </c>
      <c r="W45" s="224"/>
      <c r="X45" s="224" t="s">
        <v>190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191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22"/>
      <c r="B46" s="223"/>
      <c r="C46" s="265" t="s">
        <v>266</v>
      </c>
      <c r="D46" s="257"/>
      <c r="E46" s="257"/>
      <c r="F46" s="257"/>
      <c r="G46" s="257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5"/>
      <c r="Z46" s="215"/>
      <c r="AA46" s="215"/>
      <c r="AB46" s="215"/>
      <c r="AC46" s="215"/>
      <c r="AD46" s="215"/>
      <c r="AE46" s="215"/>
      <c r="AF46" s="215"/>
      <c r="AG46" s="215" t="s">
        <v>227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22"/>
      <c r="B47" s="223"/>
      <c r="C47" s="253" t="s">
        <v>270</v>
      </c>
      <c r="D47" s="228"/>
      <c r="E47" s="229">
        <v>0.04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5"/>
      <c r="Z47" s="215"/>
      <c r="AA47" s="215"/>
      <c r="AB47" s="215"/>
      <c r="AC47" s="215"/>
      <c r="AD47" s="215"/>
      <c r="AE47" s="215"/>
      <c r="AF47" s="215"/>
      <c r="AG47" s="215" t="s">
        <v>176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37">
        <v>14</v>
      </c>
      <c r="B48" s="238" t="s">
        <v>271</v>
      </c>
      <c r="C48" s="249" t="s">
        <v>272</v>
      </c>
      <c r="D48" s="239" t="s">
        <v>265</v>
      </c>
      <c r="E48" s="240">
        <v>0.12659999999999999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2">
        <v>1.0970899999999999</v>
      </c>
      <c r="O48" s="242">
        <f>ROUND(E48*N48,2)</f>
        <v>0.14000000000000001</v>
      </c>
      <c r="P48" s="242">
        <v>0</v>
      </c>
      <c r="Q48" s="242">
        <f>ROUND(E48*P48,2)</f>
        <v>0</v>
      </c>
      <c r="R48" s="242" t="s">
        <v>255</v>
      </c>
      <c r="S48" s="242" t="s">
        <v>167</v>
      </c>
      <c r="T48" s="243" t="s">
        <v>168</v>
      </c>
      <c r="U48" s="224">
        <v>16.582999999999998</v>
      </c>
      <c r="V48" s="224">
        <f>ROUND(E48*U48,2)</f>
        <v>2.1</v>
      </c>
      <c r="W48" s="224"/>
      <c r="X48" s="224" t="s">
        <v>190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191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22"/>
      <c r="B49" s="223"/>
      <c r="C49" s="265" t="s">
        <v>266</v>
      </c>
      <c r="D49" s="257"/>
      <c r="E49" s="257"/>
      <c r="F49" s="257"/>
      <c r="G49" s="257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5"/>
      <c r="Z49" s="215"/>
      <c r="AA49" s="215"/>
      <c r="AB49" s="215"/>
      <c r="AC49" s="215"/>
      <c r="AD49" s="215"/>
      <c r="AE49" s="215"/>
      <c r="AF49" s="215"/>
      <c r="AG49" s="215" t="s">
        <v>227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22"/>
      <c r="B50" s="223"/>
      <c r="C50" s="253" t="s">
        <v>273</v>
      </c>
      <c r="D50" s="228"/>
      <c r="E50" s="229">
        <v>0.13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15"/>
      <c r="Z50" s="215"/>
      <c r="AA50" s="215"/>
      <c r="AB50" s="215"/>
      <c r="AC50" s="215"/>
      <c r="AD50" s="215"/>
      <c r="AE50" s="215"/>
      <c r="AF50" s="215"/>
      <c r="AG50" s="215" t="s">
        <v>176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37">
        <v>15</v>
      </c>
      <c r="B51" s="238" t="s">
        <v>274</v>
      </c>
      <c r="C51" s="249" t="s">
        <v>275</v>
      </c>
      <c r="D51" s="239" t="s">
        <v>265</v>
      </c>
      <c r="E51" s="240">
        <v>6.9599999999999995E-2</v>
      </c>
      <c r="F51" s="241"/>
      <c r="G51" s="242">
        <f>ROUND(E51*F51,2)</f>
        <v>0</v>
      </c>
      <c r="H51" s="241"/>
      <c r="I51" s="242">
        <f>ROUND(E51*H51,2)</f>
        <v>0</v>
      </c>
      <c r="J51" s="241"/>
      <c r="K51" s="242">
        <f>ROUND(E51*J51,2)</f>
        <v>0</v>
      </c>
      <c r="L51" s="242">
        <v>21</v>
      </c>
      <c r="M51" s="242">
        <f>G51*(1+L51/100)</f>
        <v>0</v>
      </c>
      <c r="N51" s="242">
        <v>1.0970899999999999</v>
      </c>
      <c r="O51" s="242">
        <f>ROUND(E51*N51,2)</f>
        <v>0.08</v>
      </c>
      <c r="P51" s="242">
        <v>0</v>
      </c>
      <c r="Q51" s="242">
        <f>ROUND(E51*P51,2)</f>
        <v>0</v>
      </c>
      <c r="R51" s="242" t="s">
        <v>255</v>
      </c>
      <c r="S51" s="242" t="s">
        <v>167</v>
      </c>
      <c r="T51" s="243" t="s">
        <v>168</v>
      </c>
      <c r="U51" s="224">
        <v>16.582999999999998</v>
      </c>
      <c r="V51" s="224">
        <f>ROUND(E51*U51,2)</f>
        <v>1.1499999999999999</v>
      </c>
      <c r="W51" s="224"/>
      <c r="X51" s="224" t="s">
        <v>190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191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65" t="s">
        <v>266</v>
      </c>
      <c r="D52" s="257"/>
      <c r="E52" s="257"/>
      <c r="F52" s="257"/>
      <c r="G52" s="257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5"/>
      <c r="Z52" s="215"/>
      <c r="AA52" s="215"/>
      <c r="AB52" s="215"/>
      <c r="AC52" s="215"/>
      <c r="AD52" s="215"/>
      <c r="AE52" s="215"/>
      <c r="AF52" s="215"/>
      <c r="AG52" s="215" t="s">
        <v>227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22"/>
      <c r="B53" s="223"/>
      <c r="C53" s="253" t="s">
        <v>276</v>
      </c>
      <c r="D53" s="228"/>
      <c r="E53" s="229">
        <v>7.0000000000000007E-2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5"/>
      <c r="Z53" s="215"/>
      <c r="AA53" s="215"/>
      <c r="AB53" s="215"/>
      <c r="AC53" s="215"/>
      <c r="AD53" s="215"/>
      <c r="AE53" s="215"/>
      <c r="AF53" s="215"/>
      <c r="AG53" s="215" t="s">
        <v>176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37">
        <v>16</v>
      </c>
      <c r="B54" s="238" t="s">
        <v>277</v>
      </c>
      <c r="C54" s="249" t="s">
        <v>278</v>
      </c>
      <c r="D54" s="239" t="s">
        <v>279</v>
      </c>
      <c r="E54" s="240">
        <v>15.39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2">
        <v>7.0599999999999996E-2</v>
      </c>
      <c r="O54" s="242">
        <f>ROUND(E54*N54,2)</f>
        <v>1.0900000000000001</v>
      </c>
      <c r="P54" s="242">
        <v>0</v>
      </c>
      <c r="Q54" s="242">
        <f>ROUND(E54*P54,2)</f>
        <v>0</v>
      </c>
      <c r="R54" s="242" t="s">
        <v>255</v>
      </c>
      <c r="S54" s="242" t="s">
        <v>167</v>
      </c>
      <c r="T54" s="243" t="s">
        <v>168</v>
      </c>
      <c r="U54" s="224">
        <v>0.52915000000000001</v>
      </c>
      <c r="V54" s="224">
        <f>ROUND(E54*U54,2)</f>
        <v>8.14</v>
      </c>
      <c r="W54" s="224"/>
      <c r="X54" s="224" t="s">
        <v>190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191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22"/>
      <c r="B55" s="223"/>
      <c r="C55" s="265" t="s">
        <v>280</v>
      </c>
      <c r="D55" s="257"/>
      <c r="E55" s="257"/>
      <c r="F55" s="257"/>
      <c r="G55" s="257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5"/>
      <c r="Z55" s="215"/>
      <c r="AA55" s="215"/>
      <c r="AB55" s="215"/>
      <c r="AC55" s="215"/>
      <c r="AD55" s="215"/>
      <c r="AE55" s="215"/>
      <c r="AF55" s="215"/>
      <c r="AG55" s="215" t="s">
        <v>227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22"/>
      <c r="B56" s="223"/>
      <c r="C56" s="253" t="s">
        <v>281</v>
      </c>
      <c r="D56" s="228"/>
      <c r="E56" s="229">
        <v>15.39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5"/>
      <c r="Z56" s="215"/>
      <c r="AA56" s="215"/>
      <c r="AB56" s="215"/>
      <c r="AC56" s="215"/>
      <c r="AD56" s="215"/>
      <c r="AE56" s="215"/>
      <c r="AF56" s="215"/>
      <c r="AG56" s="215" t="s">
        <v>176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37">
        <v>17</v>
      </c>
      <c r="B57" s="238" t="s">
        <v>282</v>
      </c>
      <c r="C57" s="249" t="s">
        <v>283</v>
      </c>
      <c r="D57" s="239" t="s">
        <v>279</v>
      </c>
      <c r="E57" s="240">
        <v>16.615500000000001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21</v>
      </c>
      <c r="M57" s="242">
        <f>G57*(1+L57/100)</f>
        <v>0</v>
      </c>
      <c r="N57" s="242">
        <v>7.8359999999999999E-2</v>
      </c>
      <c r="O57" s="242">
        <f>ROUND(E57*N57,2)</f>
        <v>1.3</v>
      </c>
      <c r="P57" s="242">
        <v>0</v>
      </c>
      <c r="Q57" s="242">
        <f>ROUND(E57*P57,2)</f>
        <v>0</v>
      </c>
      <c r="R57" s="242" t="s">
        <v>255</v>
      </c>
      <c r="S57" s="242" t="s">
        <v>167</v>
      </c>
      <c r="T57" s="243" t="s">
        <v>168</v>
      </c>
      <c r="U57" s="224">
        <v>0.55488999999999999</v>
      </c>
      <c r="V57" s="224">
        <f>ROUND(E57*U57,2)</f>
        <v>9.2200000000000006</v>
      </c>
      <c r="W57" s="224"/>
      <c r="X57" s="224" t="s">
        <v>190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191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22"/>
      <c r="B58" s="223"/>
      <c r="C58" s="265" t="s">
        <v>280</v>
      </c>
      <c r="D58" s="257"/>
      <c r="E58" s="257"/>
      <c r="F58" s="257"/>
      <c r="G58" s="257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5"/>
      <c r="Z58" s="215"/>
      <c r="AA58" s="215"/>
      <c r="AB58" s="215"/>
      <c r="AC58" s="215"/>
      <c r="AD58" s="215"/>
      <c r="AE58" s="215"/>
      <c r="AF58" s="215"/>
      <c r="AG58" s="215" t="s">
        <v>227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22"/>
      <c r="B59" s="223"/>
      <c r="C59" s="253" t="s">
        <v>284</v>
      </c>
      <c r="D59" s="228"/>
      <c r="E59" s="229">
        <v>16.62</v>
      </c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5"/>
      <c r="Z59" s="215"/>
      <c r="AA59" s="215"/>
      <c r="AB59" s="215"/>
      <c r="AC59" s="215"/>
      <c r="AD59" s="215"/>
      <c r="AE59" s="215"/>
      <c r="AF59" s="215"/>
      <c r="AG59" s="215" t="s">
        <v>176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ht="33.75" outlineLevel="1" x14ac:dyDescent="0.2">
      <c r="A60" s="237">
        <v>18</v>
      </c>
      <c r="B60" s="238" t="s">
        <v>285</v>
      </c>
      <c r="C60" s="249" t="s">
        <v>286</v>
      </c>
      <c r="D60" s="239" t="s">
        <v>279</v>
      </c>
      <c r="E60" s="240">
        <v>8.4359999999999999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2">
        <v>4.5990000000000003E-2</v>
      </c>
      <c r="O60" s="242">
        <f>ROUND(E60*N60,2)</f>
        <v>0.39</v>
      </c>
      <c r="P60" s="242">
        <v>0</v>
      </c>
      <c r="Q60" s="242">
        <f>ROUND(E60*P60,2)</f>
        <v>0</v>
      </c>
      <c r="R60" s="242" t="s">
        <v>255</v>
      </c>
      <c r="S60" s="242" t="s">
        <v>167</v>
      </c>
      <c r="T60" s="243" t="s">
        <v>168</v>
      </c>
      <c r="U60" s="224">
        <v>2.0609999999999999</v>
      </c>
      <c r="V60" s="224">
        <f>ROUND(E60*U60,2)</f>
        <v>17.39</v>
      </c>
      <c r="W60" s="224"/>
      <c r="X60" s="224" t="s">
        <v>190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191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ht="22.5" outlineLevel="1" x14ac:dyDescent="0.2">
      <c r="A61" s="222"/>
      <c r="B61" s="223"/>
      <c r="C61" s="265" t="s">
        <v>287</v>
      </c>
      <c r="D61" s="257"/>
      <c r="E61" s="257"/>
      <c r="F61" s="257"/>
      <c r="G61" s="257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5"/>
      <c r="Z61" s="215"/>
      <c r="AA61" s="215"/>
      <c r="AB61" s="215"/>
      <c r="AC61" s="215"/>
      <c r="AD61" s="215"/>
      <c r="AE61" s="215"/>
      <c r="AF61" s="215"/>
      <c r="AG61" s="215" t="s">
        <v>227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44" t="str">
        <f>C61</f>
        <v>zřízení nosné konstrukce příčky, vložení tepelné izolace tl. do 5 cm, montáž desek, tmelení spár Q2 a úprava rohů. Včetně dodávek materiálu.</v>
      </c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22"/>
      <c r="B62" s="223"/>
      <c r="C62" s="253" t="s">
        <v>288</v>
      </c>
      <c r="D62" s="228"/>
      <c r="E62" s="229">
        <v>8.44</v>
      </c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15"/>
      <c r="Z62" s="215"/>
      <c r="AA62" s="215"/>
      <c r="AB62" s="215"/>
      <c r="AC62" s="215"/>
      <c r="AD62" s="215"/>
      <c r="AE62" s="215"/>
      <c r="AF62" s="215"/>
      <c r="AG62" s="215" t="s">
        <v>176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ht="22.5" outlineLevel="1" x14ac:dyDescent="0.2">
      <c r="A63" s="237">
        <v>19</v>
      </c>
      <c r="B63" s="238" t="s">
        <v>289</v>
      </c>
      <c r="C63" s="249" t="s">
        <v>290</v>
      </c>
      <c r="D63" s="239" t="s">
        <v>279</v>
      </c>
      <c r="E63" s="240">
        <v>23.28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21</v>
      </c>
      <c r="M63" s="242">
        <f>G63*(1+L63/100)</f>
        <v>0</v>
      </c>
      <c r="N63" s="242">
        <v>1.2149999999999999E-2</v>
      </c>
      <c r="O63" s="242">
        <f>ROUND(E63*N63,2)</f>
        <v>0.28000000000000003</v>
      </c>
      <c r="P63" s="242">
        <v>0</v>
      </c>
      <c r="Q63" s="242">
        <f>ROUND(E63*P63,2)</f>
        <v>0</v>
      </c>
      <c r="R63" s="242" t="s">
        <v>255</v>
      </c>
      <c r="S63" s="242" t="s">
        <v>167</v>
      </c>
      <c r="T63" s="243" t="s">
        <v>168</v>
      </c>
      <c r="U63" s="224">
        <v>1.0109999999999999</v>
      </c>
      <c r="V63" s="224">
        <f>ROUND(E63*U63,2)</f>
        <v>23.54</v>
      </c>
      <c r="W63" s="224"/>
      <c r="X63" s="224" t="s">
        <v>190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191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22"/>
      <c r="B64" s="223"/>
      <c r="C64" s="253" t="s">
        <v>291</v>
      </c>
      <c r="D64" s="228"/>
      <c r="E64" s="229">
        <v>23.28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5"/>
      <c r="Z64" s="215"/>
      <c r="AA64" s="215"/>
      <c r="AB64" s="215"/>
      <c r="AC64" s="215"/>
      <c r="AD64" s="215"/>
      <c r="AE64" s="215"/>
      <c r="AF64" s="215"/>
      <c r="AG64" s="215" t="s">
        <v>176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ht="33.75" outlineLevel="1" x14ac:dyDescent="0.2">
      <c r="A65" s="237">
        <v>20</v>
      </c>
      <c r="B65" s="238" t="s">
        <v>292</v>
      </c>
      <c r="C65" s="249" t="s">
        <v>293</v>
      </c>
      <c r="D65" s="239" t="s">
        <v>279</v>
      </c>
      <c r="E65" s="240">
        <v>42.12</v>
      </c>
      <c r="F65" s="241"/>
      <c r="G65" s="242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21</v>
      </c>
      <c r="M65" s="242">
        <f>G65*(1+L65/100)</f>
        <v>0</v>
      </c>
      <c r="N65" s="242">
        <v>1.2149999999999999E-2</v>
      </c>
      <c r="O65" s="242">
        <f>ROUND(E65*N65,2)</f>
        <v>0.51</v>
      </c>
      <c r="P65" s="242">
        <v>0</v>
      </c>
      <c r="Q65" s="242">
        <f>ROUND(E65*P65,2)</f>
        <v>0</v>
      </c>
      <c r="R65" s="242" t="s">
        <v>255</v>
      </c>
      <c r="S65" s="242" t="s">
        <v>167</v>
      </c>
      <c r="T65" s="243" t="s">
        <v>168</v>
      </c>
      <c r="U65" s="224">
        <v>1.0109999999999999</v>
      </c>
      <c r="V65" s="224">
        <f>ROUND(E65*U65,2)</f>
        <v>42.58</v>
      </c>
      <c r="W65" s="224"/>
      <c r="X65" s="224" t="s">
        <v>190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191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22"/>
      <c r="B66" s="223"/>
      <c r="C66" s="253" t="s">
        <v>294</v>
      </c>
      <c r="D66" s="228"/>
      <c r="E66" s="229">
        <v>42.12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5"/>
      <c r="Z66" s="215"/>
      <c r="AA66" s="215"/>
      <c r="AB66" s="215"/>
      <c r="AC66" s="215"/>
      <c r="AD66" s="215"/>
      <c r="AE66" s="215"/>
      <c r="AF66" s="215"/>
      <c r="AG66" s="215" t="s">
        <v>176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ht="22.5" outlineLevel="1" x14ac:dyDescent="0.2">
      <c r="A67" s="258">
        <v>21</v>
      </c>
      <c r="B67" s="259" t="s">
        <v>295</v>
      </c>
      <c r="C67" s="266" t="s">
        <v>296</v>
      </c>
      <c r="D67" s="260" t="s">
        <v>254</v>
      </c>
      <c r="E67" s="261">
        <v>2</v>
      </c>
      <c r="F67" s="262"/>
      <c r="G67" s="263">
        <f>ROUND(E67*F67,2)</f>
        <v>0</v>
      </c>
      <c r="H67" s="262"/>
      <c r="I67" s="263">
        <f>ROUND(E67*H67,2)</f>
        <v>0</v>
      </c>
      <c r="J67" s="262"/>
      <c r="K67" s="263">
        <f>ROUND(E67*J67,2)</f>
        <v>0</v>
      </c>
      <c r="L67" s="263">
        <v>21</v>
      </c>
      <c r="M67" s="263">
        <f>G67*(1+L67/100)</f>
        <v>0</v>
      </c>
      <c r="N67" s="263">
        <v>2.4000000000000001E-4</v>
      </c>
      <c r="O67" s="263">
        <f>ROUND(E67*N67,2)</f>
        <v>0</v>
      </c>
      <c r="P67" s="263">
        <v>0</v>
      </c>
      <c r="Q67" s="263">
        <f>ROUND(E67*P67,2)</f>
        <v>0</v>
      </c>
      <c r="R67" s="263" t="s">
        <v>255</v>
      </c>
      <c r="S67" s="263" t="s">
        <v>167</v>
      </c>
      <c r="T67" s="264" t="s">
        <v>168</v>
      </c>
      <c r="U67" s="224">
        <v>1.54</v>
      </c>
      <c r="V67" s="224">
        <f>ROUND(E67*U67,2)</f>
        <v>3.08</v>
      </c>
      <c r="W67" s="224"/>
      <c r="X67" s="224" t="s">
        <v>190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191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58">
        <v>22</v>
      </c>
      <c r="B68" s="259" t="s">
        <v>297</v>
      </c>
      <c r="C68" s="266" t="s">
        <v>298</v>
      </c>
      <c r="D68" s="260" t="s">
        <v>254</v>
      </c>
      <c r="E68" s="261">
        <v>2</v>
      </c>
      <c r="F68" s="262"/>
      <c r="G68" s="263">
        <f>ROUND(E68*F68,2)</f>
        <v>0</v>
      </c>
      <c r="H68" s="262"/>
      <c r="I68" s="263">
        <f>ROUND(E68*H68,2)</f>
        <v>0</v>
      </c>
      <c r="J68" s="262"/>
      <c r="K68" s="263">
        <f>ROUND(E68*J68,2)</f>
        <v>0</v>
      </c>
      <c r="L68" s="263">
        <v>21</v>
      </c>
      <c r="M68" s="263">
        <f>G68*(1+L68/100)</f>
        <v>0</v>
      </c>
      <c r="N68" s="263">
        <v>7.1199999999999996E-3</v>
      </c>
      <c r="O68" s="263">
        <f>ROUND(E68*N68,2)</f>
        <v>0.01</v>
      </c>
      <c r="P68" s="263">
        <v>0</v>
      </c>
      <c r="Q68" s="263">
        <f>ROUND(E68*P68,2)</f>
        <v>0</v>
      </c>
      <c r="R68" s="263"/>
      <c r="S68" s="263" t="s">
        <v>189</v>
      </c>
      <c r="T68" s="264" t="s">
        <v>168</v>
      </c>
      <c r="U68" s="224">
        <v>0</v>
      </c>
      <c r="V68" s="224">
        <f>ROUND(E68*U68,2)</f>
        <v>0</v>
      </c>
      <c r="W68" s="224"/>
      <c r="X68" s="224" t="s">
        <v>190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191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ht="33.75" outlineLevel="1" x14ac:dyDescent="0.2">
      <c r="A69" s="237">
        <v>23</v>
      </c>
      <c r="B69" s="238" t="s">
        <v>299</v>
      </c>
      <c r="C69" s="249" t="s">
        <v>300</v>
      </c>
      <c r="D69" s="239" t="s">
        <v>279</v>
      </c>
      <c r="E69" s="240">
        <v>8.4359999999999999</v>
      </c>
      <c r="F69" s="241"/>
      <c r="G69" s="242">
        <f>ROUND(E69*F69,2)</f>
        <v>0</v>
      </c>
      <c r="H69" s="241"/>
      <c r="I69" s="242">
        <f>ROUND(E69*H69,2)</f>
        <v>0</v>
      </c>
      <c r="J69" s="241"/>
      <c r="K69" s="242">
        <f>ROUND(E69*J69,2)</f>
        <v>0</v>
      </c>
      <c r="L69" s="242">
        <v>21</v>
      </c>
      <c r="M69" s="242">
        <f>G69*(1+L69/100)</f>
        <v>0</v>
      </c>
      <c r="N69" s="242">
        <v>1.409E-2</v>
      </c>
      <c r="O69" s="242">
        <f>ROUND(E69*N69,2)</f>
        <v>0.12</v>
      </c>
      <c r="P69" s="242">
        <v>0</v>
      </c>
      <c r="Q69" s="242">
        <f>ROUND(E69*P69,2)</f>
        <v>0</v>
      </c>
      <c r="R69" s="242" t="s">
        <v>255</v>
      </c>
      <c r="S69" s="242" t="s">
        <v>167</v>
      </c>
      <c r="T69" s="243" t="s">
        <v>168</v>
      </c>
      <c r="U69" s="224">
        <v>0.92700000000000005</v>
      </c>
      <c r="V69" s="224">
        <f>ROUND(E69*U69,2)</f>
        <v>7.82</v>
      </c>
      <c r="W69" s="224"/>
      <c r="X69" s="224" t="s">
        <v>190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191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22"/>
      <c r="B70" s="223"/>
      <c r="C70" s="253" t="s">
        <v>288</v>
      </c>
      <c r="D70" s="228"/>
      <c r="E70" s="229">
        <v>8.44</v>
      </c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15"/>
      <c r="Z70" s="215"/>
      <c r="AA70" s="215"/>
      <c r="AB70" s="215"/>
      <c r="AC70" s="215"/>
      <c r="AD70" s="215"/>
      <c r="AE70" s="215"/>
      <c r="AF70" s="215"/>
      <c r="AG70" s="215" t="s">
        <v>176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37">
        <v>24</v>
      </c>
      <c r="B71" s="238" t="s">
        <v>301</v>
      </c>
      <c r="C71" s="249" t="s">
        <v>302</v>
      </c>
      <c r="D71" s="239" t="s">
        <v>279</v>
      </c>
      <c r="E71" s="240">
        <v>2.8159999999999998</v>
      </c>
      <c r="F71" s="241"/>
      <c r="G71" s="242">
        <f>ROUND(E71*F71,2)</f>
        <v>0</v>
      </c>
      <c r="H71" s="241"/>
      <c r="I71" s="242">
        <f>ROUND(E71*H71,2)</f>
        <v>0</v>
      </c>
      <c r="J71" s="241"/>
      <c r="K71" s="242">
        <f>ROUND(E71*J71,2)</f>
        <v>0</v>
      </c>
      <c r="L71" s="242">
        <v>21</v>
      </c>
      <c r="M71" s="242">
        <f>G71*(1+L71/100)</f>
        <v>0</v>
      </c>
      <c r="N71" s="242">
        <v>0.19084000000000001</v>
      </c>
      <c r="O71" s="242">
        <f>ROUND(E71*N71,2)</f>
        <v>0.54</v>
      </c>
      <c r="P71" s="242">
        <v>0</v>
      </c>
      <c r="Q71" s="242">
        <f>ROUND(E71*P71,2)</f>
        <v>0</v>
      </c>
      <c r="R71" s="242" t="s">
        <v>255</v>
      </c>
      <c r="S71" s="242" t="s">
        <v>167</v>
      </c>
      <c r="T71" s="243" t="s">
        <v>168</v>
      </c>
      <c r="U71" s="224">
        <v>1.21</v>
      </c>
      <c r="V71" s="224">
        <f>ROUND(E71*U71,2)</f>
        <v>3.41</v>
      </c>
      <c r="W71" s="224"/>
      <c r="X71" s="224" t="s">
        <v>190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191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22"/>
      <c r="B72" s="223"/>
      <c r="C72" s="265" t="s">
        <v>303</v>
      </c>
      <c r="D72" s="257"/>
      <c r="E72" s="257"/>
      <c r="F72" s="257"/>
      <c r="G72" s="257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15"/>
      <c r="Z72" s="215"/>
      <c r="AA72" s="215"/>
      <c r="AB72" s="215"/>
      <c r="AC72" s="215"/>
      <c r="AD72" s="215"/>
      <c r="AE72" s="215"/>
      <c r="AF72" s="215"/>
      <c r="AG72" s="215" t="s">
        <v>227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22"/>
      <c r="B73" s="223"/>
      <c r="C73" s="252" t="s">
        <v>304</v>
      </c>
      <c r="D73" s="246"/>
      <c r="E73" s="246"/>
      <c r="F73" s="246"/>
      <c r="G73" s="246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5"/>
      <c r="Z73" s="215"/>
      <c r="AA73" s="215"/>
      <c r="AB73" s="215"/>
      <c r="AC73" s="215"/>
      <c r="AD73" s="215"/>
      <c r="AE73" s="215"/>
      <c r="AF73" s="215"/>
      <c r="AG73" s="215" t="s">
        <v>172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22"/>
      <c r="B74" s="223"/>
      <c r="C74" s="253" t="s">
        <v>305</v>
      </c>
      <c r="D74" s="228"/>
      <c r="E74" s="229">
        <v>1.02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5"/>
      <c r="Z74" s="215"/>
      <c r="AA74" s="215"/>
      <c r="AB74" s="215"/>
      <c r="AC74" s="215"/>
      <c r="AD74" s="215"/>
      <c r="AE74" s="215"/>
      <c r="AF74" s="215"/>
      <c r="AG74" s="215" t="s">
        <v>176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22"/>
      <c r="B75" s="223"/>
      <c r="C75" s="253" t="s">
        <v>306</v>
      </c>
      <c r="D75" s="228"/>
      <c r="E75" s="229">
        <v>0.36</v>
      </c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15"/>
      <c r="Z75" s="215"/>
      <c r="AA75" s="215"/>
      <c r="AB75" s="215"/>
      <c r="AC75" s="215"/>
      <c r="AD75" s="215"/>
      <c r="AE75" s="215"/>
      <c r="AF75" s="215"/>
      <c r="AG75" s="215" t="s">
        <v>176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22"/>
      <c r="B76" s="223"/>
      <c r="C76" s="253" t="s">
        <v>307</v>
      </c>
      <c r="D76" s="228"/>
      <c r="E76" s="229">
        <v>1.1499999999999999</v>
      </c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15"/>
      <c r="Z76" s="215"/>
      <c r="AA76" s="215"/>
      <c r="AB76" s="215"/>
      <c r="AC76" s="215"/>
      <c r="AD76" s="215"/>
      <c r="AE76" s="215"/>
      <c r="AF76" s="215"/>
      <c r="AG76" s="215" t="s">
        <v>176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22"/>
      <c r="B77" s="223"/>
      <c r="C77" s="253" t="s">
        <v>308</v>
      </c>
      <c r="D77" s="228"/>
      <c r="E77" s="229">
        <v>0.28999999999999998</v>
      </c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5"/>
      <c r="Z77" s="215"/>
      <c r="AA77" s="215"/>
      <c r="AB77" s="215"/>
      <c r="AC77" s="215"/>
      <c r="AD77" s="215"/>
      <c r="AE77" s="215"/>
      <c r="AF77" s="215"/>
      <c r="AG77" s="215" t="s">
        <v>176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37">
        <v>25</v>
      </c>
      <c r="B78" s="238" t="s">
        <v>309</v>
      </c>
      <c r="C78" s="249" t="s">
        <v>310</v>
      </c>
      <c r="D78" s="239" t="s">
        <v>279</v>
      </c>
      <c r="E78" s="240">
        <v>2.52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2">
        <v>0.29836000000000001</v>
      </c>
      <c r="O78" s="242">
        <f>ROUND(E78*N78,2)</f>
        <v>0.75</v>
      </c>
      <c r="P78" s="242">
        <v>0</v>
      </c>
      <c r="Q78" s="242">
        <f>ROUND(E78*P78,2)</f>
        <v>0</v>
      </c>
      <c r="R78" s="242" t="s">
        <v>248</v>
      </c>
      <c r="S78" s="242" t="s">
        <v>167</v>
      </c>
      <c r="T78" s="243" t="s">
        <v>168</v>
      </c>
      <c r="U78" s="224">
        <v>1.6060000000000001</v>
      </c>
      <c r="V78" s="224">
        <f>ROUND(E78*U78,2)</f>
        <v>4.05</v>
      </c>
      <c r="W78" s="224"/>
      <c r="X78" s="224" t="s">
        <v>190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191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ht="22.5" outlineLevel="1" x14ac:dyDescent="0.2">
      <c r="A79" s="222"/>
      <c r="B79" s="223"/>
      <c r="C79" s="265" t="s">
        <v>311</v>
      </c>
      <c r="D79" s="257"/>
      <c r="E79" s="257"/>
      <c r="F79" s="257"/>
      <c r="G79" s="257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5"/>
      <c r="Z79" s="215"/>
      <c r="AA79" s="215"/>
      <c r="AB79" s="215"/>
      <c r="AC79" s="215"/>
      <c r="AD79" s="215"/>
      <c r="AE79" s="215"/>
      <c r="AF79" s="215"/>
      <c r="AG79" s="215" t="s">
        <v>227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44" t="str">
        <f>C79</f>
        <v>ve vybouraných otvorech, s vysekáním kapes pro zavázání, z jakýchkoliv cihel, z pomocného pracovního lešení o výšce podlahy do 1900 mm a pro zatížení do 1,5 kPa,</v>
      </c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22"/>
      <c r="B80" s="223"/>
      <c r="C80" s="253" t="s">
        <v>312</v>
      </c>
      <c r="D80" s="228"/>
      <c r="E80" s="229">
        <v>2.52</v>
      </c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15"/>
      <c r="Z80" s="215"/>
      <c r="AA80" s="215"/>
      <c r="AB80" s="215"/>
      <c r="AC80" s="215"/>
      <c r="AD80" s="215"/>
      <c r="AE80" s="215"/>
      <c r="AF80" s="215"/>
      <c r="AG80" s="215" t="s">
        <v>176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37">
        <v>26</v>
      </c>
      <c r="B81" s="238" t="s">
        <v>313</v>
      </c>
      <c r="C81" s="249" t="s">
        <v>314</v>
      </c>
      <c r="D81" s="239" t="s">
        <v>279</v>
      </c>
      <c r="E81" s="240">
        <v>0.63</v>
      </c>
      <c r="F81" s="241"/>
      <c r="G81" s="242">
        <f>ROUND(E81*F81,2)</f>
        <v>0</v>
      </c>
      <c r="H81" s="241"/>
      <c r="I81" s="242">
        <f>ROUND(E81*H81,2)</f>
        <v>0</v>
      </c>
      <c r="J81" s="241"/>
      <c r="K81" s="242">
        <f>ROUND(E81*J81,2)</f>
        <v>0</v>
      </c>
      <c r="L81" s="242">
        <v>21</v>
      </c>
      <c r="M81" s="242">
        <f>G81*(1+L81/100)</f>
        <v>0</v>
      </c>
      <c r="N81" s="242">
        <v>0.50617999999999996</v>
      </c>
      <c r="O81" s="242">
        <f>ROUND(E81*N81,2)</f>
        <v>0.32</v>
      </c>
      <c r="P81" s="242">
        <v>0</v>
      </c>
      <c r="Q81" s="242">
        <f>ROUND(E81*P81,2)</f>
        <v>0</v>
      </c>
      <c r="R81" s="242" t="s">
        <v>248</v>
      </c>
      <c r="S81" s="242" t="s">
        <v>167</v>
      </c>
      <c r="T81" s="243" t="s">
        <v>168</v>
      </c>
      <c r="U81" s="224">
        <v>2.2360000000000002</v>
      </c>
      <c r="V81" s="224">
        <f>ROUND(E81*U81,2)</f>
        <v>1.41</v>
      </c>
      <c r="W81" s="224"/>
      <c r="X81" s="224" t="s">
        <v>190</v>
      </c>
      <c r="Y81" s="215"/>
      <c r="Z81" s="215"/>
      <c r="AA81" s="215"/>
      <c r="AB81" s="215"/>
      <c r="AC81" s="215"/>
      <c r="AD81" s="215"/>
      <c r="AE81" s="215"/>
      <c r="AF81" s="215"/>
      <c r="AG81" s="215" t="s">
        <v>191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ht="22.5" outlineLevel="1" x14ac:dyDescent="0.2">
      <c r="A82" s="222"/>
      <c r="B82" s="223"/>
      <c r="C82" s="265" t="s">
        <v>311</v>
      </c>
      <c r="D82" s="257"/>
      <c r="E82" s="257"/>
      <c r="F82" s="257"/>
      <c r="G82" s="257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5"/>
      <c r="Z82" s="215"/>
      <c r="AA82" s="215"/>
      <c r="AB82" s="215"/>
      <c r="AC82" s="215"/>
      <c r="AD82" s="215"/>
      <c r="AE82" s="215"/>
      <c r="AF82" s="215"/>
      <c r="AG82" s="215" t="s">
        <v>227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44" t="str">
        <f>C82</f>
        <v>ve vybouraných otvorech, s vysekáním kapes pro zavázání, z jakýchkoliv cihel, z pomocného pracovního lešení o výšce podlahy do 1900 mm a pro zatížení do 1,5 kPa,</v>
      </c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22"/>
      <c r="B83" s="223"/>
      <c r="C83" s="253" t="s">
        <v>315</v>
      </c>
      <c r="D83" s="228"/>
      <c r="E83" s="229">
        <v>0.63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5"/>
      <c r="Z83" s="215"/>
      <c r="AA83" s="215"/>
      <c r="AB83" s="215"/>
      <c r="AC83" s="215"/>
      <c r="AD83" s="215"/>
      <c r="AE83" s="215"/>
      <c r="AF83" s="215"/>
      <c r="AG83" s="215" t="s">
        <v>176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ht="22.5" outlineLevel="1" x14ac:dyDescent="0.2">
      <c r="A84" s="237">
        <v>27</v>
      </c>
      <c r="B84" s="238" t="s">
        <v>316</v>
      </c>
      <c r="C84" s="249" t="s">
        <v>317</v>
      </c>
      <c r="D84" s="239" t="s">
        <v>318</v>
      </c>
      <c r="E84" s="240">
        <v>8.6E-3</v>
      </c>
      <c r="F84" s="241"/>
      <c r="G84" s="242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2">
        <v>1</v>
      </c>
      <c r="O84" s="242">
        <f>ROUND(E84*N84,2)</f>
        <v>0.01</v>
      </c>
      <c r="P84" s="242">
        <v>0</v>
      </c>
      <c r="Q84" s="242">
        <f>ROUND(E84*P84,2)</f>
        <v>0</v>
      </c>
      <c r="R84" s="242" t="s">
        <v>319</v>
      </c>
      <c r="S84" s="242" t="s">
        <v>320</v>
      </c>
      <c r="T84" s="243" t="s">
        <v>168</v>
      </c>
      <c r="U84" s="224">
        <v>0</v>
      </c>
      <c r="V84" s="224">
        <f>ROUND(E84*U84,2)</f>
        <v>0</v>
      </c>
      <c r="W84" s="224"/>
      <c r="X84" s="224" t="s">
        <v>321</v>
      </c>
      <c r="Y84" s="215"/>
      <c r="Z84" s="215"/>
      <c r="AA84" s="215"/>
      <c r="AB84" s="215"/>
      <c r="AC84" s="215"/>
      <c r="AD84" s="215"/>
      <c r="AE84" s="215"/>
      <c r="AF84" s="215"/>
      <c r="AG84" s="215" t="s">
        <v>322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22"/>
      <c r="B85" s="223"/>
      <c r="C85" s="250" t="s">
        <v>323</v>
      </c>
      <c r="D85" s="245"/>
      <c r="E85" s="245"/>
      <c r="F85" s="245"/>
      <c r="G85" s="245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5"/>
      <c r="Z85" s="215"/>
      <c r="AA85" s="215"/>
      <c r="AB85" s="215"/>
      <c r="AC85" s="215"/>
      <c r="AD85" s="215"/>
      <c r="AE85" s="215"/>
      <c r="AF85" s="215"/>
      <c r="AG85" s="215" t="s">
        <v>172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22"/>
      <c r="B86" s="223"/>
      <c r="C86" s="253" t="s">
        <v>324</v>
      </c>
      <c r="D86" s="228"/>
      <c r="E86" s="229">
        <v>0.01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15"/>
      <c r="Z86" s="215"/>
      <c r="AA86" s="215"/>
      <c r="AB86" s="215"/>
      <c r="AC86" s="215"/>
      <c r="AD86" s="215"/>
      <c r="AE86" s="215"/>
      <c r="AF86" s="215"/>
      <c r="AG86" s="215" t="s">
        <v>176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x14ac:dyDescent="0.2">
      <c r="A87" s="231" t="s">
        <v>162</v>
      </c>
      <c r="B87" s="232" t="s">
        <v>57</v>
      </c>
      <c r="C87" s="248" t="s">
        <v>74</v>
      </c>
      <c r="D87" s="233"/>
      <c r="E87" s="234"/>
      <c r="F87" s="235"/>
      <c r="G87" s="235">
        <f>SUMIF(AG88:AG90,"&lt;&gt;NOR",G88:G90)</f>
        <v>0</v>
      </c>
      <c r="H87" s="235"/>
      <c r="I87" s="235">
        <f>SUM(I88:I90)</f>
        <v>0</v>
      </c>
      <c r="J87" s="235"/>
      <c r="K87" s="235">
        <f>SUM(K88:K90)</f>
        <v>0</v>
      </c>
      <c r="L87" s="235"/>
      <c r="M87" s="235">
        <f>SUM(M88:M90)</f>
        <v>0</v>
      </c>
      <c r="N87" s="235"/>
      <c r="O87" s="235">
        <f>SUM(O88:O90)</f>
        <v>0.15</v>
      </c>
      <c r="P87" s="235"/>
      <c r="Q87" s="235">
        <f>SUM(Q88:Q90)</f>
        <v>0</v>
      </c>
      <c r="R87" s="235"/>
      <c r="S87" s="235"/>
      <c r="T87" s="236"/>
      <c r="U87" s="230"/>
      <c r="V87" s="230">
        <f>SUM(V88:V90)</f>
        <v>2.31</v>
      </c>
      <c r="W87" s="230"/>
      <c r="X87" s="230"/>
      <c r="AG87" t="s">
        <v>163</v>
      </c>
    </row>
    <row r="88" spans="1:60" ht="22.5" outlineLevel="1" x14ac:dyDescent="0.2">
      <c r="A88" s="237">
        <v>28</v>
      </c>
      <c r="B88" s="238" t="s">
        <v>325</v>
      </c>
      <c r="C88" s="249" t="s">
        <v>326</v>
      </c>
      <c r="D88" s="239" t="s">
        <v>254</v>
      </c>
      <c r="E88" s="240">
        <v>3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2">
        <v>5.0200000000000002E-2</v>
      </c>
      <c r="O88" s="242">
        <f>ROUND(E88*N88,2)</f>
        <v>0.15</v>
      </c>
      <c r="P88" s="242">
        <v>0</v>
      </c>
      <c r="Q88" s="242">
        <f>ROUND(E88*P88,2)</f>
        <v>0</v>
      </c>
      <c r="R88" s="242" t="s">
        <v>248</v>
      </c>
      <c r="S88" s="242" t="s">
        <v>167</v>
      </c>
      <c r="T88" s="243" t="s">
        <v>168</v>
      </c>
      <c r="U88" s="224">
        <v>0.77</v>
      </c>
      <c r="V88" s="224">
        <f>ROUND(E88*U88,2)</f>
        <v>2.31</v>
      </c>
      <c r="W88" s="224"/>
      <c r="X88" s="224" t="s">
        <v>190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191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22"/>
      <c r="B89" s="223"/>
      <c r="C89" s="265" t="s">
        <v>327</v>
      </c>
      <c r="D89" s="257"/>
      <c r="E89" s="257"/>
      <c r="F89" s="257"/>
      <c r="G89" s="257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5"/>
      <c r="Z89" s="215"/>
      <c r="AA89" s="215"/>
      <c r="AB89" s="215"/>
      <c r="AC89" s="215"/>
      <c r="AD89" s="215"/>
      <c r="AE89" s="215"/>
      <c r="AF89" s="215"/>
      <c r="AG89" s="215" t="s">
        <v>227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22"/>
      <c r="B90" s="223"/>
      <c r="C90" s="252" t="s">
        <v>328</v>
      </c>
      <c r="D90" s="246"/>
      <c r="E90" s="246"/>
      <c r="F90" s="246"/>
      <c r="G90" s="246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15"/>
      <c r="Z90" s="215"/>
      <c r="AA90" s="215"/>
      <c r="AB90" s="215"/>
      <c r="AC90" s="215"/>
      <c r="AD90" s="215"/>
      <c r="AE90" s="215"/>
      <c r="AF90" s="215"/>
      <c r="AG90" s="215" t="s">
        <v>172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x14ac:dyDescent="0.2">
      <c r="A91" s="231" t="s">
        <v>162</v>
      </c>
      <c r="B91" s="232" t="s">
        <v>75</v>
      </c>
      <c r="C91" s="248" t="s">
        <v>76</v>
      </c>
      <c r="D91" s="233"/>
      <c r="E91" s="234"/>
      <c r="F91" s="235"/>
      <c r="G91" s="235">
        <f>SUMIF(AG92:AG123,"&lt;&gt;NOR",G92:G123)</f>
        <v>0</v>
      </c>
      <c r="H91" s="235"/>
      <c r="I91" s="235">
        <f>SUM(I92:I123)</f>
        <v>0</v>
      </c>
      <c r="J91" s="235"/>
      <c r="K91" s="235">
        <f>SUM(K92:K123)</f>
        <v>0</v>
      </c>
      <c r="L91" s="235"/>
      <c r="M91" s="235">
        <f>SUM(M92:M123)</f>
        <v>0</v>
      </c>
      <c r="N91" s="235"/>
      <c r="O91" s="235">
        <f>SUM(O92:O123)</f>
        <v>8.18</v>
      </c>
      <c r="P91" s="235"/>
      <c r="Q91" s="235">
        <f>SUM(Q92:Q123)</f>
        <v>0</v>
      </c>
      <c r="R91" s="235"/>
      <c r="S91" s="235"/>
      <c r="T91" s="236"/>
      <c r="U91" s="230"/>
      <c r="V91" s="230">
        <f>SUM(V92:V123)</f>
        <v>134.22999999999999</v>
      </c>
      <c r="W91" s="230"/>
      <c r="X91" s="230"/>
      <c r="AG91" t="s">
        <v>163</v>
      </c>
    </row>
    <row r="92" spans="1:60" outlineLevel="1" x14ac:dyDescent="0.2">
      <c r="A92" s="237">
        <v>29</v>
      </c>
      <c r="B92" s="238" t="s">
        <v>329</v>
      </c>
      <c r="C92" s="249" t="s">
        <v>330</v>
      </c>
      <c r="D92" s="239" t="s">
        <v>279</v>
      </c>
      <c r="E92" s="240">
        <v>36.777999999999999</v>
      </c>
      <c r="F92" s="241"/>
      <c r="G92" s="242">
        <f>ROUND(E92*F92,2)</f>
        <v>0</v>
      </c>
      <c r="H92" s="241"/>
      <c r="I92" s="242">
        <f>ROUND(E92*H92,2)</f>
        <v>0</v>
      </c>
      <c r="J92" s="241"/>
      <c r="K92" s="242">
        <f>ROUND(E92*J92,2)</f>
        <v>0</v>
      </c>
      <c r="L92" s="242">
        <v>21</v>
      </c>
      <c r="M92" s="242">
        <f>G92*(1+L92/100)</f>
        <v>0</v>
      </c>
      <c r="N92" s="242">
        <v>2.5000000000000001E-3</v>
      </c>
      <c r="O92" s="242">
        <f>ROUND(E92*N92,2)</f>
        <v>0.09</v>
      </c>
      <c r="P92" s="242">
        <v>0</v>
      </c>
      <c r="Q92" s="242">
        <f>ROUND(E92*P92,2)</f>
        <v>0</v>
      </c>
      <c r="R92" s="242" t="s">
        <v>255</v>
      </c>
      <c r="S92" s="242" t="s">
        <v>167</v>
      </c>
      <c r="T92" s="243" t="s">
        <v>168</v>
      </c>
      <c r="U92" s="224">
        <v>0.24</v>
      </c>
      <c r="V92" s="224">
        <f>ROUND(E92*U92,2)</f>
        <v>8.83</v>
      </c>
      <c r="W92" s="224"/>
      <c r="X92" s="224" t="s">
        <v>190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191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22"/>
      <c r="B93" s="223"/>
      <c r="C93" s="265" t="s">
        <v>331</v>
      </c>
      <c r="D93" s="257"/>
      <c r="E93" s="257"/>
      <c r="F93" s="257"/>
      <c r="G93" s="257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5"/>
      <c r="Z93" s="215"/>
      <c r="AA93" s="215"/>
      <c r="AB93" s="215"/>
      <c r="AC93" s="215"/>
      <c r="AD93" s="215"/>
      <c r="AE93" s="215"/>
      <c r="AF93" s="215"/>
      <c r="AG93" s="215" t="s">
        <v>227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22"/>
      <c r="B94" s="223"/>
      <c r="C94" s="253" t="s">
        <v>332</v>
      </c>
      <c r="D94" s="228"/>
      <c r="E94" s="229">
        <v>36.78</v>
      </c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15"/>
      <c r="Z94" s="215"/>
      <c r="AA94" s="215"/>
      <c r="AB94" s="215"/>
      <c r="AC94" s="215"/>
      <c r="AD94" s="215"/>
      <c r="AE94" s="215"/>
      <c r="AF94" s="215"/>
      <c r="AG94" s="215" t="s">
        <v>176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ht="22.5" outlineLevel="1" x14ac:dyDescent="0.2">
      <c r="A95" s="237">
        <v>30</v>
      </c>
      <c r="B95" s="238" t="s">
        <v>333</v>
      </c>
      <c r="C95" s="249" t="s">
        <v>334</v>
      </c>
      <c r="D95" s="239" t="s">
        <v>279</v>
      </c>
      <c r="E95" s="240">
        <v>36.777999999999999</v>
      </c>
      <c r="F95" s="241"/>
      <c r="G95" s="242">
        <f>ROUND(E95*F95,2)</f>
        <v>0</v>
      </c>
      <c r="H95" s="241"/>
      <c r="I95" s="242">
        <f>ROUND(E95*H95,2)</f>
        <v>0</v>
      </c>
      <c r="J95" s="241"/>
      <c r="K95" s="242">
        <f>ROUND(E95*J95,2)</f>
        <v>0</v>
      </c>
      <c r="L95" s="242">
        <v>21</v>
      </c>
      <c r="M95" s="242">
        <f>G95*(1+L95/100)</f>
        <v>0</v>
      </c>
      <c r="N95" s="242">
        <v>3.2000000000000003E-4</v>
      </c>
      <c r="O95" s="242">
        <f>ROUND(E95*N95,2)</f>
        <v>0.01</v>
      </c>
      <c r="P95" s="242">
        <v>0</v>
      </c>
      <c r="Q95" s="242">
        <f>ROUND(E95*P95,2)</f>
        <v>0</v>
      </c>
      <c r="R95" s="242" t="s">
        <v>255</v>
      </c>
      <c r="S95" s="242" t="s">
        <v>167</v>
      </c>
      <c r="T95" s="243" t="s">
        <v>168</v>
      </c>
      <c r="U95" s="224">
        <v>7.0000000000000007E-2</v>
      </c>
      <c r="V95" s="224">
        <f>ROUND(E95*U95,2)</f>
        <v>2.57</v>
      </c>
      <c r="W95" s="224"/>
      <c r="X95" s="224" t="s">
        <v>190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191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22"/>
      <c r="B96" s="223"/>
      <c r="C96" s="265" t="s">
        <v>331</v>
      </c>
      <c r="D96" s="257"/>
      <c r="E96" s="257"/>
      <c r="F96" s="257"/>
      <c r="G96" s="257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15"/>
      <c r="Z96" s="215"/>
      <c r="AA96" s="215"/>
      <c r="AB96" s="215"/>
      <c r="AC96" s="215"/>
      <c r="AD96" s="215"/>
      <c r="AE96" s="215"/>
      <c r="AF96" s="215"/>
      <c r="AG96" s="215" t="s">
        <v>227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22"/>
      <c r="B97" s="223"/>
      <c r="C97" s="253" t="s">
        <v>332</v>
      </c>
      <c r="D97" s="228"/>
      <c r="E97" s="229">
        <v>36.78</v>
      </c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5"/>
      <c r="Z97" s="215"/>
      <c r="AA97" s="215"/>
      <c r="AB97" s="215"/>
      <c r="AC97" s="215"/>
      <c r="AD97" s="215"/>
      <c r="AE97" s="215"/>
      <c r="AF97" s="215"/>
      <c r="AG97" s="215" t="s">
        <v>176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ht="33.75" outlineLevel="1" x14ac:dyDescent="0.2">
      <c r="A98" s="237">
        <v>31</v>
      </c>
      <c r="B98" s="238" t="s">
        <v>335</v>
      </c>
      <c r="C98" s="249" t="s">
        <v>336</v>
      </c>
      <c r="D98" s="239" t="s">
        <v>279</v>
      </c>
      <c r="E98" s="240">
        <v>65.400000000000006</v>
      </c>
      <c r="F98" s="241"/>
      <c r="G98" s="242">
        <f>ROUND(E98*F98,2)</f>
        <v>0</v>
      </c>
      <c r="H98" s="241"/>
      <c r="I98" s="242">
        <f>ROUND(E98*H98,2)</f>
        <v>0</v>
      </c>
      <c r="J98" s="241"/>
      <c r="K98" s="242">
        <f>ROUND(E98*J98,2)</f>
        <v>0</v>
      </c>
      <c r="L98" s="242">
        <v>21</v>
      </c>
      <c r="M98" s="242">
        <f>G98*(1+L98/100)</f>
        <v>0</v>
      </c>
      <c r="N98" s="242">
        <v>1.7680000000000001E-2</v>
      </c>
      <c r="O98" s="242">
        <f>ROUND(E98*N98,2)</f>
        <v>1.1599999999999999</v>
      </c>
      <c r="P98" s="242">
        <v>0</v>
      </c>
      <c r="Q98" s="242">
        <f>ROUND(E98*P98,2)</f>
        <v>0</v>
      </c>
      <c r="R98" s="242" t="s">
        <v>248</v>
      </c>
      <c r="S98" s="242" t="s">
        <v>167</v>
      </c>
      <c r="T98" s="243" t="s">
        <v>168</v>
      </c>
      <c r="U98" s="224">
        <v>0.38716</v>
      </c>
      <c r="V98" s="224">
        <f>ROUND(E98*U98,2)</f>
        <v>25.32</v>
      </c>
      <c r="W98" s="224"/>
      <c r="X98" s="224" t="s">
        <v>190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191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">
      <c r="A99" s="222"/>
      <c r="B99" s="223"/>
      <c r="C99" s="253" t="s">
        <v>337</v>
      </c>
      <c r="D99" s="228"/>
      <c r="E99" s="229">
        <v>65.400000000000006</v>
      </c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15"/>
      <c r="Z99" s="215"/>
      <c r="AA99" s="215"/>
      <c r="AB99" s="215"/>
      <c r="AC99" s="215"/>
      <c r="AD99" s="215"/>
      <c r="AE99" s="215"/>
      <c r="AF99" s="215"/>
      <c r="AG99" s="215" t="s">
        <v>176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ht="22.5" outlineLevel="1" x14ac:dyDescent="0.2">
      <c r="A100" s="237">
        <v>32</v>
      </c>
      <c r="B100" s="238" t="s">
        <v>338</v>
      </c>
      <c r="C100" s="249" t="s">
        <v>339</v>
      </c>
      <c r="D100" s="239" t="s">
        <v>279</v>
      </c>
      <c r="E100" s="240">
        <v>18.096</v>
      </c>
      <c r="F100" s="241"/>
      <c r="G100" s="242">
        <f>ROUND(E100*F100,2)</f>
        <v>0</v>
      </c>
      <c r="H100" s="241"/>
      <c r="I100" s="242">
        <f>ROUND(E100*H100,2)</f>
        <v>0</v>
      </c>
      <c r="J100" s="241"/>
      <c r="K100" s="242">
        <f>ROUND(E100*J100,2)</f>
        <v>0</v>
      </c>
      <c r="L100" s="242">
        <v>21</v>
      </c>
      <c r="M100" s="242">
        <f>G100*(1+L100/100)</f>
        <v>0</v>
      </c>
      <c r="N100" s="242">
        <v>4.1099999999999999E-3</v>
      </c>
      <c r="O100" s="242">
        <f>ROUND(E100*N100,2)</f>
        <v>7.0000000000000007E-2</v>
      </c>
      <c r="P100" s="242">
        <v>0</v>
      </c>
      <c r="Q100" s="242">
        <f>ROUND(E100*P100,2)</f>
        <v>0</v>
      </c>
      <c r="R100" s="242" t="s">
        <v>255</v>
      </c>
      <c r="S100" s="242" t="s">
        <v>167</v>
      </c>
      <c r="T100" s="243" t="s">
        <v>168</v>
      </c>
      <c r="U100" s="224">
        <v>0.48399999999999999</v>
      </c>
      <c r="V100" s="224">
        <f>ROUND(E100*U100,2)</f>
        <v>8.76</v>
      </c>
      <c r="W100" s="224"/>
      <c r="X100" s="224" t="s">
        <v>190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191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22"/>
      <c r="B101" s="223"/>
      <c r="C101" s="265" t="s">
        <v>340</v>
      </c>
      <c r="D101" s="257"/>
      <c r="E101" s="257"/>
      <c r="F101" s="257"/>
      <c r="G101" s="257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15"/>
      <c r="Z101" s="215"/>
      <c r="AA101" s="215"/>
      <c r="AB101" s="215"/>
      <c r="AC101" s="215"/>
      <c r="AD101" s="215"/>
      <c r="AE101" s="215"/>
      <c r="AF101" s="215"/>
      <c r="AG101" s="215" t="s">
        <v>227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22"/>
      <c r="B102" s="223"/>
      <c r="C102" s="253" t="s">
        <v>341</v>
      </c>
      <c r="D102" s="228"/>
      <c r="E102" s="229">
        <v>18.100000000000001</v>
      </c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15"/>
      <c r="Z102" s="215"/>
      <c r="AA102" s="215"/>
      <c r="AB102" s="215"/>
      <c r="AC102" s="215"/>
      <c r="AD102" s="215"/>
      <c r="AE102" s="215"/>
      <c r="AF102" s="215"/>
      <c r="AG102" s="215" t="s">
        <v>176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">
      <c r="A103" s="237">
        <v>33</v>
      </c>
      <c r="B103" s="238" t="s">
        <v>342</v>
      </c>
      <c r="C103" s="249" t="s">
        <v>343</v>
      </c>
      <c r="D103" s="239" t="s">
        <v>344</v>
      </c>
      <c r="E103" s="240">
        <v>15.3</v>
      </c>
      <c r="F103" s="241"/>
      <c r="G103" s="242">
        <f>ROUND(E103*F103,2)</f>
        <v>0</v>
      </c>
      <c r="H103" s="241"/>
      <c r="I103" s="242">
        <f>ROUND(E103*H103,2)</f>
        <v>0</v>
      </c>
      <c r="J103" s="241"/>
      <c r="K103" s="242">
        <f>ROUND(E103*J103,2)</f>
        <v>0</v>
      </c>
      <c r="L103" s="242">
        <v>21</v>
      </c>
      <c r="M103" s="242">
        <f>G103*(1+L103/100)</f>
        <v>0</v>
      </c>
      <c r="N103" s="242">
        <v>4.3099999999999996E-3</v>
      </c>
      <c r="O103" s="242">
        <f>ROUND(E103*N103,2)</f>
        <v>7.0000000000000007E-2</v>
      </c>
      <c r="P103" s="242">
        <v>0</v>
      </c>
      <c r="Q103" s="242">
        <f>ROUND(E103*P103,2)</f>
        <v>0</v>
      </c>
      <c r="R103" s="242" t="s">
        <v>248</v>
      </c>
      <c r="S103" s="242" t="s">
        <v>167</v>
      </c>
      <c r="T103" s="243" t="s">
        <v>168</v>
      </c>
      <c r="U103" s="224">
        <v>0.18179999999999999</v>
      </c>
      <c r="V103" s="224">
        <f>ROUND(E103*U103,2)</f>
        <v>2.78</v>
      </c>
      <c r="W103" s="224"/>
      <c r="X103" s="224" t="s">
        <v>190</v>
      </c>
      <c r="Y103" s="215"/>
      <c r="Z103" s="215"/>
      <c r="AA103" s="215"/>
      <c r="AB103" s="215"/>
      <c r="AC103" s="215"/>
      <c r="AD103" s="215"/>
      <c r="AE103" s="215"/>
      <c r="AF103" s="215"/>
      <c r="AG103" s="215" t="s">
        <v>191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22"/>
      <c r="B104" s="223"/>
      <c r="C104" s="250" t="s">
        <v>345</v>
      </c>
      <c r="D104" s="245"/>
      <c r="E104" s="245"/>
      <c r="F104" s="245"/>
      <c r="G104" s="245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15"/>
      <c r="Z104" s="215"/>
      <c r="AA104" s="215"/>
      <c r="AB104" s="215"/>
      <c r="AC104" s="215"/>
      <c r="AD104" s="215"/>
      <c r="AE104" s="215"/>
      <c r="AF104" s="215"/>
      <c r="AG104" s="215" t="s">
        <v>172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">
      <c r="A105" s="222"/>
      <c r="B105" s="223"/>
      <c r="C105" s="253" t="s">
        <v>346</v>
      </c>
      <c r="D105" s="228"/>
      <c r="E105" s="229">
        <v>15.3</v>
      </c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15"/>
      <c r="Z105" s="215"/>
      <c r="AA105" s="215"/>
      <c r="AB105" s="215"/>
      <c r="AC105" s="215"/>
      <c r="AD105" s="215"/>
      <c r="AE105" s="215"/>
      <c r="AF105" s="215"/>
      <c r="AG105" s="215" t="s">
        <v>176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ht="22.5" outlineLevel="1" x14ac:dyDescent="0.2">
      <c r="A106" s="237">
        <v>34</v>
      </c>
      <c r="B106" s="238" t="s">
        <v>347</v>
      </c>
      <c r="C106" s="249" t="s">
        <v>348</v>
      </c>
      <c r="D106" s="239" t="s">
        <v>279</v>
      </c>
      <c r="E106" s="240">
        <v>52.54</v>
      </c>
      <c r="F106" s="241"/>
      <c r="G106" s="242">
        <f>ROUND(E106*F106,2)</f>
        <v>0</v>
      </c>
      <c r="H106" s="241"/>
      <c r="I106" s="242">
        <f>ROUND(E106*H106,2)</f>
        <v>0</v>
      </c>
      <c r="J106" s="241"/>
      <c r="K106" s="242">
        <f>ROUND(E106*J106,2)</f>
        <v>0</v>
      </c>
      <c r="L106" s="242">
        <v>21</v>
      </c>
      <c r="M106" s="242">
        <f>G106*(1+L106/100)</f>
        <v>0</v>
      </c>
      <c r="N106" s="242">
        <v>1.5740000000000001E-2</v>
      </c>
      <c r="O106" s="242">
        <f>ROUND(E106*N106,2)</f>
        <v>0.83</v>
      </c>
      <c r="P106" s="242">
        <v>0</v>
      </c>
      <c r="Q106" s="242">
        <f>ROUND(E106*P106,2)</f>
        <v>0</v>
      </c>
      <c r="R106" s="242" t="s">
        <v>248</v>
      </c>
      <c r="S106" s="242" t="s">
        <v>167</v>
      </c>
      <c r="T106" s="243" t="s">
        <v>168</v>
      </c>
      <c r="U106" s="224">
        <v>0.33481</v>
      </c>
      <c r="V106" s="224">
        <f>ROUND(E106*U106,2)</f>
        <v>17.59</v>
      </c>
      <c r="W106" s="224"/>
      <c r="X106" s="224" t="s">
        <v>190</v>
      </c>
      <c r="Y106" s="215"/>
      <c r="Z106" s="215"/>
      <c r="AA106" s="215"/>
      <c r="AB106" s="215"/>
      <c r="AC106" s="215"/>
      <c r="AD106" s="215"/>
      <c r="AE106" s="215"/>
      <c r="AF106" s="215"/>
      <c r="AG106" s="215" t="s">
        <v>191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">
      <c r="A107" s="222"/>
      <c r="B107" s="223"/>
      <c r="C107" s="253" t="s">
        <v>349</v>
      </c>
      <c r="D107" s="228"/>
      <c r="E107" s="229">
        <v>52.54</v>
      </c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176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ht="22.5" outlineLevel="1" x14ac:dyDescent="0.2">
      <c r="A108" s="237">
        <v>35</v>
      </c>
      <c r="B108" s="238" t="s">
        <v>350</v>
      </c>
      <c r="C108" s="249" t="s">
        <v>351</v>
      </c>
      <c r="D108" s="239" t="s">
        <v>279</v>
      </c>
      <c r="E108" s="240">
        <v>116.02800000000001</v>
      </c>
      <c r="F108" s="241"/>
      <c r="G108" s="242">
        <f>ROUND(E108*F108,2)</f>
        <v>0</v>
      </c>
      <c r="H108" s="241"/>
      <c r="I108" s="242">
        <f>ROUND(E108*H108,2)</f>
        <v>0</v>
      </c>
      <c r="J108" s="241"/>
      <c r="K108" s="242">
        <f>ROUND(E108*J108,2)</f>
        <v>0</v>
      </c>
      <c r="L108" s="242">
        <v>21</v>
      </c>
      <c r="M108" s="242">
        <f>G108*(1+L108/100)</f>
        <v>0</v>
      </c>
      <c r="N108" s="242">
        <v>3.9210000000000002E-2</v>
      </c>
      <c r="O108" s="242">
        <f>ROUND(E108*N108,2)</f>
        <v>4.55</v>
      </c>
      <c r="P108" s="242">
        <v>0</v>
      </c>
      <c r="Q108" s="242">
        <f>ROUND(E108*P108,2)</f>
        <v>0</v>
      </c>
      <c r="R108" s="242" t="s">
        <v>255</v>
      </c>
      <c r="S108" s="242" t="s">
        <v>167</v>
      </c>
      <c r="T108" s="243" t="s">
        <v>168</v>
      </c>
      <c r="U108" s="224">
        <v>0.39600000000000002</v>
      </c>
      <c r="V108" s="224">
        <f>ROUND(E108*U108,2)</f>
        <v>45.95</v>
      </c>
      <c r="W108" s="224"/>
      <c r="X108" s="224" t="s">
        <v>190</v>
      </c>
      <c r="Y108" s="215"/>
      <c r="Z108" s="215"/>
      <c r="AA108" s="215"/>
      <c r="AB108" s="215"/>
      <c r="AC108" s="215"/>
      <c r="AD108" s="215"/>
      <c r="AE108" s="215"/>
      <c r="AF108" s="215"/>
      <c r="AG108" s="215" t="s">
        <v>191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">
      <c r="A109" s="222"/>
      <c r="B109" s="223"/>
      <c r="C109" s="253" t="s">
        <v>352</v>
      </c>
      <c r="D109" s="228"/>
      <c r="E109" s="229">
        <v>131.41999999999999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176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22"/>
      <c r="B110" s="223"/>
      <c r="C110" s="253" t="s">
        <v>353</v>
      </c>
      <c r="D110" s="228"/>
      <c r="E110" s="229">
        <v>-15.39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5"/>
      <c r="Z110" s="215"/>
      <c r="AA110" s="215"/>
      <c r="AB110" s="215"/>
      <c r="AC110" s="215"/>
      <c r="AD110" s="215"/>
      <c r="AE110" s="215"/>
      <c r="AF110" s="215"/>
      <c r="AG110" s="215" t="s">
        <v>176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">
      <c r="A111" s="237">
        <v>36</v>
      </c>
      <c r="B111" s="238" t="s">
        <v>354</v>
      </c>
      <c r="C111" s="249" t="s">
        <v>355</v>
      </c>
      <c r="D111" s="239" t="s">
        <v>279</v>
      </c>
      <c r="E111" s="240">
        <v>25.271999999999998</v>
      </c>
      <c r="F111" s="241"/>
      <c r="G111" s="242">
        <f>ROUND(E111*F111,2)</f>
        <v>0</v>
      </c>
      <c r="H111" s="241"/>
      <c r="I111" s="242">
        <f>ROUND(E111*H111,2)</f>
        <v>0</v>
      </c>
      <c r="J111" s="241"/>
      <c r="K111" s="242">
        <f>ROUND(E111*J111,2)</f>
        <v>0</v>
      </c>
      <c r="L111" s="242">
        <v>21</v>
      </c>
      <c r="M111" s="242">
        <f>G111*(1+L111/100)</f>
        <v>0</v>
      </c>
      <c r="N111" s="242">
        <v>4.9660000000000003E-2</v>
      </c>
      <c r="O111" s="242">
        <f>ROUND(E111*N111,2)</f>
        <v>1.26</v>
      </c>
      <c r="P111" s="242">
        <v>0</v>
      </c>
      <c r="Q111" s="242">
        <f>ROUND(E111*P111,2)</f>
        <v>0</v>
      </c>
      <c r="R111" s="242" t="s">
        <v>255</v>
      </c>
      <c r="S111" s="242" t="s">
        <v>167</v>
      </c>
      <c r="T111" s="243" t="s">
        <v>168</v>
      </c>
      <c r="U111" s="224">
        <v>0.84</v>
      </c>
      <c r="V111" s="224">
        <f>ROUND(E111*U111,2)</f>
        <v>21.23</v>
      </c>
      <c r="W111" s="224"/>
      <c r="X111" s="224" t="s">
        <v>190</v>
      </c>
      <c r="Y111" s="215"/>
      <c r="Z111" s="215"/>
      <c r="AA111" s="215"/>
      <c r="AB111" s="215"/>
      <c r="AC111" s="215"/>
      <c r="AD111" s="215"/>
      <c r="AE111" s="215"/>
      <c r="AF111" s="215"/>
      <c r="AG111" s="215" t="s">
        <v>191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 x14ac:dyDescent="0.2">
      <c r="A112" s="222"/>
      <c r="B112" s="223"/>
      <c r="C112" s="250" t="s">
        <v>356</v>
      </c>
      <c r="D112" s="245"/>
      <c r="E112" s="245"/>
      <c r="F112" s="245"/>
      <c r="G112" s="245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15"/>
      <c r="Z112" s="215"/>
      <c r="AA112" s="215"/>
      <c r="AB112" s="215"/>
      <c r="AC112" s="215"/>
      <c r="AD112" s="215"/>
      <c r="AE112" s="215"/>
      <c r="AF112" s="215"/>
      <c r="AG112" s="215" t="s">
        <v>172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">
      <c r="A113" s="222"/>
      <c r="B113" s="223"/>
      <c r="C113" s="253" t="s">
        <v>341</v>
      </c>
      <c r="D113" s="228"/>
      <c r="E113" s="229">
        <v>18.100000000000001</v>
      </c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15"/>
      <c r="Z113" s="215"/>
      <c r="AA113" s="215"/>
      <c r="AB113" s="215"/>
      <c r="AC113" s="215"/>
      <c r="AD113" s="215"/>
      <c r="AE113" s="215"/>
      <c r="AF113" s="215"/>
      <c r="AG113" s="215" t="s">
        <v>176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22"/>
      <c r="B114" s="223"/>
      <c r="C114" s="253" t="s">
        <v>357</v>
      </c>
      <c r="D114" s="228"/>
      <c r="E114" s="229">
        <v>7.18</v>
      </c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15"/>
      <c r="Z114" s="215"/>
      <c r="AA114" s="215"/>
      <c r="AB114" s="215"/>
      <c r="AC114" s="215"/>
      <c r="AD114" s="215"/>
      <c r="AE114" s="215"/>
      <c r="AF114" s="215"/>
      <c r="AG114" s="215" t="s">
        <v>176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">
      <c r="A115" s="237">
        <v>37</v>
      </c>
      <c r="B115" s="238" t="s">
        <v>358</v>
      </c>
      <c r="C115" s="249" t="s">
        <v>359</v>
      </c>
      <c r="D115" s="239" t="s">
        <v>279</v>
      </c>
      <c r="E115" s="240">
        <v>2.8159999999999998</v>
      </c>
      <c r="F115" s="241"/>
      <c r="G115" s="242">
        <f>ROUND(E115*F115,2)</f>
        <v>0</v>
      </c>
      <c r="H115" s="241"/>
      <c r="I115" s="242">
        <f>ROUND(E115*H115,2)</f>
        <v>0</v>
      </c>
      <c r="J115" s="241"/>
      <c r="K115" s="242">
        <f>ROUND(E115*J115,2)</f>
        <v>0</v>
      </c>
      <c r="L115" s="242">
        <v>21</v>
      </c>
      <c r="M115" s="242">
        <f>G115*(1+L115/100)</f>
        <v>0</v>
      </c>
      <c r="N115" s="242">
        <v>4.8329999999999998E-2</v>
      </c>
      <c r="O115" s="242">
        <f>ROUND(E115*N115,2)</f>
        <v>0.14000000000000001</v>
      </c>
      <c r="P115" s="242">
        <v>0</v>
      </c>
      <c r="Q115" s="242">
        <f>ROUND(E115*P115,2)</f>
        <v>0</v>
      </c>
      <c r="R115" s="242" t="s">
        <v>248</v>
      </c>
      <c r="S115" s="242" t="s">
        <v>167</v>
      </c>
      <c r="T115" s="243" t="s">
        <v>168</v>
      </c>
      <c r="U115" s="224">
        <v>0.42480000000000001</v>
      </c>
      <c r="V115" s="224">
        <f>ROUND(E115*U115,2)</f>
        <v>1.2</v>
      </c>
      <c r="W115" s="224"/>
      <c r="X115" s="224" t="s">
        <v>190</v>
      </c>
      <c r="Y115" s="215"/>
      <c r="Z115" s="215"/>
      <c r="AA115" s="215"/>
      <c r="AB115" s="215"/>
      <c r="AC115" s="215"/>
      <c r="AD115" s="215"/>
      <c r="AE115" s="215"/>
      <c r="AF115" s="215"/>
      <c r="AG115" s="215" t="s">
        <v>191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">
      <c r="A116" s="222"/>
      <c r="B116" s="223"/>
      <c r="C116" s="265" t="s">
        <v>360</v>
      </c>
      <c r="D116" s="257"/>
      <c r="E116" s="257"/>
      <c r="F116" s="257"/>
      <c r="G116" s="257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15"/>
      <c r="Z116" s="215"/>
      <c r="AA116" s="215"/>
      <c r="AB116" s="215"/>
      <c r="AC116" s="215"/>
      <c r="AD116" s="215"/>
      <c r="AE116" s="215"/>
      <c r="AF116" s="215"/>
      <c r="AG116" s="215" t="s">
        <v>227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22"/>
      <c r="B117" s="223"/>
      <c r="C117" s="253" t="s">
        <v>305</v>
      </c>
      <c r="D117" s="228"/>
      <c r="E117" s="229">
        <v>1.02</v>
      </c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176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22"/>
      <c r="B118" s="223"/>
      <c r="C118" s="253" t="s">
        <v>306</v>
      </c>
      <c r="D118" s="228"/>
      <c r="E118" s="229">
        <v>0.36</v>
      </c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15"/>
      <c r="Z118" s="215"/>
      <c r="AA118" s="215"/>
      <c r="AB118" s="215"/>
      <c r="AC118" s="215"/>
      <c r="AD118" s="215"/>
      <c r="AE118" s="215"/>
      <c r="AF118" s="215"/>
      <c r="AG118" s="215" t="s">
        <v>176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22"/>
      <c r="B119" s="223"/>
      <c r="C119" s="253" t="s">
        <v>307</v>
      </c>
      <c r="D119" s="228"/>
      <c r="E119" s="229">
        <v>1.1499999999999999</v>
      </c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15"/>
      <c r="Z119" s="215"/>
      <c r="AA119" s="215"/>
      <c r="AB119" s="215"/>
      <c r="AC119" s="215"/>
      <c r="AD119" s="215"/>
      <c r="AE119" s="215"/>
      <c r="AF119" s="215"/>
      <c r="AG119" s="215" t="s">
        <v>176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">
      <c r="A120" s="222"/>
      <c r="B120" s="223"/>
      <c r="C120" s="253" t="s">
        <v>308</v>
      </c>
      <c r="D120" s="228"/>
      <c r="E120" s="229">
        <v>0.28999999999999998</v>
      </c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176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">
      <c r="A121" s="237">
        <v>38</v>
      </c>
      <c r="B121" s="238" t="s">
        <v>361</v>
      </c>
      <c r="C121" s="249" t="s">
        <v>362</v>
      </c>
      <c r="D121" s="239" t="s">
        <v>279</v>
      </c>
      <c r="E121" s="240">
        <v>16</v>
      </c>
      <c r="F121" s="241"/>
      <c r="G121" s="242">
        <f>ROUND(E121*F121,2)</f>
        <v>0</v>
      </c>
      <c r="H121" s="241"/>
      <c r="I121" s="242">
        <f>ROUND(E121*H121,2)</f>
        <v>0</v>
      </c>
      <c r="J121" s="241"/>
      <c r="K121" s="242">
        <f>ROUND(E121*J121,2)</f>
        <v>0</v>
      </c>
      <c r="L121" s="242">
        <v>21</v>
      </c>
      <c r="M121" s="242">
        <f>G121*(1+L121/100)</f>
        <v>0</v>
      </c>
      <c r="N121" s="242">
        <v>1.2E-4</v>
      </c>
      <c r="O121" s="242">
        <f>ROUND(E121*N121,2)</f>
        <v>0</v>
      </c>
      <c r="P121" s="242">
        <v>0</v>
      </c>
      <c r="Q121" s="242">
        <f>ROUND(E121*P121,2)</f>
        <v>0</v>
      </c>
      <c r="R121" s="242"/>
      <c r="S121" s="242" t="s">
        <v>189</v>
      </c>
      <c r="T121" s="243" t="s">
        <v>168</v>
      </c>
      <c r="U121" s="224">
        <v>0</v>
      </c>
      <c r="V121" s="224">
        <f>ROUND(E121*U121,2)</f>
        <v>0</v>
      </c>
      <c r="W121" s="224"/>
      <c r="X121" s="224" t="s">
        <v>190</v>
      </c>
      <c r="Y121" s="215"/>
      <c r="Z121" s="215"/>
      <c r="AA121" s="215"/>
      <c r="AB121" s="215"/>
      <c r="AC121" s="215"/>
      <c r="AD121" s="215"/>
      <c r="AE121" s="215"/>
      <c r="AF121" s="215"/>
      <c r="AG121" s="215" t="s">
        <v>191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">
      <c r="A122" s="222"/>
      <c r="B122" s="223"/>
      <c r="C122" s="250" t="s">
        <v>363</v>
      </c>
      <c r="D122" s="245"/>
      <c r="E122" s="245"/>
      <c r="F122" s="245"/>
      <c r="G122" s="245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172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">
      <c r="A123" s="222"/>
      <c r="B123" s="223"/>
      <c r="C123" s="253" t="s">
        <v>364</v>
      </c>
      <c r="D123" s="228"/>
      <c r="E123" s="229">
        <v>16</v>
      </c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15"/>
      <c r="Z123" s="215"/>
      <c r="AA123" s="215"/>
      <c r="AB123" s="215"/>
      <c r="AC123" s="215"/>
      <c r="AD123" s="215"/>
      <c r="AE123" s="215"/>
      <c r="AF123" s="215"/>
      <c r="AG123" s="215" t="s">
        <v>176</v>
      </c>
      <c r="AH123" s="215">
        <v>0</v>
      </c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x14ac:dyDescent="0.2">
      <c r="A124" s="231" t="s">
        <v>162</v>
      </c>
      <c r="B124" s="232" t="s">
        <v>77</v>
      </c>
      <c r="C124" s="248" t="s">
        <v>78</v>
      </c>
      <c r="D124" s="233"/>
      <c r="E124" s="234"/>
      <c r="F124" s="235"/>
      <c r="G124" s="235">
        <f>SUMIF(AG125:AG140,"&lt;&gt;NOR",G125:G140)</f>
        <v>0</v>
      </c>
      <c r="H124" s="235"/>
      <c r="I124" s="235">
        <f>SUM(I125:I140)</f>
        <v>0</v>
      </c>
      <c r="J124" s="235"/>
      <c r="K124" s="235">
        <f>SUM(K125:K140)</f>
        <v>0</v>
      </c>
      <c r="L124" s="235"/>
      <c r="M124" s="235">
        <f>SUM(M125:M140)</f>
        <v>0</v>
      </c>
      <c r="N124" s="235"/>
      <c r="O124" s="235">
        <f>SUM(O125:O140)</f>
        <v>20.03</v>
      </c>
      <c r="P124" s="235"/>
      <c r="Q124" s="235">
        <f>SUM(Q125:Q140)</f>
        <v>0</v>
      </c>
      <c r="R124" s="235"/>
      <c r="S124" s="235"/>
      <c r="T124" s="236"/>
      <c r="U124" s="230"/>
      <c r="V124" s="230">
        <f>SUM(V125:V140)</f>
        <v>23.939999999999998</v>
      </c>
      <c r="W124" s="230"/>
      <c r="X124" s="230"/>
      <c r="AG124" t="s">
        <v>163</v>
      </c>
    </row>
    <row r="125" spans="1:60" outlineLevel="1" x14ac:dyDescent="0.2">
      <c r="A125" s="237">
        <v>39</v>
      </c>
      <c r="B125" s="238" t="s">
        <v>365</v>
      </c>
      <c r="C125" s="249" t="s">
        <v>366</v>
      </c>
      <c r="D125" s="239" t="s">
        <v>224</v>
      </c>
      <c r="E125" s="240">
        <v>3.3696000000000002</v>
      </c>
      <c r="F125" s="241"/>
      <c r="G125" s="242">
        <f>ROUND(E125*F125,2)</f>
        <v>0</v>
      </c>
      <c r="H125" s="241"/>
      <c r="I125" s="242">
        <f>ROUND(E125*H125,2)</f>
        <v>0</v>
      </c>
      <c r="J125" s="241"/>
      <c r="K125" s="242">
        <f>ROUND(E125*J125,2)</f>
        <v>0</v>
      </c>
      <c r="L125" s="242">
        <v>21</v>
      </c>
      <c r="M125" s="242">
        <f>G125*(1+L125/100)</f>
        <v>0</v>
      </c>
      <c r="N125" s="242">
        <v>2.5249999999999999</v>
      </c>
      <c r="O125" s="242">
        <f>ROUND(E125*N125,2)</f>
        <v>8.51</v>
      </c>
      <c r="P125" s="242">
        <v>0</v>
      </c>
      <c r="Q125" s="242">
        <f>ROUND(E125*P125,2)</f>
        <v>0</v>
      </c>
      <c r="R125" s="242" t="s">
        <v>255</v>
      </c>
      <c r="S125" s="242" t="s">
        <v>167</v>
      </c>
      <c r="T125" s="243" t="s">
        <v>168</v>
      </c>
      <c r="U125" s="224">
        <v>3.2130000000000001</v>
      </c>
      <c r="V125" s="224">
        <f>ROUND(E125*U125,2)</f>
        <v>10.83</v>
      </c>
      <c r="W125" s="224"/>
      <c r="X125" s="224" t="s">
        <v>190</v>
      </c>
      <c r="Y125" s="215"/>
      <c r="Z125" s="215"/>
      <c r="AA125" s="215"/>
      <c r="AB125" s="215"/>
      <c r="AC125" s="215"/>
      <c r="AD125" s="215"/>
      <c r="AE125" s="215"/>
      <c r="AF125" s="215"/>
      <c r="AG125" s="215" t="s">
        <v>191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">
      <c r="A126" s="222"/>
      <c r="B126" s="223"/>
      <c r="C126" s="265" t="s">
        <v>367</v>
      </c>
      <c r="D126" s="257"/>
      <c r="E126" s="257"/>
      <c r="F126" s="257"/>
      <c r="G126" s="257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15"/>
      <c r="Z126" s="215"/>
      <c r="AA126" s="215"/>
      <c r="AB126" s="215"/>
      <c r="AC126" s="215"/>
      <c r="AD126" s="215"/>
      <c r="AE126" s="215"/>
      <c r="AF126" s="215"/>
      <c r="AG126" s="215" t="s">
        <v>227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">
      <c r="A127" s="222"/>
      <c r="B127" s="223"/>
      <c r="C127" s="253" t="s">
        <v>368</v>
      </c>
      <c r="D127" s="228"/>
      <c r="E127" s="229">
        <v>3.37</v>
      </c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15"/>
      <c r="Z127" s="215"/>
      <c r="AA127" s="215"/>
      <c r="AB127" s="215"/>
      <c r="AC127" s="215"/>
      <c r="AD127" s="215"/>
      <c r="AE127" s="215"/>
      <c r="AF127" s="215"/>
      <c r="AG127" s="215" t="s">
        <v>176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">
      <c r="A128" s="237">
        <v>40</v>
      </c>
      <c r="B128" s="238" t="s">
        <v>369</v>
      </c>
      <c r="C128" s="249" t="s">
        <v>370</v>
      </c>
      <c r="D128" s="239" t="s">
        <v>224</v>
      </c>
      <c r="E128" s="240">
        <v>4.4340000000000002</v>
      </c>
      <c r="F128" s="241"/>
      <c r="G128" s="242">
        <f>ROUND(E128*F128,2)</f>
        <v>0</v>
      </c>
      <c r="H128" s="241"/>
      <c r="I128" s="242">
        <f>ROUND(E128*H128,2)</f>
        <v>0</v>
      </c>
      <c r="J128" s="241"/>
      <c r="K128" s="242">
        <f>ROUND(E128*J128,2)</f>
        <v>0</v>
      </c>
      <c r="L128" s="242">
        <v>21</v>
      </c>
      <c r="M128" s="242">
        <f>G128*(1+L128/100)</f>
        <v>0</v>
      </c>
      <c r="N128" s="242">
        <v>2.5249999999999999</v>
      </c>
      <c r="O128" s="242">
        <f>ROUND(E128*N128,2)</f>
        <v>11.2</v>
      </c>
      <c r="P128" s="242">
        <v>0</v>
      </c>
      <c r="Q128" s="242">
        <f>ROUND(E128*P128,2)</f>
        <v>0</v>
      </c>
      <c r="R128" s="242" t="s">
        <v>255</v>
      </c>
      <c r="S128" s="242" t="s">
        <v>167</v>
      </c>
      <c r="T128" s="243" t="s">
        <v>168</v>
      </c>
      <c r="U128" s="224">
        <v>2.58</v>
      </c>
      <c r="V128" s="224">
        <f>ROUND(E128*U128,2)</f>
        <v>11.44</v>
      </c>
      <c r="W128" s="224"/>
      <c r="X128" s="224" t="s">
        <v>190</v>
      </c>
      <c r="Y128" s="215"/>
      <c r="Z128" s="215"/>
      <c r="AA128" s="215"/>
      <c r="AB128" s="215"/>
      <c r="AC128" s="215"/>
      <c r="AD128" s="215"/>
      <c r="AE128" s="215"/>
      <c r="AF128" s="215"/>
      <c r="AG128" s="215" t="s">
        <v>191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">
      <c r="A129" s="222"/>
      <c r="B129" s="223"/>
      <c r="C129" s="265" t="s">
        <v>367</v>
      </c>
      <c r="D129" s="257"/>
      <c r="E129" s="257"/>
      <c r="F129" s="257"/>
      <c r="G129" s="257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15"/>
      <c r="Z129" s="215"/>
      <c r="AA129" s="215"/>
      <c r="AB129" s="215"/>
      <c r="AC129" s="215"/>
      <c r="AD129" s="215"/>
      <c r="AE129" s="215"/>
      <c r="AF129" s="215"/>
      <c r="AG129" s="215" t="s">
        <v>227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">
      <c r="A130" s="222"/>
      <c r="B130" s="223"/>
      <c r="C130" s="253" t="s">
        <v>371</v>
      </c>
      <c r="D130" s="228"/>
      <c r="E130" s="229">
        <v>4.43</v>
      </c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15"/>
      <c r="Z130" s="215"/>
      <c r="AA130" s="215"/>
      <c r="AB130" s="215"/>
      <c r="AC130" s="215"/>
      <c r="AD130" s="215"/>
      <c r="AE130" s="215"/>
      <c r="AF130" s="215"/>
      <c r="AG130" s="215" t="s">
        <v>176</v>
      </c>
      <c r="AH130" s="215">
        <v>0</v>
      </c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 x14ac:dyDescent="0.2">
      <c r="A131" s="237">
        <v>41</v>
      </c>
      <c r="B131" s="238" t="s">
        <v>372</v>
      </c>
      <c r="C131" s="249" t="s">
        <v>373</v>
      </c>
      <c r="D131" s="239" t="s">
        <v>224</v>
      </c>
      <c r="E131" s="240">
        <v>7.8036000000000003</v>
      </c>
      <c r="F131" s="241"/>
      <c r="G131" s="242">
        <f>ROUND(E131*F131,2)</f>
        <v>0</v>
      </c>
      <c r="H131" s="241"/>
      <c r="I131" s="242">
        <f>ROUND(E131*H131,2)</f>
        <v>0</v>
      </c>
      <c r="J131" s="241"/>
      <c r="K131" s="242">
        <f>ROUND(E131*J131,2)</f>
        <v>0</v>
      </c>
      <c r="L131" s="242">
        <v>21</v>
      </c>
      <c r="M131" s="242">
        <f>G131*(1+L131/100)</f>
        <v>0</v>
      </c>
      <c r="N131" s="242">
        <v>2.5000000000000001E-2</v>
      </c>
      <c r="O131" s="242">
        <f>ROUND(E131*N131,2)</f>
        <v>0.2</v>
      </c>
      <c r="P131" s="242">
        <v>0</v>
      </c>
      <c r="Q131" s="242">
        <f>ROUND(E131*P131,2)</f>
        <v>0</v>
      </c>
      <c r="R131" s="242"/>
      <c r="S131" s="242" t="s">
        <v>189</v>
      </c>
      <c r="T131" s="243" t="s">
        <v>168</v>
      </c>
      <c r="U131" s="224">
        <v>0</v>
      </c>
      <c r="V131" s="224">
        <f>ROUND(E131*U131,2)</f>
        <v>0</v>
      </c>
      <c r="W131" s="224"/>
      <c r="X131" s="224" t="s">
        <v>190</v>
      </c>
      <c r="Y131" s="215"/>
      <c r="Z131" s="215"/>
      <c r="AA131" s="215"/>
      <c r="AB131" s="215"/>
      <c r="AC131" s="215"/>
      <c r="AD131" s="215"/>
      <c r="AE131" s="215"/>
      <c r="AF131" s="215"/>
      <c r="AG131" s="215" t="s">
        <v>191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">
      <c r="A132" s="222"/>
      <c r="B132" s="223"/>
      <c r="C132" s="253" t="s">
        <v>368</v>
      </c>
      <c r="D132" s="228"/>
      <c r="E132" s="229">
        <v>3.37</v>
      </c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15"/>
      <c r="Z132" s="215"/>
      <c r="AA132" s="215"/>
      <c r="AB132" s="215"/>
      <c r="AC132" s="215"/>
      <c r="AD132" s="215"/>
      <c r="AE132" s="215"/>
      <c r="AF132" s="215"/>
      <c r="AG132" s="215" t="s">
        <v>176</v>
      </c>
      <c r="AH132" s="215">
        <v>0</v>
      </c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">
      <c r="A133" s="222"/>
      <c r="B133" s="223"/>
      <c r="C133" s="253" t="s">
        <v>371</v>
      </c>
      <c r="D133" s="228"/>
      <c r="E133" s="229">
        <v>4.43</v>
      </c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15"/>
      <c r="Z133" s="215"/>
      <c r="AA133" s="215"/>
      <c r="AB133" s="215"/>
      <c r="AC133" s="215"/>
      <c r="AD133" s="215"/>
      <c r="AE133" s="215"/>
      <c r="AF133" s="215"/>
      <c r="AG133" s="215" t="s">
        <v>176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">
      <c r="A134" s="237">
        <v>42</v>
      </c>
      <c r="B134" s="238" t="s">
        <v>374</v>
      </c>
      <c r="C134" s="249" t="s">
        <v>375</v>
      </c>
      <c r="D134" s="239" t="s">
        <v>224</v>
      </c>
      <c r="E134" s="240">
        <v>7.8036000000000003</v>
      </c>
      <c r="F134" s="241"/>
      <c r="G134" s="242">
        <f>ROUND(E134*F134,2)</f>
        <v>0</v>
      </c>
      <c r="H134" s="241"/>
      <c r="I134" s="242">
        <f>ROUND(E134*H134,2)</f>
        <v>0</v>
      </c>
      <c r="J134" s="241"/>
      <c r="K134" s="242">
        <f>ROUND(E134*J134,2)</f>
        <v>0</v>
      </c>
      <c r="L134" s="242">
        <v>21</v>
      </c>
      <c r="M134" s="242">
        <f>G134*(1+L134/100)</f>
        <v>0</v>
      </c>
      <c r="N134" s="242">
        <v>0</v>
      </c>
      <c r="O134" s="242">
        <f>ROUND(E134*N134,2)</f>
        <v>0</v>
      </c>
      <c r="P134" s="242">
        <v>0</v>
      </c>
      <c r="Q134" s="242">
        <f>ROUND(E134*P134,2)</f>
        <v>0</v>
      </c>
      <c r="R134" s="242"/>
      <c r="S134" s="242" t="s">
        <v>189</v>
      </c>
      <c r="T134" s="243" t="s">
        <v>168</v>
      </c>
      <c r="U134" s="224">
        <v>0</v>
      </c>
      <c r="V134" s="224">
        <f>ROUND(E134*U134,2)</f>
        <v>0</v>
      </c>
      <c r="W134" s="224"/>
      <c r="X134" s="224" t="s">
        <v>190</v>
      </c>
      <c r="Y134" s="215"/>
      <c r="Z134" s="215"/>
      <c r="AA134" s="215"/>
      <c r="AB134" s="215"/>
      <c r="AC134" s="215"/>
      <c r="AD134" s="215"/>
      <c r="AE134" s="215"/>
      <c r="AF134" s="215"/>
      <c r="AG134" s="215" t="s">
        <v>191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">
      <c r="A135" s="222"/>
      <c r="B135" s="223"/>
      <c r="C135" s="253" t="s">
        <v>368</v>
      </c>
      <c r="D135" s="228"/>
      <c r="E135" s="229">
        <v>3.37</v>
      </c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15"/>
      <c r="Z135" s="215"/>
      <c r="AA135" s="215"/>
      <c r="AB135" s="215"/>
      <c r="AC135" s="215"/>
      <c r="AD135" s="215"/>
      <c r="AE135" s="215"/>
      <c r="AF135" s="215"/>
      <c r="AG135" s="215" t="s">
        <v>176</v>
      </c>
      <c r="AH135" s="215">
        <v>0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">
      <c r="A136" s="222"/>
      <c r="B136" s="223"/>
      <c r="C136" s="253" t="s">
        <v>371</v>
      </c>
      <c r="D136" s="228"/>
      <c r="E136" s="229">
        <v>4.43</v>
      </c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15"/>
      <c r="Z136" s="215"/>
      <c r="AA136" s="215"/>
      <c r="AB136" s="215"/>
      <c r="AC136" s="215"/>
      <c r="AD136" s="215"/>
      <c r="AE136" s="215"/>
      <c r="AF136" s="215"/>
      <c r="AG136" s="215" t="s">
        <v>176</v>
      </c>
      <c r="AH136" s="215">
        <v>0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ht="22.5" outlineLevel="1" x14ac:dyDescent="0.2">
      <c r="A137" s="237">
        <v>43</v>
      </c>
      <c r="B137" s="238" t="s">
        <v>376</v>
      </c>
      <c r="C137" s="249" t="s">
        <v>377</v>
      </c>
      <c r="D137" s="239" t="s">
        <v>265</v>
      </c>
      <c r="E137" s="240">
        <v>0.1095</v>
      </c>
      <c r="F137" s="241"/>
      <c r="G137" s="242">
        <f>ROUND(E137*F137,2)</f>
        <v>0</v>
      </c>
      <c r="H137" s="241"/>
      <c r="I137" s="242">
        <f>ROUND(E137*H137,2)</f>
        <v>0</v>
      </c>
      <c r="J137" s="241"/>
      <c r="K137" s="242">
        <f>ROUND(E137*J137,2)</f>
        <v>0</v>
      </c>
      <c r="L137" s="242">
        <v>21</v>
      </c>
      <c r="M137" s="242">
        <f>G137*(1+L137/100)</f>
        <v>0</v>
      </c>
      <c r="N137" s="242">
        <v>1.0662499999999999</v>
      </c>
      <c r="O137" s="242">
        <f>ROUND(E137*N137,2)</f>
        <v>0.12</v>
      </c>
      <c r="P137" s="242">
        <v>0</v>
      </c>
      <c r="Q137" s="242">
        <f>ROUND(E137*P137,2)</f>
        <v>0</v>
      </c>
      <c r="R137" s="242" t="s">
        <v>255</v>
      </c>
      <c r="S137" s="242" t="s">
        <v>167</v>
      </c>
      <c r="T137" s="243" t="s">
        <v>168</v>
      </c>
      <c r="U137" s="224">
        <v>15.231</v>
      </c>
      <c r="V137" s="224">
        <f>ROUND(E137*U137,2)</f>
        <v>1.67</v>
      </c>
      <c r="W137" s="224"/>
      <c r="X137" s="224" t="s">
        <v>190</v>
      </c>
      <c r="Y137" s="215"/>
      <c r="Z137" s="215"/>
      <c r="AA137" s="215"/>
      <c r="AB137" s="215"/>
      <c r="AC137" s="215"/>
      <c r="AD137" s="215"/>
      <c r="AE137" s="215"/>
      <c r="AF137" s="215"/>
      <c r="AG137" s="215" t="s">
        <v>191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 x14ac:dyDescent="0.2">
      <c r="A138" s="222"/>
      <c r="B138" s="223"/>
      <c r="C138" s="265" t="s">
        <v>378</v>
      </c>
      <c r="D138" s="257"/>
      <c r="E138" s="257"/>
      <c r="F138" s="257"/>
      <c r="G138" s="257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15"/>
      <c r="Z138" s="215"/>
      <c r="AA138" s="215"/>
      <c r="AB138" s="215"/>
      <c r="AC138" s="215"/>
      <c r="AD138" s="215"/>
      <c r="AE138" s="215"/>
      <c r="AF138" s="215"/>
      <c r="AG138" s="215" t="s">
        <v>227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">
      <c r="A139" s="222"/>
      <c r="B139" s="223"/>
      <c r="C139" s="252" t="s">
        <v>379</v>
      </c>
      <c r="D139" s="246"/>
      <c r="E139" s="246"/>
      <c r="F139" s="246"/>
      <c r="G139" s="246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15"/>
      <c r="Z139" s="215"/>
      <c r="AA139" s="215"/>
      <c r="AB139" s="215"/>
      <c r="AC139" s="215"/>
      <c r="AD139" s="215"/>
      <c r="AE139" s="215"/>
      <c r="AF139" s="215"/>
      <c r="AG139" s="215" t="s">
        <v>172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">
      <c r="A140" s="222"/>
      <c r="B140" s="223"/>
      <c r="C140" s="253" t="s">
        <v>380</v>
      </c>
      <c r="D140" s="228"/>
      <c r="E140" s="229">
        <v>0.11</v>
      </c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15"/>
      <c r="Z140" s="215"/>
      <c r="AA140" s="215"/>
      <c r="AB140" s="215"/>
      <c r="AC140" s="215"/>
      <c r="AD140" s="215"/>
      <c r="AE140" s="215"/>
      <c r="AF140" s="215"/>
      <c r="AG140" s="215" t="s">
        <v>176</v>
      </c>
      <c r="AH140" s="215">
        <v>0</v>
      </c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x14ac:dyDescent="0.2">
      <c r="A141" s="231" t="s">
        <v>162</v>
      </c>
      <c r="B141" s="232" t="s">
        <v>79</v>
      </c>
      <c r="C141" s="248" t="s">
        <v>80</v>
      </c>
      <c r="D141" s="233"/>
      <c r="E141" s="234"/>
      <c r="F141" s="235"/>
      <c r="G141" s="235">
        <f>SUMIF(AG142:AG147,"&lt;&gt;NOR",G142:G147)</f>
        <v>0</v>
      </c>
      <c r="H141" s="235"/>
      <c r="I141" s="235">
        <f>SUM(I142:I147)</f>
        <v>0</v>
      </c>
      <c r="J141" s="235"/>
      <c r="K141" s="235">
        <f>SUM(K142:K147)</f>
        <v>0</v>
      </c>
      <c r="L141" s="235"/>
      <c r="M141" s="235">
        <f>SUM(M142:M147)</f>
        <v>0</v>
      </c>
      <c r="N141" s="235"/>
      <c r="O141" s="235">
        <f>SUM(O142:O147)</f>
        <v>0.19</v>
      </c>
      <c r="P141" s="235"/>
      <c r="Q141" s="235">
        <f>SUM(Q142:Q147)</f>
        <v>0</v>
      </c>
      <c r="R141" s="235"/>
      <c r="S141" s="235"/>
      <c r="T141" s="236"/>
      <c r="U141" s="230"/>
      <c r="V141" s="230">
        <f>SUM(V142:V147)</f>
        <v>17.079999999999998</v>
      </c>
      <c r="W141" s="230"/>
      <c r="X141" s="230"/>
      <c r="AG141" t="s">
        <v>163</v>
      </c>
    </row>
    <row r="142" spans="1:60" ht="56.25" outlineLevel="1" x14ac:dyDescent="0.2">
      <c r="A142" s="258">
        <v>44</v>
      </c>
      <c r="B142" s="259" t="s">
        <v>381</v>
      </c>
      <c r="C142" s="266" t="s">
        <v>382</v>
      </c>
      <c r="D142" s="260" t="s">
        <v>254</v>
      </c>
      <c r="E142" s="261">
        <v>1</v>
      </c>
      <c r="F142" s="262"/>
      <c r="G142" s="263">
        <f>ROUND(E142*F142,2)</f>
        <v>0</v>
      </c>
      <c r="H142" s="262"/>
      <c r="I142" s="263">
        <f>ROUND(E142*H142,2)</f>
        <v>0</v>
      </c>
      <c r="J142" s="262"/>
      <c r="K142" s="263">
        <f>ROUND(E142*J142,2)</f>
        <v>0</v>
      </c>
      <c r="L142" s="263">
        <v>21</v>
      </c>
      <c r="M142" s="263">
        <f>G142*(1+L142/100)</f>
        <v>0</v>
      </c>
      <c r="N142" s="263">
        <v>3.0550000000000001E-2</v>
      </c>
      <c r="O142" s="263">
        <f>ROUND(E142*N142,2)</f>
        <v>0.03</v>
      </c>
      <c r="P142" s="263">
        <v>0</v>
      </c>
      <c r="Q142" s="263">
        <f>ROUND(E142*P142,2)</f>
        <v>0</v>
      </c>
      <c r="R142" s="263" t="s">
        <v>255</v>
      </c>
      <c r="S142" s="263" t="s">
        <v>167</v>
      </c>
      <c r="T142" s="264" t="s">
        <v>168</v>
      </c>
      <c r="U142" s="224">
        <v>1.86</v>
      </c>
      <c r="V142" s="224">
        <f>ROUND(E142*U142,2)</f>
        <v>1.86</v>
      </c>
      <c r="W142" s="224"/>
      <c r="X142" s="224" t="s">
        <v>190</v>
      </c>
      <c r="Y142" s="215"/>
      <c r="Z142" s="215"/>
      <c r="AA142" s="215"/>
      <c r="AB142" s="215"/>
      <c r="AC142" s="215"/>
      <c r="AD142" s="215"/>
      <c r="AE142" s="215"/>
      <c r="AF142" s="215"/>
      <c r="AG142" s="215" t="s">
        <v>191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ht="56.25" outlineLevel="1" x14ac:dyDescent="0.2">
      <c r="A143" s="258">
        <v>45</v>
      </c>
      <c r="B143" s="259" t="s">
        <v>383</v>
      </c>
      <c r="C143" s="266" t="s">
        <v>384</v>
      </c>
      <c r="D143" s="260" t="s">
        <v>254</v>
      </c>
      <c r="E143" s="261">
        <v>2</v>
      </c>
      <c r="F143" s="262"/>
      <c r="G143" s="263">
        <f>ROUND(E143*F143,2)</f>
        <v>0</v>
      </c>
      <c r="H143" s="262"/>
      <c r="I143" s="263">
        <f>ROUND(E143*H143,2)</f>
        <v>0</v>
      </c>
      <c r="J143" s="262"/>
      <c r="K143" s="263">
        <f>ROUND(E143*J143,2)</f>
        <v>0</v>
      </c>
      <c r="L143" s="263">
        <v>21</v>
      </c>
      <c r="M143" s="263">
        <f>G143*(1+L143/100)</f>
        <v>0</v>
      </c>
      <c r="N143" s="263">
        <v>3.083E-2</v>
      </c>
      <c r="O143" s="263">
        <f>ROUND(E143*N143,2)</f>
        <v>0.06</v>
      </c>
      <c r="P143" s="263">
        <v>0</v>
      </c>
      <c r="Q143" s="263">
        <f>ROUND(E143*P143,2)</f>
        <v>0</v>
      </c>
      <c r="R143" s="263" t="s">
        <v>255</v>
      </c>
      <c r="S143" s="263" t="s">
        <v>167</v>
      </c>
      <c r="T143" s="264" t="s">
        <v>168</v>
      </c>
      <c r="U143" s="224">
        <v>1.86</v>
      </c>
      <c r="V143" s="224">
        <f>ROUND(E143*U143,2)</f>
        <v>3.72</v>
      </c>
      <c r="W143" s="224"/>
      <c r="X143" s="224" t="s">
        <v>190</v>
      </c>
      <c r="Y143" s="215"/>
      <c r="Z143" s="215"/>
      <c r="AA143" s="215"/>
      <c r="AB143" s="215"/>
      <c r="AC143" s="215"/>
      <c r="AD143" s="215"/>
      <c r="AE143" s="215"/>
      <c r="AF143" s="215"/>
      <c r="AG143" s="215" t="s">
        <v>191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ht="33.75" outlineLevel="1" x14ac:dyDescent="0.2">
      <c r="A144" s="237">
        <v>46</v>
      </c>
      <c r="B144" s="238" t="s">
        <v>385</v>
      </c>
      <c r="C144" s="249" t="s">
        <v>386</v>
      </c>
      <c r="D144" s="239" t="s">
        <v>254</v>
      </c>
      <c r="E144" s="240">
        <v>1</v>
      </c>
      <c r="F144" s="241"/>
      <c r="G144" s="242">
        <f>ROUND(E144*F144,2)</f>
        <v>0</v>
      </c>
      <c r="H144" s="241"/>
      <c r="I144" s="242">
        <f>ROUND(E144*H144,2)</f>
        <v>0</v>
      </c>
      <c r="J144" s="241"/>
      <c r="K144" s="242">
        <f>ROUND(E144*J144,2)</f>
        <v>0</v>
      </c>
      <c r="L144" s="242">
        <v>21</v>
      </c>
      <c r="M144" s="242">
        <f>G144*(1+L144/100)</f>
        <v>0</v>
      </c>
      <c r="N144" s="242">
        <v>0.02</v>
      </c>
      <c r="O144" s="242">
        <f>ROUND(E144*N144,2)</f>
        <v>0.02</v>
      </c>
      <c r="P144" s="242">
        <v>0</v>
      </c>
      <c r="Q144" s="242">
        <f>ROUND(E144*P144,2)</f>
        <v>0</v>
      </c>
      <c r="R144" s="242" t="s">
        <v>255</v>
      </c>
      <c r="S144" s="242" t="s">
        <v>167</v>
      </c>
      <c r="T144" s="243" t="s">
        <v>168</v>
      </c>
      <c r="U144" s="224">
        <v>2.2999999999999998</v>
      </c>
      <c r="V144" s="224">
        <f>ROUND(E144*U144,2)</f>
        <v>2.2999999999999998</v>
      </c>
      <c r="W144" s="224"/>
      <c r="X144" s="224" t="s">
        <v>190</v>
      </c>
      <c r="Y144" s="215"/>
      <c r="Z144" s="215"/>
      <c r="AA144" s="215"/>
      <c r="AB144" s="215"/>
      <c r="AC144" s="215"/>
      <c r="AD144" s="215"/>
      <c r="AE144" s="215"/>
      <c r="AF144" s="215"/>
      <c r="AG144" s="215" t="s">
        <v>191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">
      <c r="A145" s="222"/>
      <c r="B145" s="223"/>
      <c r="C145" s="265" t="s">
        <v>387</v>
      </c>
      <c r="D145" s="257"/>
      <c r="E145" s="257"/>
      <c r="F145" s="257"/>
      <c r="G145" s="257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15"/>
      <c r="Z145" s="215"/>
      <c r="AA145" s="215"/>
      <c r="AB145" s="215"/>
      <c r="AC145" s="215"/>
      <c r="AD145" s="215"/>
      <c r="AE145" s="215"/>
      <c r="AF145" s="215"/>
      <c r="AG145" s="215" t="s">
        <v>227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44" t="str">
        <f>C145</f>
        <v>hrubých, hoblovaných i leštěných, měkkých i tvrdých, na jakoukoliv cementovou maltu, s kotvením rámu do zdiva,</v>
      </c>
      <c r="BB145" s="215"/>
      <c r="BC145" s="215"/>
      <c r="BD145" s="215"/>
      <c r="BE145" s="215"/>
      <c r="BF145" s="215"/>
      <c r="BG145" s="215"/>
      <c r="BH145" s="215"/>
    </row>
    <row r="146" spans="1:60" ht="33.75" outlineLevel="1" x14ac:dyDescent="0.2">
      <c r="A146" s="237">
        <v>47</v>
      </c>
      <c r="B146" s="238" t="s">
        <v>388</v>
      </c>
      <c r="C146" s="249" t="s">
        <v>389</v>
      </c>
      <c r="D146" s="239" t="s">
        <v>254</v>
      </c>
      <c r="E146" s="240">
        <v>4</v>
      </c>
      <c r="F146" s="241"/>
      <c r="G146" s="242">
        <f>ROUND(E146*F146,2)</f>
        <v>0</v>
      </c>
      <c r="H146" s="241"/>
      <c r="I146" s="242">
        <f>ROUND(E146*H146,2)</f>
        <v>0</v>
      </c>
      <c r="J146" s="241"/>
      <c r="K146" s="242">
        <f>ROUND(E146*J146,2)</f>
        <v>0</v>
      </c>
      <c r="L146" s="242">
        <v>21</v>
      </c>
      <c r="M146" s="242">
        <f>G146*(1+L146/100)</f>
        <v>0</v>
      </c>
      <c r="N146" s="242">
        <v>0.02</v>
      </c>
      <c r="O146" s="242">
        <f>ROUND(E146*N146,2)</f>
        <v>0.08</v>
      </c>
      <c r="P146" s="242">
        <v>0</v>
      </c>
      <c r="Q146" s="242">
        <f>ROUND(E146*P146,2)</f>
        <v>0</v>
      </c>
      <c r="R146" s="242" t="s">
        <v>255</v>
      </c>
      <c r="S146" s="242" t="s">
        <v>167</v>
      </c>
      <c r="T146" s="243" t="s">
        <v>168</v>
      </c>
      <c r="U146" s="224">
        <v>2.2999999999999998</v>
      </c>
      <c r="V146" s="224">
        <f>ROUND(E146*U146,2)</f>
        <v>9.1999999999999993</v>
      </c>
      <c r="W146" s="224"/>
      <c r="X146" s="224" t="s">
        <v>190</v>
      </c>
      <c r="Y146" s="215"/>
      <c r="Z146" s="215"/>
      <c r="AA146" s="215"/>
      <c r="AB146" s="215"/>
      <c r="AC146" s="215"/>
      <c r="AD146" s="215"/>
      <c r="AE146" s="215"/>
      <c r="AF146" s="215"/>
      <c r="AG146" s="215" t="s">
        <v>191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">
      <c r="A147" s="222"/>
      <c r="B147" s="223"/>
      <c r="C147" s="265" t="s">
        <v>387</v>
      </c>
      <c r="D147" s="257"/>
      <c r="E147" s="257"/>
      <c r="F147" s="257"/>
      <c r="G147" s="257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15"/>
      <c r="Z147" s="215"/>
      <c r="AA147" s="215"/>
      <c r="AB147" s="215"/>
      <c r="AC147" s="215"/>
      <c r="AD147" s="215"/>
      <c r="AE147" s="215"/>
      <c r="AF147" s="215"/>
      <c r="AG147" s="215" t="s">
        <v>227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44" t="str">
        <f>C147</f>
        <v>hrubých, hoblovaných i leštěných, měkkých i tvrdých, na jakoukoliv cementovou maltu, s kotvením rámu do zdiva,</v>
      </c>
      <c r="BB147" s="215"/>
      <c r="BC147" s="215"/>
      <c r="BD147" s="215"/>
      <c r="BE147" s="215"/>
      <c r="BF147" s="215"/>
      <c r="BG147" s="215"/>
      <c r="BH147" s="215"/>
    </row>
    <row r="148" spans="1:60" x14ac:dyDescent="0.2">
      <c r="A148" s="231" t="s">
        <v>162</v>
      </c>
      <c r="B148" s="232" t="s">
        <v>81</v>
      </c>
      <c r="C148" s="248" t="s">
        <v>82</v>
      </c>
      <c r="D148" s="233"/>
      <c r="E148" s="234"/>
      <c r="F148" s="235"/>
      <c r="G148" s="235">
        <f>SUMIF(AG149:AG150,"&lt;&gt;NOR",G149:G150)</f>
        <v>0</v>
      </c>
      <c r="H148" s="235"/>
      <c r="I148" s="235">
        <f>SUM(I149:I150)</f>
        <v>0</v>
      </c>
      <c r="J148" s="235"/>
      <c r="K148" s="235">
        <f>SUM(K149:K150)</f>
        <v>0</v>
      </c>
      <c r="L148" s="235"/>
      <c r="M148" s="235">
        <f>SUM(M149:M150)</f>
        <v>0</v>
      </c>
      <c r="N148" s="235"/>
      <c r="O148" s="235">
        <f>SUM(O149:O150)</f>
        <v>0.08</v>
      </c>
      <c r="P148" s="235"/>
      <c r="Q148" s="235">
        <f>SUM(Q149:Q150)</f>
        <v>0</v>
      </c>
      <c r="R148" s="235"/>
      <c r="S148" s="235"/>
      <c r="T148" s="236"/>
      <c r="U148" s="230"/>
      <c r="V148" s="230">
        <f>SUM(V149:V150)</f>
        <v>11.58</v>
      </c>
      <c r="W148" s="230"/>
      <c r="X148" s="230"/>
      <c r="AG148" t="s">
        <v>163</v>
      </c>
    </row>
    <row r="149" spans="1:60" outlineLevel="1" x14ac:dyDescent="0.2">
      <c r="A149" s="237">
        <v>48</v>
      </c>
      <c r="B149" s="238" t="s">
        <v>390</v>
      </c>
      <c r="C149" s="249" t="s">
        <v>391</v>
      </c>
      <c r="D149" s="239" t="s">
        <v>279</v>
      </c>
      <c r="E149" s="240">
        <v>65.400000000000006</v>
      </c>
      <c r="F149" s="241"/>
      <c r="G149" s="242">
        <f>ROUND(E149*F149,2)</f>
        <v>0</v>
      </c>
      <c r="H149" s="241"/>
      <c r="I149" s="242">
        <f>ROUND(E149*H149,2)</f>
        <v>0</v>
      </c>
      <c r="J149" s="241"/>
      <c r="K149" s="242">
        <f>ROUND(E149*J149,2)</f>
        <v>0</v>
      </c>
      <c r="L149" s="242">
        <v>21</v>
      </c>
      <c r="M149" s="242">
        <f>G149*(1+L149/100)</f>
        <v>0</v>
      </c>
      <c r="N149" s="242">
        <v>1.2099999999999999E-3</v>
      </c>
      <c r="O149" s="242">
        <f>ROUND(E149*N149,2)</f>
        <v>0.08</v>
      </c>
      <c r="P149" s="242">
        <v>0</v>
      </c>
      <c r="Q149" s="242">
        <f>ROUND(E149*P149,2)</f>
        <v>0</v>
      </c>
      <c r="R149" s="242" t="s">
        <v>392</v>
      </c>
      <c r="S149" s="242" t="s">
        <v>167</v>
      </c>
      <c r="T149" s="243" t="s">
        <v>168</v>
      </c>
      <c r="U149" s="224">
        <v>0.17699999999999999</v>
      </c>
      <c r="V149" s="224">
        <f>ROUND(E149*U149,2)</f>
        <v>11.58</v>
      </c>
      <c r="W149" s="224"/>
      <c r="X149" s="224" t="s">
        <v>190</v>
      </c>
      <c r="Y149" s="215"/>
      <c r="Z149" s="215"/>
      <c r="AA149" s="215"/>
      <c r="AB149" s="215"/>
      <c r="AC149" s="215"/>
      <c r="AD149" s="215"/>
      <c r="AE149" s="215"/>
      <c r="AF149" s="215"/>
      <c r="AG149" s="215" t="s">
        <v>191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22"/>
      <c r="B150" s="223"/>
      <c r="C150" s="253" t="s">
        <v>337</v>
      </c>
      <c r="D150" s="228"/>
      <c r="E150" s="229">
        <v>65.400000000000006</v>
      </c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15"/>
      <c r="Z150" s="215"/>
      <c r="AA150" s="215"/>
      <c r="AB150" s="215"/>
      <c r="AC150" s="215"/>
      <c r="AD150" s="215"/>
      <c r="AE150" s="215"/>
      <c r="AF150" s="215"/>
      <c r="AG150" s="215" t="s">
        <v>176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x14ac:dyDescent="0.2">
      <c r="A151" s="231" t="s">
        <v>162</v>
      </c>
      <c r="B151" s="232" t="s">
        <v>83</v>
      </c>
      <c r="C151" s="248" t="s">
        <v>84</v>
      </c>
      <c r="D151" s="233"/>
      <c r="E151" s="234"/>
      <c r="F151" s="235"/>
      <c r="G151" s="235">
        <f>SUMIF(AG152:AG156,"&lt;&gt;NOR",G152:G156)</f>
        <v>0</v>
      </c>
      <c r="H151" s="235"/>
      <c r="I151" s="235">
        <f>SUM(I152:I156)</f>
        <v>0</v>
      </c>
      <c r="J151" s="235"/>
      <c r="K151" s="235">
        <f>SUM(K152:K156)</f>
        <v>0</v>
      </c>
      <c r="L151" s="235"/>
      <c r="M151" s="235">
        <f>SUM(M152:M156)</f>
        <v>0</v>
      </c>
      <c r="N151" s="235"/>
      <c r="O151" s="235">
        <f>SUM(O152:O156)</f>
        <v>0.13</v>
      </c>
      <c r="P151" s="235"/>
      <c r="Q151" s="235">
        <f>SUM(Q152:Q156)</f>
        <v>0</v>
      </c>
      <c r="R151" s="235"/>
      <c r="S151" s="235"/>
      <c r="T151" s="236"/>
      <c r="U151" s="230"/>
      <c r="V151" s="230">
        <f>SUM(V152:V156)</f>
        <v>20.93</v>
      </c>
      <c r="W151" s="230"/>
      <c r="X151" s="230"/>
      <c r="AG151" t="s">
        <v>163</v>
      </c>
    </row>
    <row r="152" spans="1:60" outlineLevel="1" x14ac:dyDescent="0.2">
      <c r="A152" s="237">
        <v>49</v>
      </c>
      <c r="B152" s="238" t="s">
        <v>393</v>
      </c>
      <c r="C152" s="249" t="s">
        <v>394</v>
      </c>
      <c r="D152" s="239" t="s">
        <v>279</v>
      </c>
      <c r="E152" s="240">
        <v>6.0750000000000002</v>
      </c>
      <c r="F152" s="241"/>
      <c r="G152" s="242">
        <f>ROUND(E152*F152,2)</f>
        <v>0</v>
      </c>
      <c r="H152" s="241"/>
      <c r="I152" s="242">
        <f>ROUND(E152*H152,2)</f>
        <v>0</v>
      </c>
      <c r="J152" s="241"/>
      <c r="K152" s="242">
        <f>ROUND(E152*J152,2)</f>
        <v>0</v>
      </c>
      <c r="L152" s="242">
        <v>21</v>
      </c>
      <c r="M152" s="242">
        <f>G152*(1+L152/100)</f>
        <v>0</v>
      </c>
      <c r="N152" s="242">
        <v>0</v>
      </c>
      <c r="O152" s="242">
        <f>ROUND(E152*N152,2)</f>
        <v>0</v>
      </c>
      <c r="P152" s="242">
        <v>0</v>
      </c>
      <c r="Q152" s="242">
        <f>ROUND(E152*P152,2)</f>
        <v>0</v>
      </c>
      <c r="R152" s="242" t="s">
        <v>248</v>
      </c>
      <c r="S152" s="242" t="s">
        <v>167</v>
      </c>
      <c r="T152" s="243" t="s">
        <v>168</v>
      </c>
      <c r="U152" s="224">
        <v>0.13</v>
      </c>
      <c r="V152" s="224">
        <f>ROUND(E152*U152,2)</f>
        <v>0.79</v>
      </c>
      <c r="W152" s="224"/>
      <c r="X152" s="224" t="s">
        <v>190</v>
      </c>
      <c r="Y152" s="215"/>
      <c r="Z152" s="215"/>
      <c r="AA152" s="215"/>
      <c r="AB152" s="215"/>
      <c r="AC152" s="215"/>
      <c r="AD152" s="215"/>
      <c r="AE152" s="215"/>
      <c r="AF152" s="215"/>
      <c r="AG152" s="215" t="s">
        <v>191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">
      <c r="A153" s="222"/>
      <c r="B153" s="223"/>
      <c r="C153" s="250" t="s">
        <v>395</v>
      </c>
      <c r="D153" s="245"/>
      <c r="E153" s="245"/>
      <c r="F153" s="245"/>
      <c r="G153" s="245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15"/>
      <c r="Z153" s="215"/>
      <c r="AA153" s="215"/>
      <c r="AB153" s="215"/>
      <c r="AC153" s="215"/>
      <c r="AD153" s="215"/>
      <c r="AE153" s="215"/>
      <c r="AF153" s="215"/>
      <c r="AG153" s="215" t="s">
        <v>172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 x14ac:dyDescent="0.2">
      <c r="A154" s="222"/>
      <c r="B154" s="223"/>
      <c r="C154" s="253" t="s">
        <v>396</v>
      </c>
      <c r="D154" s="228"/>
      <c r="E154" s="229">
        <v>6.08</v>
      </c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15"/>
      <c r="Z154" s="215"/>
      <c r="AA154" s="215"/>
      <c r="AB154" s="215"/>
      <c r="AC154" s="215"/>
      <c r="AD154" s="215"/>
      <c r="AE154" s="215"/>
      <c r="AF154" s="215"/>
      <c r="AG154" s="215" t="s">
        <v>176</v>
      </c>
      <c r="AH154" s="215">
        <v>0</v>
      </c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ht="56.25" outlineLevel="1" x14ac:dyDescent="0.2">
      <c r="A155" s="237">
        <v>50</v>
      </c>
      <c r="B155" s="238" t="s">
        <v>397</v>
      </c>
      <c r="C155" s="249" t="s">
        <v>398</v>
      </c>
      <c r="D155" s="239" t="s">
        <v>279</v>
      </c>
      <c r="E155" s="240">
        <v>65.400000000000006</v>
      </c>
      <c r="F155" s="241"/>
      <c r="G155" s="242">
        <f>ROUND(E155*F155,2)</f>
        <v>0</v>
      </c>
      <c r="H155" s="241"/>
      <c r="I155" s="242">
        <f>ROUND(E155*H155,2)</f>
        <v>0</v>
      </c>
      <c r="J155" s="241"/>
      <c r="K155" s="242">
        <f>ROUND(E155*J155,2)</f>
        <v>0</v>
      </c>
      <c r="L155" s="242">
        <v>21</v>
      </c>
      <c r="M155" s="242">
        <f>G155*(1+L155/100)</f>
        <v>0</v>
      </c>
      <c r="N155" s="242">
        <v>2.0500000000000002E-3</v>
      </c>
      <c r="O155" s="242">
        <f>ROUND(E155*N155,2)</f>
        <v>0.13</v>
      </c>
      <c r="P155" s="242">
        <v>0</v>
      </c>
      <c r="Q155" s="242">
        <f>ROUND(E155*P155,2)</f>
        <v>0</v>
      </c>
      <c r="R155" s="242" t="s">
        <v>255</v>
      </c>
      <c r="S155" s="242" t="s">
        <v>167</v>
      </c>
      <c r="T155" s="243" t="s">
        <v>168</v>
      </c>
      <c r="U155" s="224">
        <v>0.308</v>
      </c>
      <c r="V155" s="224">
        <f>ROUND(E155*U155,2)</f>
        <v>20.14</v>
      </c>
      <c r="W155" s="224"/>
      <c r="X155" s="224" t="s">
        <v>190</v>
      </c>
      <c r="Y155" s="215"/>
      <c r="Z155" s="215"/>
      <c r="AA155" s="215"/>
      <c r="AB155" s="215"/>
      <c r="AC155" s="215"/>
      <c r="AD155" s="215"/>
      <c r="AE155" s="215"/>
      <c r="AF155" s="215"/>
      <c r="AG155" s="215" t="s">
        <v>191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">
      <c r="A156" s="222"/>
      <c r="B156" s="223"/>
      <c r="C156" s="253" t="s">
        <v>337</v>
      </c>
      <c r="D156" s="228"/>
      <c r="E156" s="229">
        <v>65.400000000000006</v>
      </c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15"/>
      <c r="Z156" s="215"/>
      <c r="AA156" s="215"/>
      <c r="AB156" s="215"/>
      <c r="AC156" s="215"/>
      <c r="AD156" s="215"/>
      <c r="AE156" s="215"/>
      <c r="AF156" s="215"/>
      <c r="AG156" s="215" t="s">
        <v>176</v>
      </c>
      <c r="AH156" s="215">
        <v>0</v>
      </c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x14ac:dyDescent="0.2">
      <c r="A157" s="231" t="s">
        <v>162</v>
      </c>
      <c r="B157" s="232" t="s">
        <v>85</v>
      </c>
      <c r="C157" s="248" t="s">
        <v>86</v>
      </c>
      <c r="D157" s="233"/>
      <c r="E157" s="234"/>
      <c r="F157" s="235"/>
      <c r="G157" s="235">
        <f>SUMIF(AG158:AG209,"&lt;&gt;NOR",G158:G209)</f>
        <v>0</v>
      </c>
      <c r="H157" s="235"/>
      <c r="I157" s="235">
        <f>SUM(I158:I209)</f>
        <v>0</v>
      </c>
      <c r="J157" s="235"/>
      <c r="K157" s="235">
        <f>SUM(K158:K209)</f>
        <v>0</v>
      </c>
      <c r="L157" s="235"/>
      <c r="M157" s="235">
        <f>SUM(M158:M209)</f>
        <v>0</v>
      </c>
      <c r="N157" s="235"/>
      <c r="O157" s="235">
        <f>SUM(O158:O209)</f>
        <v>0.06</v>
      </c>
      <c r="P157" s="235"/>
      <c r="Q157" s="235">
        <f>SUM(Q158:Q209)</f>
        <v>41.879999999999995</v>
      </c>
      <c r="R157" s="235"/>
      <c r="S157" s="235"/>
      <c r="T157" s="236"/>
      <c r="U157" s="230"/>
      <c r="V157" s="230">
        <f>SUM(V158:V209)</f>
        <v>140.99</v>
      </c>
      <c r="W157" s="230"/>
      <c r="X157" s="230"/>
      <c r="AG157" t="s">
        <v>163</v>
      </c>
    </row>
    <row r="158" spans="1:60" outlineLevel="1" x14ac:dyDescent="0.2">
      <c r="A158" s="237">
        <v>51</v>
      </c>
      <c r="B158" s="238" t="s">
        <v>399</v>
      </c>
      <c r="C158" s="249" t="s">
        <v>400</v>
      </c>
      <c r="D158" s="239" t="s">
        <v>279</v>
      </c>
      <c r="E158" s="240">
        <v>86.354100000000003</v>
      </c>
      <c r="F158" s="241"/>
      <c r="G158" s="242">
        <f>ROUND(E158*F158,2)</f>
        <v>0</v>
      </c>
      <c r="H158" s="241"/>
      <c r="I158" s="242">
        <f>ROUND(E158*H158,2)</f>
        <v>0</v>
      </c>
      <c r="J158" s="241"/>
      <c r="K158" s="242">
        <f>ROUND(E158*J158,2)</f>
        <v>0</v>
      </c>
      <c r="L158" s="242">
        <v>21</v>
      </c>
      <c r="M158" s="242">
        <f>G158*(1+L158/100)</f>
        <v>0</v>
      </c>
      <c r="N158" s="242">
        <v>6.7000000000000002E-4</v>
      </c>
      <c r="O158" s="242">
        <f>ROUND(E158*N158,2)</f>
        <v>0.06</v>
      </c>
      <c r="P158" s="242">
        <v>0.13100000000000001</v>
      </c>
      <c r="Q158" s="242">
        <f>ROUND(E158*P158,2)</f>
        <v>11.31</v>
      </c>
      <c r="R158" s="242" t="s">
        <v>401</v>
      </c>
      <c r="S158" s="242" t="s">
        <v>402</v>
      </c>
      <c r="T158" s="243" t="s">
        <v>168</v>
      </c>
      <c r="U158" s="224">
        <v>0.20699999999999999</v>
      </c>
      <c r="V158" s="224">
        <f>ROUND(E158*U158,2)</f>
        <v>17.88</v>
      </c>
      <c r="W158" s="224"/>
      <c r="X158" s="224" t="s">
        <v>190</v>
      </c>
      <c r="Y158" s="215"/>
      <c r="Z158" s="215"/>
      <c r="AA158" s="215"/>
      <c r="AB158" s="215"/>
      <c r="AC158" s="215"/>
      <c r="AD158" s="215"/>
      <c r="AE158" s="215"/>
      <c r="AF158" s="215"/>
      <c r="AG158" s="215" t="s">
        <v>191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ht="22.5" outlineLevel="1" x14ac:dyDescent="0.2">
      <c r="A159" s="222"/>
      <c r="B159" s="223"/>
      <c r="C159" s="265" t="s">
        <v>403</v>
      </c>
      <c r="D159" s="257"/>
      <c r="E159" s="257"/>
      <c r="F159" s="257"/>
      <c r="G159" s="257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15"/>
      <c r="Z159" s="215"/>
      <c r="AA159" s="215"/>
      <c r="AB159" s="215"/>
      <c r="AC159" s="215"/>
      <c r="AD159" s="215"/>
      <c r="AE159" s="215"/>
      <c r="AF159" s="215"/>
      <c r="AG159" s="215" t="s">
        <v>227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44" t="str">
        <f>C159</f>
        <v>nebo vybourání otvorů průřezové plochy přes 4 m2 v příčkách, včetně pomocného lešení o výšce podlahy do 1900 mm a pro zatížení do 1,5 kPa  (150 kg/m2),</v>
      </c>
      <c r="BB159" s="215"/>
      <c r="BC159" s="215"/>
      <c r="BD159" s="215"/>
      <c r="BE159" s="215"/>
      <c r="BF159" s="215"/>
      <c r="BG159" s="215"/>
      <c r="BH159" s="215"/>
    </row>
    <row r="160" spans="1:60" outlineLevel="1" x14ac:dyDescent="0.2">
      <c r="A160" s="222"/>
      <c r="B160" s="223"/>
      <c r="C160" s="253" t="s">
        <v>404</v>
      </c>
      <c r="D160" s="228"/>
      <c r="E160" s="229">
        <v>40.950000000000003</v>
      </c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15"/>
      <c r="Z160" s="215"/>
      <c r="AA160" s="215"/>
      <c r="AB160" s="215"/>
      <c r="AC160" s="215"/>
      <c r="AD160" s="215"/>
      <c r="AE160" s="215"/>
      <c r="AF160" s="215"/>
      <c r="AG160" s="215" t="s">
        <v>176</v>
      </c>
      <c r="AH160" s="215">
        <v>0</v>
      </c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 x14ac:dyDescent="0.2">
      <c r="A161" s="222"/>
      <c r="B161" s="223"/>
      <c r="C161" s="253" t="s">
        <v>405</v>
      </c>
      <c r="D161" s="228"/>
      <c r="E161" s="229">
        <v>45.4</v>
      </c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15"/>
      <c r="Z161" s="215"/>
      <c r="AA161" s="215"/>
      <c r="AB161" s="215"/>
      <c r="AC161" s="215"/>
      <c r="AD161" s="215"/>
      <c r="AE161" s="215"/>
      <c r="AF161" s="215"/>
      <c r="AG161" s="215" t="s">
        <v>176</v>
      </c>
      <c r="AH161" s="215">
        <v>0</v>
      </c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 x14ac:dyDescent="0.2">
      <c r="A162" s="237">
        <v>52</v>
      </c>
      <c r="B162" s="238" t="s">
        <v>406</v>
      </c>
      <c r="C162" s="249" t="s">
        <v>400</v>
      </c>
      <c r="D162" s="239" t="s">
        <v>279</v>
      </c>
      <c r="E162" s="240">
        <v>5.13</v>
      </c>
      <c r="F162" s="241"/>
      <c r="G162" s="242">
        <f>ROUND(E162*F162,2)</f>
        <v>0</v>
      </c>
      <c r="H162" s="241"/>
      <c r="I162" s="242">
        <f>ROUND(E162*H162,2)</f>
        <v>0</v>
      </c>
      <c r="J162" s="241"/>
      <c r="K162" s="242">
        <f>ROUND(E162*J162,2)</f>
        <v>0</v>
      </c>
      <c r="L162" s="242">
        <v>21</v>
      </c>
      <c r="M162" s="242">
        <f>G162*(1+L162/100)</f>
        <v>0</v>
      </c>
      <c r="N162" s="242">
        <v>6.7000000000000002E-4</v>
      </c>
      <c r="O162" s="242">
        <f>ROUND(E162*N162,2)</f>
        <v>0</v>
      </c>
      <c r="P162" s="242">
        <v>0.26100000000000001</v>
      </c>
      <c r="Q162" s="242">
        <f>ROUND(E162*P162,2)</f>
        <v>1.34</v>
      </c>
      <c r="R162" s="242" t="s">
        <v>401</v>
      </c>
      <c r="S162" s="242" t="s">
        <v>402</v>
      </c>
      <c r="T162" s="243" t="s">
        <v>168</v>
      </c>
      <c r="U162" s="224">
        <v>0.25800000000000001</v>
      </c>
      <c r="V162" s="224">
        <f>ROUND(E162*U162,2)</f>
        <v>1.32</v>
      </c>
      <c r="W162" s="224"/>
      <c r="X162" s="224" t="s">
        <v>190</v>
      </c>
      <c r="Y162" s="215"/>
      <c r="Z162" s="215"/>
      <c r="AA162" s="215"/>
      <c r="AB162" s="215"/>
      <c r="AC162" s="215"/>
      <c r="AD162" s="215"/>
      <c r="AE162" s="215"/>
      <c r="AF162" s="215"/>
      <c r="AG162" s="215" t="s">
        <v>191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ht="22.5" outlineLevel="1" x14ac:dyDescent="0.2">
      <c r="A163" s="222"/>
      <c r="B163" s="223"/>
      <c r="C163" s="265" t="s">
        <v>403</v>
      </c>
      <c r="D163" s="257"/>
      <c r="E163" s="257"/>
      <c r="F163" s="257"/>
      <c r="G163" s="257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15"/>
      <c r="Z163" s="215"/>
      <c r="AA163" s="215"/>
      <c r="AB163" s="215"/>
      <c r="AC163" s="215"/>
      <c r="AD163" s="215"/>
      <c r="AE163" s="215"/>
      <c r="AF163" s="215"/>
      <c r="AG163" s="215" t="s">
        <v>227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44" t="str">
        <f>C163</f>
        <v>nebo vybourání otvorů průřezové plochy přes 4 m2 v příčkách, včetně pomocného lešení o výšce podlahy do 1900 mm a pro zatížení do 1,5 kPa  (150 kg/m2),</v>
      </c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">
      <c r="A164" s="222"/>
      <c r="B164" s="223"/>
      <c r="C164" s="253" t="s">
        <v>407</v>
      </c>
      <c r="D164" s="228"/>
      <c r="E164" s="229">
        <v>5.13</v>
      </c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15"/>
      <c r="Z164" s="215"/>
      <c r="AA164" s="215"/>
      <c r="AB164" s="215"/>
      <c r="AC164" s="215"/>
      <c r="AD164" s="215"/>
      <c r="AE164" s="215"/>
      <c r="AF164" s="215"/>
      <c r="AG164" s="215" t="s">
        <v>176</v>
      </c>
      <c r="AH164" s="215">
        <v>0</v>
      </c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">
      <c r="A165" s="237">
        <v>53</v>
      </c>
      <c r="B165" s="238" t="s">
        <v>408</v>
      </c>
      <c r="C165" s="249" t="s">
        <v>409</v>
      </c>
      <c r="D165" s="239" t="s">
        <v>224</v>
      </c>
      <c r="E165" s="240">
        <v>0.192</v>
      </c>
      <c r="F165" s="241"/>
      <c r="G165" s="242">
        <f>ROUND(E165*F165,2)</f>
        <v>0</v>
      </c>
      <c r="H165" s="241"/>
      <c r="I165" s="242">
        <f>ROUND(E165*H165,2)</f>
        <v>0</v>
      </c>
      <c r="J165" s="241"/>
      <c r="K165" s="242">
        <f>ROUND(E165*J165,2)</f>
        <v>0</v>
      </c>
      <c r="L165" s="242">
        <v>21</v>
      </c>
      <c r="M165" s="242">
        <f>G165*(1+L165/100)</f>
        <v>0</v>
      </c>
      <c r="N165" s="242">
        <v>1.47E-3</v>
      </c>
      <c r="O165" s="242">
        <f>ROUND(E165*N165,2)</f>
        <v>0</v>
      </c>
      <c r="P165" s="242">
        <v>2.4</v>
      </c>
      <c r="Q165" s="242">
        <f>ROUND(E165*P165,2)</f>
        <v>0.46</v>
      </c>
      <c r="R165" s="242" t="s">
        <v>401</v>
      </c>
      <c r="S165" s="242" t="s">
        <v>167</v>
      </c>
      <c r="T165" s="243" t="s">
        <v>168</v>
      </c>
      <c r="U165" s="224">
        <v>8.5</v>
      </c>
      <c r="V165" s="224">
        <f>ROUND(E165*U165,2)</f>
        <v>1.63</v>
      </c>
      <c r="W165" s="224"/>
      <c r="X165" s="224" t="s">
        <v>190</v>
      </c>
      <c r="Y165" s="215"/>
      <c r="Z165" s="215"/>
      <c r="AA165" s="215"/>
      <c r="AB165" s="215"/>
      <c r="AC165" s="215"/>
      <c r="AD165" s="215"/>
      <c r="AE165" s="215"/>
      <c r="AF165" s="215"/>
      <c r="AG165" s="215" t="s">
        <v>191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ht="22.5" outlineLevel="1" x14ac:dyDescent="0.2">
      <c r="A166" s="222"/>
      <c r="B166" s="223"/>
      <c r="C166" s="265" t="s">
        <v>410</v>
      </c>
      <c r="D166" s="257"/>
      <c r="E166" s="257"/>
      <c r="F166" s="257"/>
      <c r="G166" s="257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15"/>
      <c r="Z166" s="215"/>
      <c r="AA166" s="215"/>
      <c r="AB166" s="215"/>
      <c r="AC166" s="215"/>
      <c r="AD166" s="215"/>
      <c r="AE166" s="215"/>
      <c r="AF166" s="215"/>
      <c r="AG166" s="215" t="s">
        <v>227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44" t="str">
        <f>C166</f>
        <v>nebo vybourání otvorů průřezové plochy přes 4 m2 ve zdivu železobetonovém, včetně pomocného lešení o výšce podlahy do 1900 mm a pro zatížení do 1,5 kPa  (150 kg/m2),</v>
      </c>
      <c r="BB166" s="215"/>
      <c r="BC166" s="215"/>
      <c r="BD166" s="215"/>
      <c r="BE166" s="215"/>
      <c r="BF166" s="215"/>
      <c r="BG166" s="215"/>
      <c r="BH166" s="215"/>
    </row>
    <row r="167" spans="1:60" outlineLevel="1" x14ac:dyDescent="0.2">
      <c r="A167" s="222"/>
      <c r="B167" s="223"/>
      <c r="C167" s="253" t="s">
        <v>411</v>
      </c>
      <c r="D167" s="228"/>
      <c r="E167" s="229">
        <v>0.19</v>
      </c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15"/>
      <c r="Z167" s="215"/>
      <c r="AA167" s="215"/>
      <c r="AB167" s="215"/>
      <c r="AC167" s="215"/>
      <c r="AD167" s="215"/>
      <c r="AE167" s="215"/>
      <c r="AF167" s="215"/>
      <c r="AG167" s="215" t="s">
        <v>176</v>
      </c>
      <c r="AH167" s="215">
        <v>0</v>
      </c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ht="22.5" outlineLevel="1" x14ac:dyDescent="0.2">
      <c r="A168" s="237">
        <v>54</v>
      </c>
      <c r="B168" s="238" t="s">
        <v>412</v>
      </c>
      <c r="C168" s="249" t="s">
        <v>413</v>
      </c>
      <c r="D168" s="239" t="s">
        <v>265</v>
      </c>
      <c r="E168" s="240">
        <v>8.0100000000000005E-2</v>
      </c>
      <c r="F168" s="241"/>
      <c r="G168" s="242">
        <f>ROUND(E168*F168,2)</f>
        <v>0</v>
      </c>
      <c r="H168" s="241"/>
      <c r="I168" s="242">
        <f>ROUND(E168*H168,2)</f>
        <v>0</v>
      </c>
      <c r="J168" s="241"/>
      <c r="K168" s="242">
        <f>ROUND(E168*J168,2)</f>
        <v>0</v>
      </c>
      <c r="L168" s="242">
        <v>21</v>
      </c>
      <c r="M168" s="242">
        <f>G168*(1+L168/100)</f>
        <v>0</v>
      </c>
      <c r="N168" s="242">
        <v>3.746E-2</v>
      </c>
      <c r="O168" s="242">
        <f>ROUND(E168*N168,2)</f>
        <v>0</v>
      </c>
      <c r="P168" s="242">
        <v>1.258</v>
      </c>
      <c r="Q168" s="242">
        <f>ROUND(E168*P168,2)</f>
        <v>0.1</v>
      </c>
      <c r="R168" s="242" t="s">
        <v>401</v>
      </c>
      <c r="S168" s="242" t="s">
        <v>167</v>
      </c>
      <c r="T168" s="243" t="s">
        <v>168</v>
      </c>
      <c r="U168" s="224">
        <v>19.8</v>
      </c>
      <c r="V168" s="224">
        <f>ROUND(E168*U168,2)</f>
        <v>1.59</v>
      </c>
      <c r="W168" s="224"/>
      <c r="X168" s="224" t="s">
        <v>190</v>
      </c>
      <c r="Y168" s="215"/>
      <c r="Z168" s="215"/>
      <c r="AA168" s="215"/>
      <c r="AB168" s="215"/>
      <c r="AC168" s="215"/>
      <c r="AD168" s="215"/>
      <c r="AE168" s="215"/>
      <c r="AF168" s="215"/>
      <c r="AG168" s="215" t="s">
        <v>191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">
      <c r="A169" s="222"/>
      <c r="B169" s="223"/>
      <c r="C169" s="265" t="s">
        <v>414</v>
      </c>
      <c r="D169" s="257"/>
      <c r="E169" s="257"/>
      <c r="F169" s="257"/>
      <c r="G169" s="257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15"/>
      <c r="Z169" s="215"/>
      <c r="AA169" s="215"/>
      <c r="AB169" s="215"/>
      <c r="AC169" s="215"/>
      <c r="AD169" s="215"/>
      <c r="AE169" s="215"/>
      <c r="AF169" s="215"/>
      <c r="AG169" s="215" t="s">
        <v>227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">
      <c r="A170" s="222"/>
      <c r="B170" s="223"/>
      <c r="C170" s="252" t="s">
        <v>415</v>
      </c>
      <c r="D170" s="246"/>
      <c r="E170" s="246"/>
      <c r="F170" s="246"/>
      <c r="G170" s="246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15"/>
      <c r="Z170" s="215"/>
      <c r="AA170" s="215"/>
      <c r="AB170" s="215"/>
      <c r="AC170" s="215"/>
      <c r="AD170" s="215"/>
      <c r="AE170" s="215"/>
      <c r="AF170" s="215"/>
      <c r="AG170" s="215" t="s">
        <v>172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">
      <c r="A171" s="222"/>
      <c r="B171" s="223"/>
      <c r="C171" s="253" t="s">
        <v>416</v>
      </c>
      <c r="D171" s="228"/>
      <c r="E171" s="229">
        <v>0.08</v>
      </c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15"/>
      <c r="Z171" s="215"/>
      <c r="AA171" s="215"/>
      <c r="AB171" s="215"/>
      <c r="AC171" s="215"/>
      <c r="AD171" s="215"/>
      <c r="AE171" s="215"/>
      <c r="AF171" s="215"/>
      <c r="AG171" s="215" t="s">
        <v>176</v>
      </c>
      <c r="AH171" s="215">
        <v>0</v>
      </c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ht="22.5" outlineLevel="1" x14ac:dyDescent="0.2">
      <c r="A172" s="237">
        <v>55</v>
      </c>
      <c r="B172" s="238" t="s">
        <v>417</v>
      </c>
      <c r="C172" s="249" t="s">
        <v>418</v>
      </c>
      <c r="D172" s="239" t="s">
        <v>224</v>
      </c>
      <c r="E172" s="240">
        <v>8.5760000000000005</v>
      </c>
      <c r="F172" s="241"/>
      <c r="G172" s="242">
        <f>ROUND(E172*F172,2)</f>
        <v>0</v>
      </c>
      <c r="H172" s="241"/>
      <c r="I172" s="242">
        <f>ROUND(E172*H172,2)</f>
        <v>0</v>
      </c>
      <c r="J172" s="241"/>
      <c r="K172" s="242">
        <f>ROUND(E172*J172,2)</f>
        <v>0</v>
      </c>
      <c r="L172" s="242">
        <v>21</v>
      </c>
      <c r="M172" s="242">
        <f>G172*(1+L172/100)</f>
        <v>0</v>
      </c>
      <c r="N172" s="242">
        <v>0</v>
      </c>
      <c r="O172" s="242">
        <f>ROUND(E172*N172,2)</f>
        <v>0</v>
      </c>
      <c r="P172" s="242">
        <v>2.2000000000000002</v>
      </c>
      <c r="Q172" s="242">
        <f>ROUND(E172*P172,2)</f>
        <v>18.87</v>
      </c>
      <c r="R172" s="242" t="s">
        <v>401</v>
      </c>
      <c r="S172" s="242" t="s">
        <v>167</v>
      </c>
      <c r="T172" s="243" t="s">
        <v>168</v>
      </c>
      <c r="U172" s="224">
        <v>4.6550000000000002</v>
      </c>
      <c r="V172" s="224">
        <f>ROUND(E172*U172,2)</f>
        <v>39.92</v>
      </c>
      <c r="W172" s="224"/>
      <c r="X172" s="224" t="s">
        <v>190</v>
      </c>
      <c r="Y172" s="215"/>
      <c r="Z172" s="215"/>
      <c r="AA172" s="215"/>
      <c r="AB172" s="215"/>
      <c r="AC172" s="215"/>
      <c r="AD172" s="215"/>
      <c r="AE172" s="215"/>
      <c r="AF172" s="215"/>
      <c r="AG172" s="215" t="s">
        <v>191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">
      <c r="A173" s="222"/>
      <c r="B173" s="223"/>
      <c r="C173" s="250" t="s">
        <v>419</v>
      </c>
      <c r="D173" s="245"/>
      <c r="E173" s="245"/>
      <c r="F173" s="245"/>
      <c r="G173" s="245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15"/>
      <c r="Z173" s="215"/>
      <c r="AA173" s="215"/>
      <c r="AB173" s="215"/>
      <c r="AC173" s="215"/>
      <c r="AD173" s="215"/>
      <c r="AE173" s="215"/>
      <c r="AF173" s="215"/>
      <c r="AG173" s="215" t="s">
        <v>172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 x14ac:dyDescent="0.2">
      <c r="A174" s="222"/>
      <c r="B174" s="223"/>
      <c r="C174" s="253" t="s">
        <v>420</v>
      </c>
      <c r="D174" s="228"/>
      <c r="E174" s="229">
        <v>4.1399999999999997</v>
      </c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15"/>
      <c r="Z174" s="215"/>
      <c r="AA174" s="215"/>
      <c r="AB174" s="215"/>
      <c r="AC174" s="215"/>
      <c r="AD174" s="215"/>
      <c r="AE174" s="215"/>
      <c r="AF174" s="215"/>
      <c r="AG174" s="215" t="s">
        <v>176</v>
      </c>
      <c r="AH174" s="215">
        <v>0</v>
      </c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 x14ac:dyDescent="0.2">
      <c r="A175" s="222"/>
      <c r="B175" s="223"/>
      <c r="C175" s="253" t="s">
        <v>371</v>
      </c>
      <c r="D175" s="228"/>
      <c r="E175" s="229">
        <v>4.43</v>
      </c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15"/>
      <c r="Z175" s="215"/>
      <c r="AA175" s="215"/>
      <c r="AB175" s="215"/>
      <c r="AC175" s="215"/>
      <c r="AD175" s="215"/>
      <c r="AE175" s="215"/>
      <c r="AF175" s="215"/>
      <c r="AG175" s="215" t="s">
        <v>176</v>
      </c>
      <c r="AH175" s="215">
        <v>0</v>
      </c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ht="22.5" outlineLevel="1" x14ac:dyDescent="0.2">
      <c r="A176" s="237">
        <v>56</v>
      </c>
      <c r="B176" s="238" t="s">
        <v>421</v>
      </c>
      <c r="C176" s="249" t="s">
        <v>422</v>
      </c>
      <c r="D176" s="239" t="s">
        <v>224</v>
      </c>
      <c r="E176" s="240">
        <v>4.1420000000000003</v>
      </c>
      <c r="F176" s="241"/>
      <c r="G176" s="242">
        <f>ROUND(E176*F176,2)</f>
        <v>0</v>
      </c>
      <c r="H176" s="241"/>
      <c r="I176" s="242">
        <f>ROUND(E176*H176,2)</f>
        <v>0</v>
      </c>
      <c r="J176" s="241"/>
      <c r="K176" s="242">
        <f>ROUND(E176*J176,2)</f>
        <v>0</v>
      </c>
      <c r="L176" s="242">
        <v>21</v>
      </c>
      <c r="M176" s="242">
        <f>G176*(1+L176/100)</f>
        <v>0</v>
      </c>
      <c r="N176" s="242">
        <v>0</v>
      </c>
      <c r="O176" s="242">
        <f>ROUND(E176*N176,2)</f>
        <v>0</v>
      </c>
      <c r="P176" s="242">
        <v>0</v>
      </c>
      <c r="Q176" s="242">
        <f>ROUND(E176*P176,2)</f>
        <v>0</v>
      </c>
      <c r="R176" s="242" t="s">
        <v>401</v>
      </c>
      <c r="S176" s="242" t="s">
        <v>167</v>
      </c>
      <c r="T176" s="243" t="s">
        <v>168</v>
      </c>
      <c r="U176" s="224">
        <v>4.8280000000000003</v>
      </c>
      <c r="V176" s="224">
        <f>ROUND(E176*U176,2)</f>
        <v>20</v>
      </c>
      <c r="W176" s="224"/>
      <c r="X176" s="224" t="s">
        <v>190</v>
      </c>
      <c r="Y176" s="215"/>
      <c r="Z176" s="215"/>
      <c r="AA176" s="215"/>
      <c r="AB176" s="215"/>
      <c r="AC176" s="215"/>
      <c r="AD176" s="215"/>
      <c r="AE176" s="215"/>
      <c r="AF176" s="215"/>
      <c r="AG176" s="215" t="s">
        <v>191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">
      <c r="A177" s="222"/>
      <c r="B177" s="223"/>
      <c r="C177" s="253" t="s">
        <v>420</v>
      </c>
      <c r="D177" s="228"/>
      <c r="E177" s="229">
        <v>4.1399999999999997</v>
      </c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15"/>
      <c r="Z177" s="215"/>
      <c r="AA177" s="215"/>
      <c r="AB177" s="215"/>
      <c r="AC177" s="215"/>
      <c r="AD177" s="215"/>
      <c r="AE177" s="215"/>
      <c r="AF177" s="215"/>
      <c r="AG177" s="215" t="s">
        <v>176</v>
      </c>
      <c r="AH177" s="215">
        <v>0</v>
      </c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 x14ac:dyDescent="0.2">
      <c r="A178" s="258">
        <v>57</v>
      </c>
      <c r="B178" s="259" t="s">
        <v>423</v>
      </c>
      <c r="C178" s="266" t="s">
        <v>424</v>
      </c>
      <c r="D178" s="260" t="s">
        <v>344</v>
      </c>
      <c r="E178" s="261">
        <v>29.17</v>
      </c>
      <c r="F178" s="262"/>
      <c r="G178" s="263">
        <f>ROUND(E178*F178,2)</f>
        <v>0</v>
      </c>
      <c r="H178" s="262"/>
      <c r="I178" s="263">
        <f>ROUND(E178*H178,2)</f>
        <v>0</v>
      </c>
      <c r="J178" s="262"/>
      <c r="K178" s="263">
        <f>ROUND(E178*J178,2)</f>
        <v>0</v>
      </c>
      <c r="L178" s="263">
        <v>21</v>
      </c>
      <c r="M178" s="263">
        <f>G178*(1+L178/100)</f>
        <v>0</v>
      </c>
      <c r="N178" s="263">
        <v>0</v>
      </c>
      <c r="O178" s="263">
        <f>ROUND(E178*N178,2)</f>
        <v>0</v>
      </c>
      <c r="P178" s="263">
        <v>8.9999999999999993E-3</v>
      </c>
      <c r="Q178" s="263">
        <f>ROUND(E178*P178,2)</f>
        <v>0.26</v>
      </c>
      <c r="R178" s="263"/>
      <c r="S178" s="263" t="s">
        <v>189</v>
      </c>
      <c r="T178" s="264" t="s">
        <v>168</v>
      </c>
      <c r="U178" s="224">
        <v>0</v>
      </c>
      <c r="V178" s="224">
        <f>ROUND(E178*U178,2)</f>
        <v>0</v>
      </c>
      <c r="W178" s="224"/>
      <c r="X178" s="224" t="s">
        <v>190</v>
      </c>
      <c r="Y178" s="215"/>
      <c r="Z178" s="215"/>
      <c r="AA178" s="215"/>
      <c r="AB178" s="215"/>
      <c r="AC178" s="215"/>
      <c r="AD178" s="215"/>
      <c r="AE178" s="215"/>
      <c r="AF178" s="215"/>
      <c r="AG178" s="215" t="s">
        <v>191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">
      <c r="A179" s="237">
        <v>58</v>
      </c>
      <c r="B179" s="238" t="s">
        <v>425</v>
      </c>
      <c r="C179" s="249" t="s">
        <v>426</v>
      </c>
      <c r="D179" s="239" t="s">
        <v>279</v>
      </c>
      <c r="E179" s="240">
        <v>64.650000000000006</v>
      </c>
      <c r="F179" s="241"/>
      <c r="G179" s="242">
        <f>ROUND(E179*F179,2)</f>
        <v>0</v>
      </c>
      <c r="H179" s="241"/>
      <c r="I179" s="242">
        <f>ROUND(E179*H179,2)</f>
        <v>0</v>
      </c>
      <c r="J179" s="241"/>
      <c r="K179" s="242">
        <f>ROUND(E179*J179,2)</f>
        <v>0</v>
      </c>
      <c r="L179" s="242">
        <v>21</v>
      </c>
      <c r="M179" s="242">
        <f>G179*(1+L179/100)</f>
        <v>0</v>
      </c>
      <c r="N179" s="242">
        <v>0</v>
      </c>
      <c r="O179" s="242">
        <f>ROUND(E179*N179,2)</f>
        <v>0</v>
      </c>
      <c r="P179" s="242">
        <v>0.02</v>
      </c>
      <c r="Q179" s="242">
        <f>ROUND(E179*P179,2)</f>
        <v>1.29</v>
      </c>
      <c r="R179" s="242" t="s">
        <v>401</v>
      </c>
      <c r="S179" s="242" t="s">
        <v>167</v>
      </c>
      <c r="T179" s="243" t="s">
        <v>168</v>
      </c>
      <c r="U179" s="224">
        <v>0.14699999999999999</v>
      </c>
      <c r="V179" s="224">
        <f>ROUND(E179*U179,2)</f>
        <v>9.5</v>
      </c>
      <c r="W179" s="224"/>
      <c r="X179" s="224" t="s">
        <v>190</v>
      </c>
      <c r="Y179" s="215"/>
      <c r="Z179" s="215"/>
      <c r="AA179" s="215"/>
      <c r="AB179" s="215"/>
      <c r="AC179" s="215"/>
      <c r="AD179" s="215"/>
      <c r="AE179" s="215"/>
      <c r="AF179" s="215"/>
      <c r="AG179" s="215" t="s">
        <v>191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">
      <c r="A180" s="222"/>
      <c r="B180" s="223"/>
      <c r="C180" s="265" t="s">
        <v>427</v>
      </c>
      <c r="D180" s="257"/>
      <c r="E180" s="257"/>
      <c r="F180" s="257"/>
      <c r="G180" s="257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15"/>
      <c r="Z180" s="215"/>
      <c r="AA180" s="215"/>
      <c r="AB180" s="215"/>
      <c r="AC180" s="215"/>
      <c r="AD180" s="215"/>
      <c r="AE180" s="215"/>
      <c r="AF180" s="215"/>
      <c r="AG180" s="215" t="s">
        <v>227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">
      <c r="A181" s="222"/>
      <c r="B181" s="223"/>
      <c r="C181" s="253" t="s">
        <v>428</v>
      </c>
      <c r="D181" s="228"/>
      <c r="E181" s="229">
        <v>41.42</v>
      </c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15"/>
      <c r="Z181" s="215"/>
      <c r="AA181" s="215"/>
      <c r="AB181" s="215"/>
      <c r="AC181" s="215"/>
      <c r="AD181" s="215"/>
      <c r="AE181" s="215"/>
      <c r="AF181" s="215"/>
      <c r="AG181" s="215" t="s">
        <v>176</v>
      </c>
      <c r="AH181" s="215">
        <v>0</v>
      </c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 x14ac:dyDescent="0.2">
      <c r="A182" s="222"/>
      <c r="B182" s="223"/>
      <c r="C182" s="253" t="s">
        <v>429</v>
      </c>
      <c r="D182" s="228"/>
      <c r="E182" s="229">
        <v>23.23</v>
      </c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15"/>
      <c r="Z182" s="215"/>
      <c r="AA182" s="215"/>
      <c r="AB182" s="215"/>
      <c r="AC182" s="215"/>
      <c r="AD182" s="215"/>
      <c r="AE182" s="215"/>
      <c r="AF182" s="215"/>
      <c r="AG182" s="215" t="s">
        <v>176</v>
      </c>
      <c r="AH182" s="215">
        <v>0</v>
      </c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ht="22.5" outlineLevel="1" x14ac:dyDescent="0.2">
      <c r="A183" s="237">
        <v>59</v>
      </c>
      <c r="B183" s="238" t="s">
        <v>430</v>
      </c>
      <c r="C183" s="249" t="s">
        <v>431</v>
      </c>
      <c r="D183" s="239" t="s">
        <v>279</v>
      </c>
      <c r="E183" s="240">
        <v>3.6</v>
      </c>
      <c r="F183" s="241"/>
      <c r="G183" s="242">
        <f>ROUND(E183*F183,2)</f>
        <v>0</v>
      </c>
      <c r="H183" s="241"/>
      <c r="I183" s="242">
        <f>ROUND(E183*H183,2)</f>
        <v>0</v>
      </c>
      <c r="J183" s="241"/>
      <c r="K183" s="242">
        <f>ROUND(E183*J183,2)</f>
        <v>0</v>
      </c>
      <c r="L183" s="242">
        <v>21</v>
      </c>
      <c r="M183" s="242">
        <f>G183*(1+L183/100)</f>
        <v>0</v>
      </c>
      <c r="N183" s="242">
        <v>3.4000000000000002E-4</v>
      </c>
      <c r="O183" s="242">
        <f>ROUND(E183*N183,2)</f>
        <v>0</v>
      </c>
      <c r="P183" s="242">
        <v>0.183</v>
      </c>
      <c r="Q183" s="242">
        <f>ROUND(E183*P183,2)</f>
        <v>0.66</v>
      </c>
      <c r="R183" s="242" t="s">
        <v>401</v>
      </c>
      <c r="S183" s="242" t="s">
        <v>167</v>
      </c>
      <c r="T183" s="243" t="s">
        <v>168</v>
      </c>
      <c r="U183" s="224">
        <v>0.5</v>
      </c>
      <c r="V183" s="224">
        <f>ROUND(E183*U183,2)</f>
        <v>1.8</v>
      </c>
      <c r="W183" s="224"/>
      <c r="X183" s="224" t="s">
        <v>190</v>
      </c>
      <c r="Y183" s="215"/>
      <c r="Z183" s="215"/>
      <c r="AA183" s="215"/>
      <c r="AB183" s="215"/>
      <c r="AC183" s="215"/>
      <c r="AD183" s="215"/>
      <c r="AE183" s="215"/>
      <c r="AF183" s="215"/>
      <c r="AG183" s="215" t="s">
        <v>191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 x14ac:dyDescent="0.2">
      <c r="A184" s="222"/>
      <c r="B184" s="223"/>
      <c r="C184" s="265" t="s">
        <v>432</v>
      </c>
      <c r="D184" s="257"/>
      <c r="E184" s="257"/>
      <c r="F184" s="257"/>
      <c r="G184" s="257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15"/>
      <c r="Z184" s="215"/>
      <c r="AA184" s="215"/>
      <c r="AB184" s="215"/>
      <c r="AC184" s="215"/>
      <c r="AD184" s="215"/>
      <c r="AE184" s="215"/>
      <c r="AF184" s="215"/>
      <c r="AG184" s="215" t="s">
        <v>227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44" t="str">
        <f>C184</f>
        <v>z jakýchkoliv cihel pálených, včetně pomocného lešení o výšce podlahy do 1900 mm a pro zatížení do 1,5 kPa  (150 kg/m2),</v>
      </c>
      <c r="BB184" s="215"/>
      <c r="BC184" s="215"/>
      <c r="BD184" s="215"/>
      <c r="BE184" s="215"/>
      <c r="BF184" s="215"/>
      <c r="BG184" s="215"/>
      <c r="BH184" s="215"/>
    </row>
    <row r="185" spans="1:60" outlineLevel="1" x14ac:dyDescent="0.2">
      <c r="A185" s="222"/>
      <c r="B185" s="223"/>
      <c r="C185" s="253" t="s">
        <v>433</v>
      </c>
      <c r="D185" s="228"/>
      <c r="E185" s="229">
        <v>3.6</v>
      </c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15"/>
      <c r="Z185" s="215"/>
      <c r="AA185" s="215"/>
      <c r="AB185" s="215"/>
      <c r="AC185" s="215"/>
      <c r="AD185" s="215"/>
      <c r="AE185" s="215"/>
      <c r="AF185" s="215"/>
      <c r="AG185" s="215" t="s">
        <v>176</v>
      </c>
      <c r="AH185" s="215">
        <v>0</v>
      </c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ht="22.5" outlineLevel="1" x14ac:dyDescent="0.2">
      <c r="A186" s="237">
        <v>60</v>
      </c>
      <c r="B186" s="238" t="s">
        <v>434</v>
      </c>
      <c r="C186" s="249" t="s">
        <v>435</v>
      </c>
      <c r="D186" s="239" t="s">
        <v>279</v>
      </c>
      <c r="E186" s="240">
        <v>2.88</v>
      </c>
      <c r="F186" s="241"/>
      <c r="G186" s="242">
        <f>ROUND(E186*F186,2)</f>
        <v>0</v>
      </c>
      <c r="H186" s="241"/>
      <c r="I186" s="242">
        <f>ROUND(E186*H186,2)</f>
        <v>0</v>
      </c>
      <c r="J186" s="241"/>
      <c r="K186" s="242">
        <f>ROUND(E186*J186,2)</f>
        <v>0</v>
      </c>
      <c r="L186" s="242">
        <v>21</v>
      </c>
      <c r="M186" s="242">
        <f>G186*(1+L186/100)</f>
        <v>0</v>
      </c>
      <c r="N186" s="242">
        <v>3.4000000000000002E-4</v>
      </c>
      <c r="O186" s="242">
        <f>ROUND(E186*N186,2)</f>
        <v>0</v>
      </c>
      <c r="P186" s="242">
        <v>0.27500000000000002</v>
      </c>
      <c r="Q186" s="242">
        <f>ROUND(E186*P186,2)</f>
        <v>0.79</v>
      </c>
      <c r="R186" s="242" t="s">
        <v>401</v>
      </c>
      <c r="S186" s="242" t="s">
        <v>167</v>
      </c>
      <c r="T186" s="243" t="s">
        <v>168</v>
      </c>
      <c r="U186" s="224">
        <v>1.0529999999999999</v>
      </c>
      <c r="V186" s="224">
        <f>ROUND(E186*U186,2)</f>
        <v>3.03</v>
      </c>
      <c r="W186" s="224"/>
      <c r="X186" s="224" t="s">
        <v>190</v>
      </c>
      <c r="Y186" s="215"/>
      <c r="Z186" s="215"/>
      <c r="AA186" s="215"/>
      <c r="AB186" s="215"/>
      <c r="AC186" s="215"/>
      <c r="AD186" s="215"/>
      <c r="AE186" s="215"/>
      <c r="AF186" s="215"/>
      <c r="AG186" s="215" t="s">
        <v>191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">
      <c r="A187" s="222"/>
      <c r="B187" s="223"/>
      <c r="C187" s="265" t="s">
        <v>432</v>
      </c>
      <c r="D187" s="257"/>
      <c r="E187" s="257"/>
      <c r="F187" s="257"/>
      <c r="G187" s="257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15"/>
      <c r="Z187" s="215"/>
      <c r="AA187" s="215"/>
      <c r="AB187" s="215"/>
      <c r="AC187" s="215"/>
      <c r="AD187" s="215"/>
      <c r="AE187" s="215"/>
      <c r="AF187" s="215"/>
      <c r="AG187" s="215" t="s">
        <v>227</v>
      </c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44" t="str">
        <f>C187</f>
        <v>z jakýchkoliv cihel pálených, včetně pomocného lešení o výšce podlahy do 1900 mm a pro zatížení do 1,5 kPa  (150 kg/m2),</v>
      </c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">
      <c r="A188" s="222"/>
      <c r="B188" s="223"/>
      <c r="C188" s="253" t="s">
        <v>436</v>
      </c>
      <c r="D188" s="228"/>
      <c r="E188" s="229">
        <v>2.88</v>
      </c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15"/>
      <c r="Z188" s="215"/>
      <c r="AA188" s="215"/>
      <c r="AB188" s="215"/>
      <c r="AC188" s="215"/>
      <c r="AD188" s="215"/>
      <c r="AE188" s="215"/>
      <c r="AF188" s="215"/>
      <c r="AG188" s="215" t="s">
        <v>176</v>
      </c>
      <c r="AH188" s="215">
        <v>0</v>
      </c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 x14ac:dyDescent="0.2">
      <c r="A189" s="237">
        <v>61</v>
      </c>
      <c r="B189" s="238" t="s">
        <v>437</v>
      </c>
      <c r="C189" s="249" t="s">
        <v>438</v>
      </c>
      <c r="D189" s="239" t="s">
        <v>254</v>
      </c>
      <c r="E189" s="240">
        <v>17</v>
      </c>
      <c r="F189" s="241"/>
      <c r="G189" s="242">
        <f>ROUND(E189*F189,2)</f>
        <v>0</v>
      </c>
      <c r="H189" s="241"/>
      <c r="I189" s="242">
        <f>ROUND(E189*H189,2)</f>
        <v>0</v>
      </c>
      <c r="J189" s="241"/>
      <c r="K189" s="242">
        <f>ROUND(E189*J189,2)</f>
        <v>0</v>
      </c>
      <c r="L189" s="242">
        <v>21</v>
      </c>
      <c r="M189" s="242">
        <f>G189*(1+L189/100)</f>
        <v>0</v>
      </c>
      <c r="N189" s="242">
        <v>0</v>
      </c>
      <c r="O189" s="242">
        <f>ROUND(E189*N189,2)</f>
        <v>0</v>
      </c>
      <c r="P189" s="242">
        <v>0</v>
      </c>
      <c r="Q189" s="242">
        <f>ROUND(E189*P189,2)</f>
        <v>0</v>
      </c>
      <c r="R189" s="242" t="s">
        <v>401</v>
      </c>
      <c r="S189" s="242" t="s">
        <v>167</v>
      </c>
      <c r="T189" s="243" t="s">
        <v>168</v>
      </c>
      <c r="U189" s="224">
        <v>0.05</v>
      </c>
      <c r="V189" s="224">
        <f>ROUND(E189*U189,2)</f>
        <v>0.85</v>
      </c>
      <c r="W189" s="224"/>
      <c r="X189" s="224" t="s">
        <v>190</v>
      </c>
      <c r="Y189" s="215"/>
      <c r="Z189" s="215"/>
      <c r="AA189" s="215"/>
      <c r="AB189" s="215"/>
      <c r="AC189" s="215"/>
      <c r="AD189" s="215"/>
      <c r="AE189" s="215"/>
      <c r="AF189" s="215"/>
      <c r="AG189" s="215" t="s">
        <v>191</v>
      </c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 x14ac:dyDescent="0.2">
      <c r="A190" s="222"/>
      <c r="B190" s="223"/>
      <c r="C190" s="265" t="s">
        <v>439</v>
      </c>
      <c r="D190" s="257"/>
      <c r="E190" s="257"/>
      <c r="F190" s="257"/>
      <c r="G190" s="257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15"/>
      <c r="Z190" s="215"/>
      <c r="AA190" s="215"/>
      <c r="AB190" s="215"/>
      <c r="AC190" s="215"/>
      <c r="AD190" s="215"/>
      <c r="AE190" s="215"/>
      <c r="AF190" s="215"/>
      <c r="AG190" s="215" t="s">
        <v>227</v>
      </c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 x14ac:dyDescent="0.2">
      <c r="A191" s="222"/>
      <c r="B191" s="223"/>
      <c r="C191" s="253" t="s">
        <v>440</v>
      </c>
      <c r="D191" s="228"/>
      <c r="E191" s="229">
        <v>11</v>
      </c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15"/>
      <c r="Z191" s="215"/>
      <c r="AA191" s="215"/>
      <c r="AB191" s="215"/>
      <c r="AC191" s="215"/>
      <c r="AD191" s="215"/>
      <c r="AE191" s="215"/>
      <c r="AF191" s="215"/>
      <c r="AG191" s="215" t="s">
        <v>176</v>
      </c>
      <c r="AH191" s="215">
        <v>0</v>
      </c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 x14ac:dyDescent="0.2">
      <c r="A192" s="222"/>
      <c r="B192" s="223"/>
      <c r="C192" s="253" t="s">
        <v>441</v>
      </c>
      <c r="D192" s="228"/>
      <c r="E192" s="229">
        <v>6</v>
      </c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15"/>
      <c r="Z192" s="215"/>
      <c r="AA192" s="215"/>
      <c r="AB192" s="215"/>
      <c r="AC192" s="215"/>
      <c r="AD192" s="215"/>
      <c r="AE192" s="215"/>
      <c r="AF192" s="215"/>
      <c r="AG192" s="215" t="s">
        <v>176</v>
      </c>
      <c r="AH192" s="215">
        <v>0</v>
      </c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 x14ac:dyDescent="0.2">
      <c r="A193" s="237">
        <v>62</v>
      </c>
      <c r="B193" s="238" t="s">
        <v>442</v>
      </c>
      <c r="C193" s="249" t="s">
        <v>443</v>
      </c>
      <c r="D193" s="239" t="s">
        <v>254</v>
      </c>
      <c r="E193" s="240">
        <v>8</v>
      </c>
      <c r="F193" s="241"/>
      <c r="G193" s="242">
        <f>ROUND(E193*F193,2)</f>
        <v>0</v>
      </c>
      <c r="H193" s="241"/>
      <c r="I193" s="242">
        <f>ROUND(E193*H193,2)</f>
        <v>0</v>
      </c>
      <c r="J193" s="241"/>
      <c r="K193" s="242">
        <f>ROUND(E193*J193,2)</f>
        <v>0</v>
      </c>
      <c r="L193" s="242">
        <v>21</v>
      </c>
      <c r="M193" s="242">
        <f>G193*(1+L193/100)</f>
        <v>0</v>
      </c>
      <c r="N193" s="242">
        <v>0</v>
      </c>
      <c r="O193" s="242">
        <f>ROUND(E193*N193,2)</f>
        <v>0</v>
      </c>
      <c r="P193" s="242">
        <v>0</v>
      </c>
      <c r="Q193" s="242">
        <f>ROUND(E193*P193,2)</f>
        <v>0</v>
      </c>
      <c r="R193" s="242"/>
      <c r="S193" s="242" t="s">
        <v>189</v>
      </c>
      <c r="T193" s="243" t="s">
        <v>168</v>
      </c>
      <c r="U193" s="224">
        <v>0</v>
      </c>
      <c r="V193" s="224">
        <f>ROUND(E193*U193,2)</f>
        <v>0</v>
      </c>
      <c r="W193" s="224"/>
      <c r="X193" s="224" t="s">
        <v>190</v>
      </c>
      <c r="Y193" s="215"/>
      <c r="Z193" s="215"/>
      <c r="AA193" s="215"/>
      <c r="AB193" s="215"/>
      <c r="AC193" s="215"/>
      <c r="AD193" s="215"/>
      <c r="AE193" s="215"/>
      <c r="AF193" s="215"/>
      <c r="AG193" s="215" t="s">
        <v>191</v>
      </c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 x14ac:dyDescent="0.2">
      <c r="A194" s="222"/>
      <c r="B194" s="223"/>
      <c r="C194" s="250" t="s">
        <v>444</v>
      </c>
      <c r="D194" s="245"/>
      <c r="E194" s="245"/>
      <c r="F194" s="245"/>
      <c r="G194" s="245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15"/>
      <c r="Z194" s="215"/>
      <c r="AA194" s="215"/>
      <c r="AB194" s="215"/>
      <c r="AC194" s="215"/>
      <c r="AD194" s="215"/>
      <c r="AE194" s="215"/>
      <c r="AF194" s="215"/>
      <c r="AG194" s="215" t="s">
        <v>172</v>
      </c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1" x14ac:dyDescent="0.2">
      <c r="A195" s="237">
        <v>63</v>
      </c>
      <c r="B195" s="238" t="s">
        <v>445</v>
      </c>
      <c r="C195" s="249" t="s">
        <v>446</v>
      </c>
      <c r="D195" s="239" t="s">
        <v>279</v>
      </c>
      <c r="E195" s="240">
        <v>2.16</v>
      </c>
      <c r="F195" s="241"/>
      <c r="G195" s="242">
        <f>ROUND(E195*F195,2)</f>
        <v>0</v>
      </c>
      <c r="H195" s="241"/>
      <c r="I195" s="242">
        <f>ROUND(E195*H195,2)</f>
        <v>0</v>
      </c>
      <c r="J195" s="241"/>
      <c r="K195" s="242">
        <f>ROUND(E195*J195,2)</f>
        <v>0</v>
      </c>
      <c r="L195" s="242">
        <v>21</v>
      </c>
      <c r="M195" s="242">
        <f>G195*(1+L195/100)</f>
        <v>0</v>
      </c>
      <c r="N195" s="242">
        <v>1E-3</v>
      </c>
      <c r="O195" s="242">
        <f>ROUND(E195*N195,2)</f>
        <v>0</v>
      </c>
      <c r="P195" s="242">
        <v>3.1E-2</v>
      </c>
      <c r="Q195" s="242">
        <f>ROUND(E195*P195,2)</f>
        <v>7.0000000000000007E-2</v>
      </c>
      <c r="R195" s="242" t="s">
        <v>401</v>
      </c>
      <c r="S195" s="242" t="s">
        <v>167</v>
      </c>
      <c r="T195" s="243" t="s">
        <v>168</v>
      </c>
      <c r="U195" s="224">
        <v>0.33100000000000002</v>
      </c>
      <c r="V195" s="224">
        <f>ROUND(E195*U195,2)</f>
        <v>0.71</v>
      </c>
      <c r="W195" s="224"/>
      <c r="X195" s="224" t="s">
        <v>190</v>
      </c>
      <c r="Y195" s="215"/>
      <c r="Z195" s="215"/>
      <c r="AA195" s="215"/>
      <c r="AB195" s="215"/>
      <c r="AC195" s="215"/>
      <c r="AD195" s="215"/>
      <c r="AE195" s="215"/>
      <c r="AF195" s="215"/>
      <c r="AG195" s="215" t="s">
        <v>191</v>
      </c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 x14ac:dyDescent="0.2">
      <c r="A196" s="222"/>
      <c r="B196" s="223"/>
      <c r="C196" s="265" t="s">
        <v>447</v>
      </c>
      <c r="D196" s="257"/>
      <c r="E196" s="257"/>
      <c r="F196" s="257"/>
      <c r="G196" s="257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15"/>
      <c r="Z196" s="215"/>
      <c r="AA196" s="215"/>
      <c r="AB196" s="215"/>
      <c r="AC196" s="215"/>
      <c r="AD196" s="215"/>
      <c r="AE196" s="215"/>
      <c r="AF196" s="215"/>
      <c r="AG196" s="215" t="s">
        <v>227</v>
      </c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 x14ac:dyDescent="0.2">
      <c r="A197" s="222"/>
      <c r="B197" s="223"/>
      <c r="C197" s="253" t="s">
        <v>448</v>
      </c>
      <c r="D197" s="228"/>
      <c r="E197" s="229">
        <v>2.16</v>
      </c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15"/>
      <c r="Z197" s="215"/>
      <c r="AA197" s="215"/>
      <c r="AB197" s="215"/>
      <c r="AC197" s="215"/>
      <c r="AD197" s="215"/>
      <c r="AE197" s="215"/>
      <c r="AF197" s="215"/>
      <c r="AG197" s="215" t="s">
        <v>176</v>
      </c>
      <c r="AH197" s="215">
        <v>0</v>
      </c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ht="33.75" outlineLevel="1" x14ac:dyDescent="0.2">
      <c r="A198" s="237">
        <v>64</v>
      </c>
      <c r="B198" s="238" t="s">
        <v>449</v>
      </c>
      <c r="C198" s="249" t="s">
        <v>450</v>
      </c>
      <c r="D198" s="239" t="s">
        <v>279</v>
      </c>
      <c r="E198" s="240">
        <v>22.457999999999998</v>
      </c>
      <c r="F198" s="241"/>
      <c r="G198" s="242">
        <f>ROUND(E198*F198,2)</f>
        <v>0</v>
      </c>
      <c r="H198" s="241"/>
      <c r="I198" s="242">
        <f>ROUND(E198*H198,2)</f>
        <v>0</v>
      </c>
      <c r="J198" s="241"/>
      <c r="K198" s="242">
        <f>ROUND(E198*J198,2)</f>
        <v>0</v>
      </c>
      <c r="L198" s="242">
        <v>21</v>
      </c>
      <c r="M198" s="242">
        <f>G198*(1+L198/100)</f>
        <v>0</v>
      </c>
      <c r="N198" s="242">
        <v>0</v>
      </c>
      <c r="O198" s="242">
        <f>ROUND(E198*N198,2)</f>
        <v>0</v>
      </c>
      <c r="P198" s="242">
        <v>7.5999999999999998E-2</v>
      </c>
      <c r="Q198" s="242">
        <f>ROUND(E198*P198,2)</f>
        <v>1.71</v>
      </c>
      <c r="R198" s="242" t="s">
        <v>401</v>
      </c>
      <c r="S198" s="242" t="s">
        <v>167</v>
      </c>
      <c r="T198" s="243" t="s">
        <v>168</v>
      </c>
      <c r="U198" s="224">
        <v>0.93899999999999995</v>
      </c>
      <c r="V198" s="224">
        <f>ROUND(E198*U198,2)</f>
        <v>21.09</v>
      </c>
      <c r="W198" s="224"/>
      <c r="X198" s="224" t="s">
        <v>190</v>
      </c>
      <c r="Y198" s="215"/>
      <c r="Z198" s="215"/>
      <c r="AA198" s="215"/>
      <c r="AB198" s="215"/>
      <c r="AC198" s="215"/>
      <c r="AD198" s="215"/>
      <c r="AE198" s="215"/>
      <c r="AF198" s="215"/>
      <c r="AG198" s="215" t="s">
        <v>191</v>
      </c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1" x14ac:dyDescent="0.2">
      <c r="A199" s="222"/>
      <c r="B199" s="223"/>
      <c r="C199" s="253" t="s">
        <v>451</v>
      </c>
      <c r="D199" s="228"/>
      <c r="E199" s="229">
        <v>13</v>
      </c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15"/>
      <c r="Z199" s="215"/>
      <c r="AA199" s="215"/>
      <c r="AB199" s="215"/>
      <c r="AC199" s="215"/>
      <c r="AD199" s="215"/>
      <c r="AE199" s="215"/>
      <c r="AF199" s="215"/>
      <c r="AG199" s="215" t="s">
        <v>176</v>
      </c>
      <c r="AH199" s="215">
        <v>0</v>
      </c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 x14ac:dyDescent="0.2">
      <c r="A200" s="222"/>
      <c r="B200" s="223"/>
      <c r="C200" s="253" t="s">
        <v>452</v>
      </c>
      <c r="D200" s="228"/>
      <c r="E200" s="229">
        <v>9.4600000000000009</v>
      </c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15"/>
      <c r="Z200" s="215"/>
      <c r="AA200" s="215"/>
      <c r="AB200" s="215"/>
      <c r="AC200" s="215"/>
      <c r="AD200" s="215"/>
      <c r="AE200" s="215"/>
      <c r="AF200" s="215"/>
      <c r="AG200" s="215" t="s">
        <v>176</v>
      </c>
      <c r="AH200" s="215">
        <v>0</v>
      </c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ht="33.75" outlineLevel="1" x14ac:dyDescent="0.2">
      <c r="A201" s="237">
        <v>65</v>
      </c>
      <c r="B201" s="238" t="s">
        <v>453</v>
      </c>
      <c r="C201" s="249" t="s">
        <v>454</v>
      </c>
      <c r="D201" s="239" t="s">
        <v>279</v>
      </c>
      <c r="E201" s="240">
        <v>2.8565</v>
      </c>
      <c r="F201" s="241"/>
      <c r="G201" s="242">
        <f>ROUND(E201*F201,2)</f>
        <v>0</v>
      </c>
      <c r="H201" s="241"/>
      <c r="I201" s="242">
        <f>ROUND(E201*H201,2)</f>
        <v>0</v>
      </c>
      <c r="J201" s="241"/>
      <c r="K201" s="242">
        <f>ROUND(E201*J201,2)</f>
        <v>0</v>
      </c>
      <c r="L201" s="242">
        <v>21</v>
      </c>
      <c r="M201" s="242">
        <f>G201*(1+L201/100)</f>
        <v>0</v>
      </c>
      <c r="N201" s="242">
        <v>1E-3</v>
      </c>
      <c r="O201" s="242">
        <f>ROUND(E201*N201,2)</f>
        <v>0</v>
      </c>
      <c r="P201" s="242">
        <v>6.3E-2</v>
      </c>
      <c r="Q201" s="242">
        <f>ROUND(E201*P201,2)</f>
        <v>0.18</v>
      </c>
      <c r="R201" s="242" t="s">
        <v>401</v>
      </c>
      <c r="S201" s="242" t="s">
        <v>167</v>
      </c>
      <c r="T201" s="243" t="s">
        <v>168</v>
      </c>
      <c r="U201" s="224">
        <v>0.71799999999999997</v>
      </c>
      <c r="V201" s="224">
        <f>ROUND(E201*U201,2)</f>
        <v>2.0499999999999998</v>
      </c>
      <c r="W201" s="224"/>
      <c r="X201" s="224" t="s">
        <v>190</v>
      </c>
      <c r="Y201" s="215"/>
      <c r="Z201" s="215"/>
      <c r="AA201" s="215"/>
      <c r="AB201" s="215"/>
      <c r="AC201" s="215"/>
      <c r="AD201" s="215"/>
      <c r="AE201" s="215"/>
      <c r="AF201" s="215"/>
      <c r="AG201" s="215" t="s">
        <v>191</v>
      </c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 x14ac:dyDescent="0.2">
      <c r="A202" s="222"/>
      <c r="B202" s="223"/>
      <c r="C202" s="253" t="s">
        <v>455</v>
      </c>
      <c r="D202" s="228"/>
      <c r="E202" s="229">
        <v>2.86</v>
      </c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15"/>
      <c r="Z202" s="215"/>
      <c r="AA202" s="215"/>
      <c r="AB202" s="215"/>
      <c r="AC202" s="215"/>
      <c r="AD202" s="215"/>
      <c r="AE202" s="215"/>
      <c r="AF202" s="215"/>
      <c r="AG202" s="215" t="s">
        <v>176</v>
      </c>
      <c r="AH202" s="215">
        <v>0</v>
      </c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ht="22.5" outlineLevel="1" x14ac:dyDescent="0.2">
      <c r="A203" s="237">
        <v>66</v>
      </c>
      <c r="B203" s="238" t="s">
        <v>456</v>
      </c>
      <c r="C203" s="249" t="s">
        <v>457</v>
      </c>
      <c r="D203" s="239" t="s">
        <v>224</v>
      </c>
      <c r="E203" s="240">
        <v>2.1798000000000002</v>
      </c>
      <c r="F203" s="241"/>
      <c r="G203" s="242">
        <f>ROUND(E203*F203,2)</f>
        <v>0</v>
      </c>
      <c r="H203" s="241"/>
      <c r="I203" s="242">
        <f>ROUND(E203*H203,2)</f>
        <v>0</v>
      </c>
      <c r="J203" s="241"/>
      <c r="K203" s="242">
        <f>ROUND(E203*J203,2)</f>
        <v>0</v>
      </c>
      <c r="L203" s="242">
        <v>21</v>
      </c>
      <c r="M203" s="242">
        <f>G203*(1+L203/100)</f>
        <v>0</v>
      </c>
      <c r="N203" s="242">
        <v>1.82E-3</v>
      </c>
      <c r="O203" s="242">
        <f>ROUND(E203*N203,2)</f>
        <v>0</v>
      </c>
      <c r="P203" s="242">
        <v>1.95</v>
      </c>
      <c r="Q203" s="242">
        <f>ROUND(E203*P203,2)</f>
        <v>4.25</v>
      </c>
      <c r="R203" s="242" t="s">
        <v>401</v>
      </c>
      <c r="S203" s="242" t="s">
        <v>167</v>
      </c>
      <c r="T203" s="243" t="s">
        <v>168</v>
      </c>
      <c r="U203" s="224">
        <v>4.806</v>
      </c>
      <c r="V203" s="224">
        <f>ROUND(E203*U203,2)</f>
        <v>10.48</v>
      </c>
      <c r="W203" s="224"/>
      <c r="X203" s="224" t="s">
        <v>190</v>
      </c>
      <c r="Y203" s="215"/>
      <c r="Z203" s="215"/>
      <c r="AA203" s="215"/>
      <c r="AB203" s="215"/>
      <c r="AC203" s="215"/>
      <c r="AD203" s="215"/>
      <c r="AE203" s="215"/>
      <c r="AF203" s="215"/>
      <c r="AG203" s="215" t="s">
        <v>191</v>
      </c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 x14ac:dyDescent="0.2">
      <c r="A204" s="222"/>
      <c r="B204" s="223"/>
      <c r="C204" s="265" t="s">
        <v>458</v>
      </c>
      <c r="D204" s="257"/>
      <c r="E204" s="257"/>
      <c r="F204" s="257"/>
      <c r="G204" s="257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15"/>
      <c r="Z204" s="215"/>
      <c r="AA204" s="215"/>
      <c r="AB204" s="215"/>
      <c r="AC204" s="215"/>
      <c r="AD204" s="215"/>
      <c r="AE204" s="215"/>
      <c r="AF204" s="215"/>
      <c r="AG204" s="215" t="s">
        <v>227</v>
      </c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 x14ac:dyDescent="0.2">
      <c r="A205" s="222"/>
      <c r="B205" s="223"/>
      <c r="C205" s="253" t="s">
        <v>459</v>
      </c>
      <c r="D205" s="228"/>
      <c r="E205" s="229">
        <v>2.1800000000000002</v>
      </c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15"/>
      <c r="Z205" s="215"/>
      <c r="AA205" s="215"/>
      <c r="AB205" s="215"/>
      <c r="AC205" s="215"/>
      <c r="AD205" s="215"/>
      <c r="AE205" s="215"/>
      <c r="AF205" s="215"/>
      <c r="AG205" s="215" t="s">
        <v>176</v>
      </c>
      <c r="AH205" s="215">
        <v>0</v>
      </c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ht="33.75" outlineLevel="1" x14ac:dyDescent="0.2">
      <c r="A206" s="237">
        <v>67</v>
      </c>
      <c r="B206" s="238" t="s">
        <v>460</v>
      </c>
      <c r="C206" s="249" t="s">
        <v>461</v>
      </c>
      <c r="D206" s="239" t="s">
        <v>344</v>
      </c>
      <c r="E206" s="240">
        <v>5.0999999999999996</v>
      </c>
      <c r="F206" s="241"/>
      <c r="G206" s="242">
        <f>ROUND(E206*F206,2)</f>
        <v>0</v>
      </c>
      <c r="H206" s="241"/>
      <c r="I206" s="242">
        <f>ROUND(E206*H206,2)</f>
        <v>0</v>
      </c>
      <c r="J206" s="241"/>
      <c r="K206" s="242">
        <f>ROUND(E206*J206,2)</f>
        <v>0</v>
      </c>
      <c r="L206" s="242">
        <v>21</v>
      </c>
      <c r="M206" s="242">
        <f>G206*(1+L206/100)</f>
        <v>0</v>
      </c>
      <c r="N206" s="242">
        <v>0</v>
      </c>
      <c r="O206" s="242">
        <f>ROUND(E206*N206,2)</f>
        <v>0</v>
      </c>
      <c r="P206" s="242">
        <v>4.2000000000000003E-2</v>
      </c>
      <c r="Q206" s="242">
        <f>ROUND(E206*P206,2)</f>
        <v>0.21</v>
      </c>
      <c r="R206" s="242" t="s">
        <v>401</v>
      </c>
      <c r="S206" s="242" t="s">
        <v>167</v>
      </c>
      <c r="T206" s="243" t="s">
        <v>168</v>
      </c>
      <c r="U206" s="224">
        <v>0.71499999999999997</v>
      </c>
      <c r="V206" s="224">
        <f>ROUND(E206*U206,2)</f>
        <v>3.65</v>
      </c>
      <c r="W206" s="224"/>
      <c r="X206" s="224" t="s">
        <v>190</v>
      </c>
      <c r="Y206" s="215"/>
      <c r="Z206" s="215"/>
      <c r="AA206" s="215"/>
      <c r="AB206" s="215"/>
      <c r="AC206" s="215"/>
      <c r="AD206" s="215"/>
      <c r="AE206" s="215"/>
      <c r="AF206" s="215"/>
      <c r="AG206" s="215" t="s">
        <v>191</v>
      </c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 x14ac:dyDescent="0.2">
      <c r="A207" s="222"/>
      <c r="B207" s="223"/>
      <c r="C207" s="253" t="s">
        <v>462</v>
      </c>
      <c r="D207" s="228"/>
      <c r="E207" s="229">
        <v>5.0999999999999996</v>
      </c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15"/>
      <c r="Z207" s="215"/>
      <c r="AA207" s="215"/>
      <c r="AB207" s="215"/>
      <c r="AC207" s="215"/>
      <c r="AD207" s="215"/>
      <c r="AE207" s="215"/>
      <c r="AF207" s="215"/>
      <c r="AG207" s="215" t="s">
        <v>176</v>
      </c>
      <c r="AH207" s="215">
        <v>0</v>
      </c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ht="33.75" outlineLevel="1" x14ac:dyDescent="0.2">
      <c r="A208" s="237">
        <v>68</v>
      </c>
      <c r="B208" s="238" t="s">
        <v>463</v>
      </c>
      <c r="C208" s="249" t="s">
        <v>464</v>
      </c>
      <c r="D208" s="239" t="s">
        <v>344</v>
      </c>
      <c r="E208" s="240">
        <v>5.9</v>
      </c>
      <c r="F208" s="241"/>
      <c r="G208" s="242">
        <f>ROUND(E208*F208,2)</f>
        <v>0</v>
      </c>
      <c r="H208" s="241"/>
      <c r="I208" s="242">
        <f>ROUND(E208*H208,2)</f>
        <v>0</v>
      </c>
      <c r="J208" s="241"/>
      <c r="K208" s="242">
        <f>ROUND(E208*J208,2)</f>
        <v>0</v>
      </c>
      <c r="L208" s="242">
        <v>21</v>
      </c>
      <c r="M208" s="242">
        <f>G208*(1+L208/100)</f>
        <v>0</v>
      </c>
      <c r="N208" s="242">
        <v>0</v>
      </c>
      <c r="O208" s="242">
        <f>ROUND(E208*N208,2)</f>
        <v>0</v>
      </c>
      <c r="P208" s="242">
        <v>6.5000000000000002E-2</v>
      </c>
      <c r="Q208" s="242">
        <f>ROUND(E208*P208,2)</f>
        <v>0.38</v>
      </c>
      <c r="R208" s="242" t="s">
        <v>401</v>
      </c>
      <c r="S208" s="242" t="s">
        <v>167</v>
      </c>
      <c r="T208" s="243" t="s">
        <v>168</v>
      </c>
      <c r="U208" s="224">
        <v>0.93</v>
      </c>
      <c r="V208" s="224">
        <f>ROUND(E208*U208,2)</f>
        <v>5.49</v>
      </c>
      <c r="W208" s="224"/>
      <c r="X208" s="224" t="s">
        <v>190</v>
      </c>
      <c r="Y208" s="215"/>
      <c r="Z208" s="215"/>
      <c r="AA208" s="215"/>
      <c r="AB208" s="215"/>
      <c r="AC208" s="215"/>
      <c r="AD208" s="215"/>
      <c r="AE208" s="215"/>
      <c r="AF208" s="215"/>
      <c r="AG208" s="215" t="s">
        <v>191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 x14ac:dyDescent="0.2">
      <c r="A209" s="222"/>
      <c r="B209" s="223"/>
      <c r="C209" s="253" t="s">
        <v>465</v>
      </c>
      <c r="D209" s="228"/>
      <c r="E209" s="229">
        <v>5.9</v>
      </c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15"/>
      <c r="Z209" s="215"/>
      <c r="AA209" s="215"/>
      <c r="AB209" s="215"/>
      <c r="AC209" s="215"/>
      <c r="AD209" s="215"/>
      <c r="AE209" s="215"/>
      <c r="AF209" s="215"/>
      <c r="AG209" s="215" t="s">
        <v>176</v>
      </c>
      <c r="AH209" s="215">
        <v>0</v>
      </c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x14ac:dyDescent="0.2">
      <c r="A210" s="231" t="s">
        <v>162</v>
      </c>
      <c r="B210" s="232" t="s">
        <v>87</v>
      </c>
      <c r="C210" s="248" t="s">
        <v>88</v>
      </c>
      <c r="D210" s="233"/>
      <c r="E210" s="234"/>
      <c r="F210" s="235"/>
      <c r="G210" s="235">
        <f>SUMIF(AG211:AG219,"&lt;&gt;NOR",G211:G219)</f>
        <v>0</v>
      </c>
      <c r="H210" s="235"/>
      <c r="I210" s="235">
        <f>SUM(I211:I219)</f>
        <v>0</v>
      </c>
      <c r="J210" s="235"/>
      <c r="K210" s="235">
        <f>SUM(K211:K219)</f>
        <v>0</v>
      </c>
      <c r="L210" s="235"/>
      <c r="M210" s="235">
        <f>SUM(M211:M219)</f>
        <v>0</v>
      </c>
      <c r="N210" s="235"/>
      <c r="O210" s="235">
        <f>SUM(O211:O219)</f>
        <v>0</v>
      </c>
      <c r="P210" s="235"/>
      <c r="Q210" s="235">
        <f>SUM(Q211:Q219)</f>
        <v>16.84</v>
      </c>
      <c r="R210" s="235"/>
      <c r="S210" s="235"/>
      <c r="T210" s="236"/>
      <c r="U210" s="230"/>
      <c r="V210" s="230">
        <f>SUM(V211:V219)</f>
        <v>85.46</v>
      </c>
      <c r="W210" s="230"/>
      <c r="X210" s="230"/>
      <c r="AG210" t="s">
        <v>163</v>
      </c>
    </row>
    <row r="211" spans="1:60" ht="22.5" outlineLevel="1" x14ac:dyDescent="0.2">
      <c r="A211" s="237">
        <v>69</v>
      </c>
      <c r="B211" s="238" t="s">
        <v>466</v>
      </c>
      <c r="C211" s="249" t="s">
        <v>467</v>
      </c>
      <c r="D211" s="239" t="s">
        <v>279</v>
      </c>
      <c r="E211" s="240">
        <v>65.400000000000006</v>
      </c>
      <c r="F211" s="241"/>
      <c r="G211" s="242">
        <f>ROUND(E211*F211,2)</f>
        <v>0</v>
      </c>
      <c r="H211" s="241"/>
      <c r="I211" s="242">
        <f>ROUND(E211*H211,2)</f>
        <v>0</v>
      </c>
      <c r="J211" s="241"/>
      <c r="K211" s="242">
        <f>ROUND(E211*J211,2)</f>
        <v>0</v>
      </c>
      <c r="L211" s="242">
        <v>21</v>
      </c>
      <c r="M211" s="242">
        <f>G211*(1+L211/100)</f>
        <v>0</v>
      </c>
      <c r="N211" s="242">
        <v>0</v>
      </c>
      <c r="O211" s="242">
        <f>ROUND(E211*N211,2)</f>
        <v>0</v>
      </c>
      <c r="P211" s="242">
        <v>0.01</v>
      </c>
      <c r="Q211" s="242">
        <f>ROUND(E211*P211,2)</f>
        <v>0.65</v>
      </c>
      <c r="R211" s="242" t="s">
        <v>401</v>
      </c>
      <c r="S211" s="242" t="s">
        <v>167</v>
      </c>
      <c r="T211" s="243" t="s">
        <v>168</v>
      </c>
      <c r="U211" s="224">
        <v>0.1</v>
      </c>
      <c r="V211" s="224">
        <f>ROUND(E211*U211,2)</f>
        <v>6.54</v>
      </c>
      <c r="W211" s="224"/>
      <c r="X211" s="224" t="s">
        <v>190</v>
      </c>
      <c r="Y211" s="215"/>
      <c r="Z211" s="215"/>
      <c r="AA211" s="215"/>
      <c r="AB211" s="215"/>
      <c r="AC211" s="215"/>
      <c r="AD211" s="215"/>
      <c r="AE211" s="215"/>
      <c r="AF211" s="215"/>
      <c r="AG211" s="215" t="s">
        <v>191</v>
      </c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 x14ac:dyDescent="0.2">
      <c r="A212" s="222"/>
      <c r="B212" s="223"/>
      <c r="C212" s="253" t="s">
        <v>337</v>
      </c>
      <c r="D212" s="228"/>
      <c r="E212" s="229">
        <v>65.400000000000006</v>
      </c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15"/>
      <c r="Z212" s="215"/>
      <c r="AA212" s="215"/>
      <c r="AB212" s="215"/>
      <c r="AC212" s="215"/>
      <c r="AD212" s="215"/>
      <c r="AE212" s="215"/>
      <c r="AF212" s="215"/>
      <c r="AG212" s="215" t="s">
        <v>176</v>
      </c>
      <c r="AH212" s="215">
        <v>0</v>
      </c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ht="22.5" outlineLevel="1" x14ac:dyDescent="0.2">
      <c r="A213" s="237">
        <v>70</v>
      </c>
      <c r="B213" s="238" t="s">
        <v>468</v>
      </c>
      <c r="C213" s="249" t="s">
        <v>469</v>
      </c>
      <c r="D213" s="239" t="s">
        <v>279</v>
      </c>
      <c r="E213" s="240">
        <v>52.54</v>
      </c>
      <c r="F213" s="241"/>
      <c r="G213" s="242">
        <f>ROUND(E213*F213,2)</f>
        <v>0</v>
      </c>
      <c r="H213" s="241"/>
      <c r="I213" s="242">
        <f>ROUND(E213*H213,2)</f>
        <v>0</v>
      </c>
      <c r="J213" s="241"/>
      <c r="K213" s="242">
        <f>ROUND(E213*J213,2)</f>
        <v>0</v>
      </c>
      <c r="L213" s="242">
        <v>21</v>
      </c>
      <c r="M213" s="242">
        <f>G213*(1+L213/100)</f>
        <v>0</v>
      </c>
      <c r="N213" s="242">
        <v>0</v>
      </c>
      <c r="O213" s="242">
        <f>ROUND(E213*N213,2)</f>
        <v>0</v>
      </c>
      <c r="P213" s="242">
        <v>0.01</v>
      </c>
      <c r="Q213" s="242">
        <f>ROUND(E213*P213,2)</f>
        <v>0.53</v>
      </c>
      <c r="R213" s="242" t="s">
        <v>401</v>
      </c>
      <c r="S213" s="242" t="s">
        <v>167</v>
      </c>
      <c r="T213" s="243" t="s">
        <v>168</v>
      </c>
      <c r="U213" s="224">
        <v>0.08</v>
      </c>
      <c r="V213" s="224">
        <f>ROUND(E213*U213,2)</f>
        <v>4.2</v>
      </c>
      <c r="W213" s="224"/>
      <c r="X213" s="224" t="s">
        <v>190</v>
      </c>
      <c r="Y213" s="215"/>
      <c r="Z213" s="215"/>
      <c r="AA213" s="215"/>
      <c r="AB213" s="215"/>
      <c r="AC213" s="215"/>
      <c r="AD213" s="215"/>
      <c r="AE213" s="215"/>
      <c r="AF213" s="215"/>
      <c r="AG213" s="215" t="s">
        <v>191</v>
      </c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1" x14ac:dyDescent="0.2">
      <c r="A214" s="222"/>
      <c r="B214" s="223"/>
      <c r="C214" s="253" t="s">
        <v>349</v>
      </c>
      <c r="D214" s="228"/>
      <c r="E214" s="229">
        <v>52.54</v>
      </c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15"/>
      <c r="Z214" s="215"/>
      <c r="AA214" s="215"/>
      <c r="AB214" s="215"/>
      <c r="AC214" s="215"/>
      <c r="AD214" s="215"/>
      <c r="AE214" s="215"/>
      <c r="AF214" s="215"/>
      <c r="AG214" s="215" t="s">
        <v>176</v>
      </c>
      <c r="AH214" s="215">
        <v>0</v>
      </c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ht="22.5" outlineLevel="1" x14ac:dyDescent="0.2">
      <c r="A215" s="237">
        <v>71</v>
      </c>
      <c r="B215" s="238" t="s">
        <v>470</v>
      </c>
      <c r="C215" s="249" t="s">
        <v>471</v>
      </c>
      <c r="D215" s="239" t="s">
        <v>279</v>
      </c>
      <c r="E215" s="240">
        <v>98.322000000000003</v>
      </c>
      <c r="F215" s="241"/>
      <c r="G215" s="242">
        <f>ROUND(E215*F215,2)</f>
        <v>0</v>
      </c>
      <c r="H215" s="241"/>
      <c r="I215" s="242">
        <f>ROUND(E215*H215,2)</f>
        <v>0</v>
      </c>
      <c r="J215" s="241"/>
      <c r="K215" s="242">
        <f>ROUND(E215*J215,2)</f>
        <v>0</v>
      </c>
      <c r="L215" s="242">
        <v>21</v>
      </c>
      <c r="M215" s="242">
        <f>G215*(1+L215/100)</f>
        <v>0</v>
      </c>
      <c r="N215" s="242">
        <v>0</v>
      </c>
      <c r="O215" s="242">
        <f>ROUND(E215*N215,2)</f>
        <v>0</v>
      </c>
      <c r="P215" s="242">
        <v>4.5999999999999999E-2</v>
      </c>
      <c r="Q215" s="242">
        <f>ROUND(E215*P215,2)</f>
        <v>4.5199999999999996</v>
      </c>
      <c r="R215" s="242" t="s">
        <v>401</v>
      </c>
      <c r="S215" s="242" t="s">
        <v>167</v>
      </c>
      <c r="T215" s="243" t="s">
        <v>168</v>
      </c>
      <c r="U215" s="224">
        <v>0.26</v>
      </c>
      <c r="V215" s="224">
        <f>ROUND(E215*U215,2)</f>
        <v>25.56</v>
      </c>
      <c r="W215" s="224"/>
      <c r="X215" s="224" t="s">
        <v>190</v>
      </c>
      <c r="Y215" s="215"/>
      <c r="Z215" s="215"/>
      <c r="AA215" s="215"/>
      <c r="AB215" s="215"/>
      <c r="AC215" s="215"/>
      <c r="AD215" s="215"/>
      <c r="AE215" s="215"/>
      <c r="AF215" s="215"/>
      <c r="AG215" s="215" t="s">
        <v>191</v>
      </c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 x14ac:dyDescent="0.2">
      <c r="A216" s="222"/>
      <c r="B216" s="223"/>
      <c r="C216" s="253" t="s">
        <v>472</v>
      </c>
      <c r="D216" s="228"/>
      <c r="E216" s="229">
        <v>98.32</v>
      </c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15"/>
      <c r="Z216" s="215"/>
      <c r="AA216" s="215"/>
      <c r="AB216" s="215"/>
      <c r="AC216" s="215"/>
      <c r="AD216" s="215"/>
      <c r="AE216" s="215"/>
      <c r="AF216" s="215"/>
      <c r="AG216" s="215" t="s">
        <v>176</v>
      </c>
      <c r="AH216" s="215">
        <v>0</v>
      </c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ht="22.5" outlineLevel="1" x14ac:dyDescent="0.2">
      <c r="A217" s="237">
        <v>72</v>
      </c>
      <c r="B217" s="238" t="s">
        <v>473</v>
      </c>
      <c r="C217" s="249" t="s">
        <v>474</v>
      </c>
      <c r="D217" s="239" t="s">
        <v>279</v>
      </c>
      <c r="E217" s="240">
        <v>163.87</v>
      </c>
      <c r="F217" s="241"/>
      <c r="G217" s="242">
        <f>ROUND(E217*F217,2)</f>
        <v>0</v>
      </c>
      <c r="H217" s="241"/>
      <c r="I217" s="242">
        <f>ROUND(E217*H217,2)</f>
        <v>0</v>
      </c>
      <c r="J217" s="241"/>
      <c r="K217" s="242">
        <f>ROUND(E217*J217,2)</f>
        <v>0</v>
      </c>
      <c r="L217" s="242">
        <v>21</v>
      </c>
      <c r="M217" s="242">
        <f>G217*(1+L217/100)</f>
        <v>0</v>
      </c>
      <c r="N217" s="242">
        <v>0</v>
      </c>
      <c r="O217" s="242">
        <f>ROUND(E217*N217,2)</f>
        <v>0</v>
      </c>
      <c r="P217" s="242">
        <v>6.8000000000000005E-2</v>
      </c>
      <c r="Q217" s="242">
        <f>ROUND(E217*P217,2)</f>
        <v>11.14</v>
      </c>
      <c r="R217" s="242" t="s">
        <v>401</v>
      </c>
      <c r="S217" s="242" t="s">
        <v>167</v>
      </c>
      <c r="T217" s="243" t="s">
        <v>168</v>
      </c>
      <c r="U217" s="224">
        <v>0.3</v>
      </c>
      <c r="V217" s="224">
        <f>ROUND(E217*U217,2)</f>
        <v>49.16</v>
      </c>
      <c r="W217" s="224"/>
      <c r="X217" s="224" t="s">
        <v>190</v>
      </c>
      <c r="Y217" s="215"/>
      <c r="Z217" s="215"/>
      <c r="AA217" s="215"/>
      <c r="AB217" s="215"/>
      <c r="AC217" s="215"/>
      <c r="AD217" s="215"/>
      <c r="AE217" s="215"/>
      <c r="AF217" s="215"/>
      <c r="AG217" s="215" t="s">
        <v>191</v>
      </c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1" x14ac:dyDescent="0.2">
      <c r="A218" s="222"/>
      <c r="B218" s="223"/>
      <c r="C218" s="265" t="s">
        <v>475</v>
      </c>
      <c r="D218" s="257"/>
      <c r="E218" s="257"/>
      <c r="F218" s="257"/>
      <c r="G218" s="257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15"/>
      <c r="Z218" s="215"/>
      <c r="AA218" s="215"/>
      <c r="AB218" s="215"/>
      <c r="AC218" s="215"/>
      <c r="AD218" s="215"/>
      <c r="AE218" s="215"/>
      <c r="AF218" s="215"/>
      <c r="AG218" s="215" t="s">
        <v>227</v>
      </c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1" x14ac:dyDescent="0.2">
      <c r="A219" s="222"/>
      <c r="B219" s="223"/>
      <c r="C219" s="253" t="s">
        <v>476</v>
      </c>
      <c r="D219" s="228"/>
      <c r="E219" s="229">
        <v>163.87</v>
      </c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15"/>
      <c r="Z219" s="215"/>
      <c r="AA219" s="215"/>
      <c r="AB219" s="215"/>
      <c r="AC219" s="215"/>
      <c r="AD219" s="215"/>
      <c r="AE219" s="215"/>
      <c r="AF219" s="215"/>
      <c r="AG219" s="215" t="s">
        <v>176</v>
      </c>
      <c r="AH219" s="215">
        <v>0</v>
      </c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x14ac:dyDescent="0.2">
      <c r="A220" s="231" t="s">
        <v>162</v>
      </c>
      <c r="B220" s="232" t="s">
        <v>89</v>
      </c>
      <c r="C220" s="248" t="s">
        <v>90</v>
      </c>
      <c r="D220" s="233"/>
      <c r="E220" s="234"/>
      <c r="F220" s="235"/>
      <c r="G220" s="235">
        <f>SUMIF(AG221:AG222,"&lt;&gt;NOR",G221:G222)</f>
        <v>0</v>
      </c>
      <c r="H220" s="235"/>
      <c r="I220" s="235">
        <f>SUM(I221:I222)</f>
        <v>0</v>
      </c>
      <c r="J220" s="235"/>
      <c r="K220" s="235">
        <f>SUM(K221:K222)</f>
        <v>0</v>
      </c>
      <c r="L220" s="235"/>
      <c r="M220" s="235">
        <f>SUM(M221:M222)</f>
        <v>0</v>
      </c>
      <c r="N220" s="235"/>
      <c r="O220" s="235">
        <f>SUM(O221:O222)</f>
        <v>0</v>
      </c>
      <c r="P220" s="235"/>
      <c r="Q220" s="235">
        <f>SUM(Q221:Q222)</f>
        <v>0</v>
      </c>
      <c r="R220" s="235"/>
      <c r="S220" s="235"/>
      <c r="T220" s="236"/>
      <c r="U220" s="230"/>
      <c r="V220" s="230">
        <f>SUM(V221:V222)</f>
        <v>35.950000000000003</v>
      </c>
      <c r="W220" s="230"/>
      <c r="X220" s="230"/>
      <c r="AG220" t="s">
        <v>163</v>
      </c>
    </row>
    <row r="221" spans="1:60" ht="33.75" outlineLevel="1" x14ac:dyDescent="0.2">
      <c r="A221" s="237">
        <v>73</v>
      </c>
      <c r="B221" s="238" t="s">
        <v>477</v>
      </c>
      <c r="C221" s="249" t="s">
        <v>478</v>
      </c>
      <c r="D221" s="239" t="s">
        <v>265</v>
      </c>
      <c r="E221" s="240">
        <v>38.309280000000001</v>
      </c>
      <c r="F221" s="241"/>
      <c r="G221" s="242">
        <f>ROUND(E221*F221,2)</f>
        <v>0</v>
      </c>
      <c r="H221" s="241"/>
      <c r="I221" s="242">
        <f>ROUND(E221*H221,2)</f>
        <v>0</v>
      </c>
      <c r="J221" s="241"/>
      <c r="K221" s="242">
        <f>ROUND(E221*J221,2)</f>
        <v>0</v>
      </c>
      <c r="L221" s="242">
        <v>21</v>
      </c>
      <c r="M221" s="242">
        <f>G221*(1+L221/100)</f>
        <v>0</v>
      </c>
      <c r="N221" s="242">
        <v>0</v>
      </c>
      <c r="O221" s="242">
        <f>ROUND(E221*N221,2)</f>
        <v>0</v>
      </c>
      <c r="P221" s="242">
        <v>0</v>
      </c>
      <c r="Q221" s="242">
        <f>ROUND(E221*P221,2)</f>
        <v>0</v>
      </c>
      <c r="R221" s="242" t="s">
        <v>248</v>
      </c>
      <c r="S221" s="242" t="s">
        <v>167</v>
      </c>
      <c r="T221" s="243" t="s">
        <v>168</v>
      </c>
      <c r="U221" s="224">
        <v>0.9385</v>
      </c>
      <c r="V221" s="224">
        <f>ROUND(E221*U221,2)</f>
        <v>35.950000000000003</v>
      </c>
      <c r="W221" s="224"/>
      <c r="X221" s="224" t="s">
        <v>190</v>
      </c>
      <c r="Y221" s="215"/>
      <c r="Z221" s="215"/>
      <c r="AA221" s="215"/>
      <c r="AB221" s="215"/>
      <c r="AC221" s="215"/>
      <c r="AD221" s="215"/>
      <c r="AE221" s="215"/>
      <c r="AF221" s="215"/>
      <c r="AG221" s="215" t="s">
        <v>191</v>
      </c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1" x14ac:dyDescent="0.2">
      <c r="A222" s="222"/>
      <c r="B222" s="223"/>
      <c r="C222" s="265" t="s">
        <v>479</v>
      </c>
      <c r="D222" s="257"/>
      <c r="E222" s="257"/>
      <c r="F222" s="257"/>
      <c r="G222" s="257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15"/>
      <c r="Z222" s="215"/>
      <c r="AA222" s="215"/>
      <c r="AB222" s="215"/>
      <c r="AC222" s="215"/>
      <c r="AD222" s="215"/>
      <c r="AE222" s="215"/>
      <c r="AF222" s="215"/>
      <c r="AG222" s="215" t="s">
        <v>227</v>
      </c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x14ac:dyDescent="0.2">
      <c r="A223" s="231" t="s">
        <v>162</v>
      </c>
      <c r="B223" s="232" t="s">
        <v>92</v>
      </c>
      <c r="C223" s="248" t="s">
        <v>93</v>
      </c>
      <c r="D223" s="233"/>
      <c r="E223" s="234"/>
      <c r="F223" s="235"/>
      <c r="G223" s="235">
        <f>SUMIF(AG224:AG246,"&lt;&gt;NOR",G224:G246)</f>
        <v>0</v>
      </c>
      <c r="H223" s="235"/>
      <c r="I223" s="235">
        <f>SUM(I224:I246)</f>
        <v>0</v>
      </c>
      <c r="J223" s="235"/>
      <c r="K223" s="235">
        <f>SUM(K224:K246)</f>
        <v>0</v>
      </c>
      <c r="L223" s="235"/>
      <c r="M223" s="235">
        <f>SUM(M224:M246)</f>
        <v>0</v>
      </c>
      <c r="N223" s="235"/>
      <c r="O223" s="235">
        <f>SUM(O224:O246)</f>
        <v>0.56000000000000005</v>
      </c>
      <c r="P223" s="235"/>
      <c r="Q223" s="235">
        <f>SUM(Q224:Q246)</f>
        <v>0.25</v>
      </c>
      <c r="R223" s="235"/>
      <c r="S223" s="235"/>
      <c r="T223" s="236"/>
      <c r="U223" s="230"/>
      <c r="V223" s="230">
        <f>SUM(V224:V246)</f>
        <v>40.76</v>
      </c>
      <c r="W223" s="230"/>
      <c r="X223" s="230"/>
      <c r="AG223" t="s">
        <v>163</v>
      </c>
    </row>
    <row r="224" spans="1:60" ht="22.5" outlineLevel="1" x14ac:dyDescent="0.2">
      <c r="A224" s="237">
        <v>74</v>
      </c>
      <c r="B224" s="238" t="s">
        <v>480</v>
      </c>
      <c r="C224" s="249" t="s">
        <v>481</v>
      </c>
      <c r="D224" s="239" t="s">
        <v>279</v>
      </c>
      <c r="E224" s="240">
        <v>44.98</v>
      </c>
      <c r="F224" s="241"/>
      <c r="G224" s="242">
        <f>ROUND(E224*F224,2)</f>
        <v>0</v>
      </c>
      <c r="H224" s="241"/>
      <c r="I224" s="242">
        <f>ROUND(E224*H224,2)</f>
        <v>0</v>
      </c>
      <c r="J224" s="241"/>
      <c r="K224" s="242">
        <f>ROUND(E224*J224,2)</f>
        <v>0</v>
      </c>
      <c r="L224" s="242">
        <v>21</v>
      </c>
      <c r="M224" s="242">
        <f>G224*(1+L224/100)</f>
        <v>0</v>
      </c>
      <c r="N224" s="242">
        <v>2.9999999999999997E-4</v>
      </c>
      <c r="O224" s="242">
        <f>ROUND(E224*N224,2)</f>
        <v>0.01</v>
      </c>
      <c r="P224" s="242">
        <v>0</v>
      </c>
      <c r="Q224" s="242">
        <f>ROUND(E224*P224,2)</f>
        <v>0</v>
      </c>
      <c r="R224" s="242" t="s">
        <v>482</v>
      </c>
      <c r="S224" s="242" t="s">
        <v>167</v>
      </c>
      <c r="T224" s="243" t="s">
        <v>168</v>
      </c>
      <c r="U224" s="224">
        <v>2.75E-2</v>
      </c>
      <c r="V224" s="224">
        <f>ROUND(E224*U224,2)</f>
        <v>1.24</v>
      </c>
      <c r="W224" s="224"/>
      <c r="X224" s="224" t="s">
        <v>190</v>
      </c>
      <c r="Y224" s="215"/>
      <c r="Z224" s="215"/>
      <c r="AA224" s="215"/>
      <c r="AB224" s="215"/>
      <c r="AC224" s="215"/>
      <c r="AD224" s="215"/>
      <c r="AE224" s="215"/>
      <c r="AF224" s="215"/>
      <c r="AG224" s="215" t="s">
        <v>483</v>
      </c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1" x14ac:dyDescent="0.2">
      <c r="A225" s="222"/>
      <c r="B225" s="223"/>
      <c r="C225" s="253" t="s">
        <v>484</v>
      </c>
      <c r="D225" s="228"/>
      <c r="E225" s="229">
        <v>44.98</v>
      </c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15"/>
      <c r="Z225" s="215"/>
      <c r="AA225" s="215"/>
      <c r="AB225" s="215"/>
      <c r="AC225" s="215"/>
      <c r="AD225" s="215"/>
      <c r="AE225" s="215"/>
      <c r="AF225" s="215"/>
      <c r="AG225" s="215" t="s">
        <v>176</v>
      </c>
      <c r="AH225" s="215">
        <v>0</v>
      </c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ht="33.75" outlineLevel="1" x14ac:dyDescent="0.2">
      <c r="A226" s="237">
        <v>75</v>
      </c>
      <c r="B226" s="238" t="s">
        <v>485</v>
      </c>
      <c r="C226" s="249" t="s">
        <v>486</v>
      </c>
      <c r="D226" s="239" t="s">
        <v>279</v>
      </c>
      <c r="E226" s="240">
        <v>5.9160000000000004</v>
      </c>
      <c r="F226" s="241"/>
      <c r="G226" s="242">
        <f>ROUND(E226*F226,2)</f>
        <v>0</v>
      </c>
      <c r="H226" s="241"/>
      <c r="I226" s="242">
        <f>ROUND(E226*H226,2)</f>
        <v>0</v>
      </c>
      <c r="J226" s="241"/>
      <c r="K226" s="242">
        <f>ROUND(E226*J226,2)</f>
        <v>0</v>
      </c>
      <c r="L226" s="242">
        <v>21</v>
      </c>
      <c r="M226" s="242">
        <f>G226*(1+L226/100)</f>
        <v>0</v>
      </c>
      <c r="N226" s="242">
        <v>5.1999999999999995E-4</v>
      </c>
      <c r="O226" s="242">
        <f>ROUND(E226*N226,2)</f>
        <v>0</v>
      </c>
      <c r="P226" s="242">
        <v>0</v>
      </c>
      <c r="Q226" s="242">
        <f>ROUND(E226*P226,2)</f>
        <v>0</v>
      </c>
      <c r="R226" s="242" t="s">
        <v>482</v>
      </c>
      <c r="S226" s="242" t="s">
        <v>167</v>
      </c>
      <c r="T226" s="243" t="s">
        <v>168</v>
      </c>
      <c r="U226" s="224">
        <v>4.9000000000000002E-2</v>
      </c>
      <c r="V226" s="224">
        <f>ROUND(E226*U226,2)</f>
        <v>0.28999999999999998</v>
      </c>
      <c r="W226" s="224"/>
      <c r="X226" s="224" t="s">
        <v>190</v>
      </c>
      <c r="Y226" s="215"/>
      <c r="Z226" s="215"/>
      <c r="AA226" s="215"/>
      <c r="AB226" s="215"/>
      <c r="AC226" s="215"/>
      <c r="AD226" s="215"/>
      <c r="AE226" s="215"/>
      <c r="AF226" s="215"/>
      <c r="AG226" s="215" t="s">
        <v>483</v>
      </c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 x14ac:dyDescent="0.2">
      <c r="A227" s="222"/>
      <c r="B227" s="223"/>
      <c r="C227" s="253" t="s">
        <v>487</v>
      </c>
      <c r="D227" s="228"/>
      <c r="E227" s="229">
        <v>5.92</v>
      </c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15"/>
      <c r="Z227" s="215"/>
      <c r="AA227" s="215"/>
      <c r="AB227" s="215"/>
      <c r="AC227" s="215"/>
      <c r="AD227" s="215"/>
      <c r="AE227" s="215"/>
      <c r="AF227" s="215"/>
      <c r="AG227" s="215" t="s">
        <v>176</v>
      </c>
      <c r="AH227" s="215">
        <v>0</v>
      </c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ht="22.5" outlineLevel="1" x14ac:dyDescent="0.2">
      <c r="A228" s="237">
        <v>76</v>
      </c>
      <c r="B228" s="238" t="s">
        <v>488</v>
      </c>
      <c r="C228" s="249" t="s">
        <v>489</v>
      </c>
      <c r="D228" s="239" t="s">
        <v>279</v>
      </c>
      <c r="E228" s="240">
        <v>44.98</v>
      </c>
      <c r="F228" s="241"/>
      <c r="G228" s="242">
        <f>ROUND(E228*F228,2)</f>
        <v>0</v>
      </c>
      <c r="H228" s="241"/>
      <c r="I228" s="242">
        <f>ROUND(E228*H228,2)</f>
        <v>0</v>
      </c>
      <c r="J228" s="241"/>
      <c r="K228" s="242">
        <f>ROUND(E228*J228,2)</f>
        <v>0</v>
      </c>
      <c r="L228" s="242">
        <v>21</v>
      </c>
      <c r="M228" s="242">
        <f>G228*(1+L228/100)</f>
        <v>0</v>
      </c>
      <c r="N228" s="242">
        <v>4.0999999999999999E-4</v>
      </c>
      <c r="O228" s="242">
        <f>ROUND(E228*N228,2)</f>
        <v>0.02</v>
      </c>
      <c r="P228" s="242">
        <v>0</v>
      </c>
      <c r="Q228" s="242">
        <f>ROUND(E228*P228,2)</f>
        <v>0</v>
      </c>
      <c r="R228" s="242" t="s">
        <v>482</v>
      </c>
      <c r="S228" s="242" t="s">
        <v>167</v>
      </c>
      <c r="T228" s="243" t="s">
        <v>168</v>
      </c>
      <c r="U228" s="224">
        <v>0.22991</v>
      </c>
      <c r="V228" s="224">
        <f>ROUND(E228*U228,2)</f>
        <v>10.34</v>
      </c>
      <c r="W228" s="224"/>
      <c r="X228" s="224" t="s">
        <v>190</v>
      </c>
      <c r="Y228" s="215"/>
      <c r="Z228" s="215"/>
      <c r="AA228" s="215"/>
      <c r="AB228" s="215"/>
      <c r="AC228" s="215"/>
      <c r="AD228" s="215"/>
      <c r="AE228" s="215"/>
      <c r="AF228" s="215"/>
      <c r="AG228" s="215" t="s">
        <v>483</v>
      </c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1" x14ac:dyDescent="0.2">
      <c r="A229" s="222"/>
      <c r="B229" s="223"/>
      <c r="C229" s="253" t="s">
        <v>484</v>
      </c>
      <c r="D229" s="228"/>
      <c r="E229" s="229">
        <v>44.98</v>
      </c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15"/>
      <c r="Z229" s="215"/>
      <c r="AA229" s="215"/>
      <c r="AB229" s="215"/>
      <c r="AC229" s="215"/>
      <c r="AD229" s="215"/>
      <c r="AE229" s="215"/>
      <c r="AF229" s="215"/>
      <c r="AG229" s="215" t="s">
        <v>176</v>
      </c>
      <c r="AH229" s="215">
        <v>0</v>
      </c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ht="22.5" outlineLevel="1" x14ac:dyDescent="0.2">
      <c r="A230" s="237">
        <v>77</v>
      </c>
      <c r="B230" s="238" t="s">
        <v>490</v>
      </c>
      <c r="C230" s="249" t="s">
        <v>491</v>
      </c>
      <c r="D230" s="239" t="s">
        <v>279</v>
      </c>
      <c r="E230" s="240">
        <v>5.9160000000000004</v>
      </c>
      <c r="F230" s="241"/>
      <c r="G230" s="242">
        <f>ROUND(E230*F230,2)</f>
        <v>0</v>
      </c>
      <c r="H230" s="241"/>
      <c r="I230" s="242">
        <f>ROUND(E230*H230,2)</f>
        <v>0</v>
      </c>
      <c r="J230" s="241"/>
      <c r="K230" s="242">
        <f>ROUND(E230*J230,2)</f>
        <v>0</v>
      </c>
      <c r="L230" s="242">
        <v>21</v>
      </c>
      <c r="M230" s="242">
        <f>G230*(1+L230/100)</f>
        <v>0</v>
      </c>
      <c r="N230" s="242">
        <v>5.8E-4</v>
      </c>
      <c r="O230" s="242">
        <f>ROUND(E230*N230,2)</f>
        <v>0</v>
      </c>
      <c r="P230" s="242">
        <v>0</v>
      </c>
      <c r="Q230" s="242">
        <f>ROUND(E230*P230,2)</f>
        <v>0</v>
      </c>
      <c r="R230" s="242" t="s">
        <v>482</v>
      </c>
      <c r="S230" s="242" t="s">
        <v>167</v>
      </c>
      <c r="T230" s="243" t="s">
        <v>168</v>
      </c>
      <c r="U230" s="224">
        <v>0.26600000000000001</v>
      </c>
      <c r="V230" s="224">
        <f>ROUND(E230*U230,2)</f>
        <v>1.57</v>
      </c>
      <c r="W230" s="224"/>
      <c r="X230" s="224" t="s">
        <v>190</v>
      </c>
      <c r="Y230" s="215"/>
      <c r="Z230" s="215"/>
      <c r="AA230" s="215"/>
      <c r="AB230" s="215"/>
      <c r="AC230" s="215"/>
      <c r="AD230" s="215"/>
      <c r="AE230" s="215"/>
      <c r="AF230" s="215"/>
      <c r="AG230" s="215" t="s">
        <v>483</v>
      </c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1" x14ac:dyDescent="0.2">
      <c r="A231" s="222"/>
      <c r="B231" s="223"/>
      <c r="C231" s="253" t="s">
        <v>487</v>
      </c>
      <c r="D231" s="228"/>
      <c r="E231" s="229">
        <v>5.92</v>
      </c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15"/>
      <c r="Z231" s="215"/>
      <c r="AA231" s="215"/>
      <c r="AB231" s="215"/>
      <c r="AC231" s="215"/>
      <c r="AD231" s="215"/>
      <c r="AE231" s="215"/>
      <c r="AF231" s="215"/>
      <c r="AG231" s="215" t="s">
        <v>176</v>
      </c>
      <c r="AH231" s="215">
        <v>0</v>
      </c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1" x14ac:dyDescent="0.2">
      <c r="A232" s="237">
        <v>78</v>
      </c>
      <c r="B232" s="238" t="s">
        <v>492</v>
      </c>
      <c r="C232" s="249" t="s">
        <v>493</v>
      </c>
      <c r="D232" s="239" t="s">
        <v>279</v>
      </c>
      <c r="E232" s="240">
        <v>81.546000000000006</v>
      </c>
      <c r="F232" s="241"/>
      <c r="G232" s="242">
        <f>ROUND(E232*F232,2)</f>
        <v>0</v>
      </c>
      <c r="H232" s="241"/>
      <c r="I232" s="242">
        <f>ROUND(E232*H232,2)</f>
        <v>0</v>
      </c>
      <c r="J232" s="241"/>
      <c r="K232" s="242">
        <f>ROUND(E232*J232,2)</f>
        <v>0</v>
      </c>
      <c r="L232" s="242">
        <v>21</v>
      </c>
      <c r="M232" s="242">
        <f>G232*(1+L232/100)</f>
        <v>0</v>
      </c>
      <c r="N232" s="242">
        <v>2.1000000000000001E-4</v>
      </c>
      <c r="O232" s="242">
        <f>ROUND(E232*N232,2)</f>
        <v>0.02</v>
      </c>
      <c r="P232" s="242">
        <v>0</v>
      </c>
      <c r="Q232" s="242">
        <f>ROUND(E232*P232,2)</f>
        <v>0</v>
      </c>
      <c r="R232" s="242" t="s">
        <v>482</v>
      </c>
      <c r="S232" s="242" t="s">
        <v>167</v>
      </c>
      <c r="T232" s="243" t="s">
        <v>168</v>
      </c>
      <c r="U232" s="224">
        <v>9.5000000000000001E-2</v>
      </c>
      <c r="V232" s="224">
        <f>ROUND(E232*U232,2)</f>
        <v>7.75</v>
      </c>
      <c r="W232" s="224"/>
      <c r="X232" s="224" t="s">
        <v>190</v>
      </c>
      <c r="Y232" s="215"/>
      <c r="Z232" s="215"/>
      <c r="AA232" s="215"/>
      <c r="AB232" s="215"/>
      <c r="AC232" s="215"/>
      <c r="AD232" s="215"/>
      <c r="AE232" s="215"/>
      <c r="AF232" s="215"/>
      <c r="AG232" s="215" t="s">
        <v>483</v>
      </c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1" x14ac:dyDescent="0.2">
      <c r="A233" s="222"/>
      <c r="B233" s="223"/>
      <c r="C233" s="250" t="s">
        <v>494</v>
      </c>
      <c r="D233" s="245"/>
      <c r="E233" s="245"/>
      <c r="F233" s="245"/>
      <c r="G233" s="245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15"/>
      <c r="Z233" s="215"/>
      <c r="AA233" s="215"/>
      <c r="AB233" s="215"/>
      <c r="AC233" s="215"/>
      <c r="AD233" s="215"/>
      <c r="AE233" s="215"/>
      <c r="AF233" s="215"/>
      <c r="AG233" s="215" t="s">
        <v>172</v>
      </c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 x14ac:dyDescent="0.2">
      <c r="A234" s="222"/>
      <c r="B234" s="223"/>
      <c r="C234" s="253" t="s">
        <v>495</v>
      </c>
      <c r="D234" s="228"/>
      <c r="E234" s="229">
        <v>42.12</v>
      </c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15"/>
      <c r="Z234" s="215"/>
      <c r="AA234" s="215"/>
      <c r="AB234" s="215"/>
      <c r="AC234" s="215"/>
      <c r="AD234" s="215"/>
      <c r="AE234" s="215"/>
      <c r="AF234" s="215"/>
      <c r="AG234" s="215" t="s">
        <v>176</v>
      </c>
      <c r="AH234" s="215">
        <v>0</v>
      </c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1" x14ac:dyDescent="0.2">
      <c r="A235" s="222"/>
      <c r="B235" s="223"/>
      <c r="C235" s="253" t="s">
        <v>496</v>
      </c>
      <c r="D235" s="228"/>
      <c r="E235" s="229">
        <v>39.43</v>
      </c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15"/>
      <c r="Z235" s="215"/>
      <c r="AA235" s="215"/>
      <c r="AB235" s="215"/>
      <c r="AC235" s="215"/>
      <c r="AD235" s="215"/>
      <c r="AE235" s="215"/>
      <c r="AF235" s="215"/>
      <c r="AG235" s="215" t="s">
        <v>176</v>
      </c>
      <c r="AH235" s="215">
        <v>0</v>
      </c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1" x14ac:dyDescent="0.2">
      <c r="A236" s="237">
        <v>79</v>
      </c>
      <c r="B236" s="238" t="s">
        <v>497</v>
      </c>
      <c r="C236" s="249" t="s">
        <v>498</v>
      </c>
      <c r="D236" s="239" t="s">
        <v>279</v>
      </c>
      <c r="E236" s="240">
        <v>81.546000000000006</v>
      </c>
      <c r="F236" s="241"/>
      <c r="G236" s="242">
        <f>ROUND(E236*F236,2)</f>
        <v>0</v>
      </c>
      <c r="H236" s="241"/>
      <c r="I236" s="242">
        <f>ROUND(E236*H236,2)</f>
        <v>0</v>
      </c>
      <c r="J236" s="241"/>
      <c r="K236" s="242">
        <f>ROUND(E236*J236,2)</f>
        <v>0</v>
      </c>
      <c r="L236" s="242">
        <v>21</v>
      </c>
      <c r="M236" s="242">
        <f>G236*(1+L236/100)</f>
        <v>0</v>
      </c>
      <c r="N236" s="242">
        <v>3.0599999999999998E-3</v>
      </c>
      <c r="O236" s="242">
        <f>ROUND(E236*N236,2)</f>
        <v>0.25</v>
      </c>
      <c r="P236" s="242">
        <v>0</v>
      </c>
      <c r="Q236" s="242">
        <f>ROUND(E236*P236,2)</f>
        <v>0</v>
      </c>
      <c r="R236" s="242" t="s">
        <v>482</v>
      </c>
      <c r="S236" s="242" t="s">
        <v>499</v>
      </c>
      <c r="T236" s="243" t="s">
        <v>168</v>
      </c>
      <c r="U236" s="224">
        <v>0.24</v>
      </c>
      <c r="V236" s="224">
        <f>ROUND(E236*U236,2)</f>
        <v>19.57</v>
      </c>
      <c r="W236" s="224"/>
      <c r="X236" s="224" t="s">
        <v>190</v>
      </c>
      <c r="Y236" s="215"/>
      <c r="Z236" s="215"/>
      <c r="AA236" s="215"/>
      <c r="AB236" s="215"/>
      <c r="AC236" s="215"/>
      <c r="AD236" s="215"/>
      <c r="AE236" s="215"/>
      <c r="AF236" s="215"/>
      <c r="AG236" s="215" t="s">
        <v>483</v>
      </c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 x14ac:dyDescent="0.2">
      <c r="A237" s="222"/>
      <c r="B237" s="223"/>
      <c r="C237" s="253" t="s">
        <v>495</v>
      </c>
      <c r="D237" s="228"/>
      <c r="E237" s="229">
        <v>42.12</v>
      </c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15"/>
      <c r="Z237" s="215"/>
      <c r="AA237" s="215"/>
      <c r="AB237" s="215"/>
      <c r="AC237" s="215"/>
      <c r="AD237" s="215"/>
      <c r="AE237" s="215"/>
      <c r="AF237" s="215"/>
      <c r="AG237" s="215" t="s">
        <v>176</v>
      </c>
      <c r="AH237" s="215">
        <v>0</v>
      </c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1" x14ac:dyDescent="0.2">
      <c r="A238" s="222"/>
      <c r="B238" s="223"/>
      <c r="C238" s="253" t="s">
        <v>496</v>
      </c>
      <c r="D238" s="228"/>
      <c r="E238" s="229">
        <v>39.43</v>
      </c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15"/>
      <c r="Z238" s="215"/>
      <c r="AA238" s="215"/>
      <c r="AB238" s="215"/>
      <c r="AC238" s="215"/>
      <c r="AD238" s="215"/>
      <c r="AE238" s="215"/>
      <c r="AF238" s="215"/>
      <c r="AG238" s="215" t="s">
        <v>176</v>
      </c>
      <c r="AH238" s="215">
        <v>0</v>
      </c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1" x14ac:dyDescent="0.2">
      <c r="A239" s="237">
        <v>80</v>
      </c>
      <c r="B239" s="238" t="s">
        <v>500</v>
      </c>
      <c r="C239" s="249" t="s">
        <v>501</v>
      </c>
      <c r="D239" s="239" t="s">
        <v>279</v>
      </c>
      <c r="E239" s="240">
        <v>41.42</v>
      </c>
      <c r="F239" s="241"/>
      <c r="G239" s="242">
        <f>ROUND(E239*F239,2)</f>
        <v>0</v>
      </c>
      <c r="H239" s="241"/>
      <c r="I239" s="242">
        <f>ROUND(E239*H239,2)</f>
        <v>0</v>
      </c>
      <c r="J239" s="241"/>
      <c r="K239" s="242">
        <f>ROUND(E239*J239,2)</f>
        <v>0</v>
      </c>
      <c r="L239" s="242">
        <v>21</v>
      </c>
      <c r="M239" s="242">
        <f>G239*(1+L239/100)</f>
        <v>0</v>
      </c>
      <c r="N239" s="242">
        <v>0</v>
      </c>
      <c r="O239" s="242">
        <f>ROUND(E239*N239,2)</f>
        <v>0</v>
      </c>
      <c r="P239" s="242">
        <v>6.0000000000000001E-3</v>
      </c>
      <c r="Q239" s="242">
        <f>ROUND(E239*P239,2)</f>
        <v>0.25</v>
      </c>
      <c r="R239" s="242"/>
      <c r="S239" s="242" t="s">
        <v>189</v>
      </c>
      <c r="T239" s="243" t="s">
        <v>168</v>
      </c>
      <c r="U239" s="224">
        <v>0</v>
      </c>
      <c r="V239" s="224">
        <f>ROUND(E239*U239,2)</f>
        <v>0</v>
      </c>
      <c r="W239" s="224"/>
      <c r="X239" s="224" t="s">
        <v>190</v>
      </c>
      <c r="Y239" s="215"/>
      <c r="Z239" s="215"/>
      <c r="AA239" s="215"/>
      <c r="AB239" s="215"/>
      <c r="AC239" s="215"/>
      <c r="AD239" s="215"/>
      <c r="AE239" s="215"/>
      <c r="AF239" s="215"/>
      <c r="AG239" s="215" t="s">
        <v>483</v>
      </c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1" x14ac:dyDescent="0.2">
      <c r="A240" s="222"/>
      <c r="B240" s="223"/>
      <c r="C240" s="253" t="s">
        <v>428</v>
      </c>
      <c r="D240" s="228"/>
      <c r="E240" s="229">
        <v>41.42</v>
      </c>
      <c r="F240" s="224"/>
      <c r="G240" s="224"/>
      <c r="H240" s="224"/>
      <c r="I240" s="224"/>
      <c r="J240" s="224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15"/>
      <c r="Z240" s="215"/>
      <c r="AA240" s="215"/>
      <c r="AB240" s="215"/>
      <c r="AC240" s="215"/>
      <c r="AD240" s="215"/>
      <c r="AE240" s="215"/>
      <c r="AF240" s="215"/>
      <c r="AG240" s="215" t="s">
        <v>176</v>
      </c>
      <c r="AH240" s="215">
        <v>0</v>
      </c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ht="22.5" outlineLevel="1" x14ac:dyDescent="0.2">
      <c r="A241" s="237">
        <v>81</v>
      </c>
      <c r="B241" s="238" t="s">
        <v>502</v>
      </c>
      <c r="C241" s="249" t="s">
        <v>503</v>
      </c>
      <c r="D241" s="239" t="s">
        <v>279</v>
      </c>
      <c r="E241" s="240">
        <v>55.985599999999998</v>
      </c>
      <c r="F241" s="241"/>
      <c r="G241" s="242">
        <f>ROUND(E241*F241,2)</f>
        <v>0</v>
      </c>
      <c r="H241" s="241"/>
      <c r="I241" s="242">
        <f>ROUND(E241*H241,2)</f>
        <v>0</v>
      </c>
      <c r="J241" s="241"/>
      <c r="K241" s="242">
        <f>ROUND(E241*J241,2)</f>
        <v>0</v>
      </c>
      <c r="L241" s="242">
        <v>21</v>
      </c>
      <c r="M241" s="242">
        <f>G241*(1+L241/100)</f>
        <v>0</v>
      </c>
      <c r="N241" s="242">
        <v>4.7000000000000002E-3</v>
      </c>
      <c r="O241" s="242">
        <f>ROUND(E241*N241,2)</f>
        <v>0.26</v>
      </c>
      <c r="P241" s="242">
        <v>0</v>
      </c>
      <c r="Q241" s="242">
        <f>ROUND(E241*P241,2)</f>
        <v>0</v>
      </c>
      <c r="R241" s="242" t="s">
        <v>319</v>
      </c>
      <c r="S241" s="242" t="s">
        <v>504</v>
      </c>
      <c r="T241" s="243" t="s">
        <v>168</v>
      </c>
      <c r="U241" s="224">
        <v>0</v>
      </c>
      <c r="V241" s="224">
        <f>ROUND(E241*U241,2)</f>
        <v>0</v>
      </c>
      <c r="W241" s="224"/>
      <c r="X241" s="224" t="s">
        <v>321</v>
      </c>
      <c r="Y241" s="215"/>
      <c r="Z241" s="215"/>
      <c r="AA241" s="215"/>
      <c r="AB241" s="215"/>
      <c r="AC241" s="215"/>
      <c r="AD241" s="215"/>
      <c r="AE241" s="215"/>
      <c r="AF241" s="215"/>
      <c r="AG241" s="215" t="s">
        <v>322</v>
      </c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1" x14ac:dyDescent="0.2">
      <c r="A242" s="222"/>
      <c r="B242" s="223"/>
      <c r="C242" s="250" t="s">
        <v>505</v>
      </c>
      <c r="D242" s="245"/>
      <c r="E242" s="245"/>
      <c r="F242" s="245"/>
      <c r="G242" s="245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15"/>
      <c r="Z242" s="215"/>
      <c r="AA242" s="215"/>
      <c r="AB242" s="215"/>
      <c r="AC242" s="215"/>
      <c r="AD242" s="215"/>
      <c r="AE242" s="215"/>
      <c r="AF242" s="215"/>
      <c r="AG242" s="215" t="s">
        <v>172</v>
      </c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1" x14ac:dyDescent="0.2">
      <c r="A243" s="222"/>
      <c r="B243" s="223"/>
      <c r="C243" s="253" t="s">
        <v>506</v>
      </c>
      <c r="D243" s="228"/>
      <c r="E243" s="229">
        <v>49.48</v>
      </c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15"/>
      <c r="Z243" s="215"/>
      <c r="AA243" s="215"/>
      <c r="AB243" s="215"/>
      <c r="AC243" s="215"/>
      <c r="AD243" s="215"/>
      <c r="AE243" s="215"/>
      <c r="AF243" s="215"/>
      <c r="AG243" s="215" t="s">
        <v>176</v>
      </c>
      <c r="AH243" s="215">
        <v>0</v>
      </c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1" x14ac:dyDescent="0.2">
      <c r="A244" s="222"/>
      <c r="B244" s="223"/>
      <c r="C244" s="253" t="s">
        <v>507</v>
      </c>
      <c r="D244" s="228"/>
      <c r="E244" s="229">
        <v>6.51</v>
      </c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15"/>
      <c r="Z244" s="215"/>
      <c r="AA244" s="215"/>
      <c r="AB244" s="215"/>
      <c r="AC244" s="215"/>
      <c r="AD244" s="215"/>
      <c r="AE244" s="215"/>
      <c r="AF244" s="215"/>
      <c r="AG244" s="215" t="s">
        <v>176</v>
      </c>
      <c r="AH244" s="215">
        <v>0</v>
      </c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1" x14ac:dyDescent="0.2">
      <c r="A245" s="237">
        <v>82</v>
      </c>
      <c r="B245" s="238" t="s">
        <v>508</v>
      </c>
      <c r="C245" s="249" t="s">
        <v>509</v>
      </c>
      <c r="D245" s="239" t="s">
        <v>0</v>
      </c>
      <c r="E245" s="240">
        <v>489.55252000000002</v>
      </c>
      <c r="F245" s="241"/>
      <c r="G245" s="242">
        <f>ROUND(E245*F245,2)</f>
        <v>0</v>
      </c>
      <c r="H245" s="241"/>
      <c r="I245" s="242">
        <f>ROUND(E245*H245,2)</f>
        <v>0</v>
      </c>
      <c r="J245" s="241"/>
      <c r="K245" s="242">
        <f>ROUND(E245*J245,2)</f>
        <v>0</v>
      </c>
      <c r="L245" s="242">
        <v>21</v>
      </c>
      <c r="M245" s="242">
        <f>G245*(1+L245/100)</f>
        <v>0</v>
      </c>
      <c r="N245" s="242">
        <v>0</v>
      </c>
      <c r="O245" s="242">
        <f>ROUND(E245*N245,2)</f>
        <v>0</v>
      </c>
      <c r="P245" s="242">
        <v>0</v>
      </c>
      <c r="Q245" s="242">
        <f>ROUND(E245*P245,2)</f>
        <v>0</v>
      </c>
      <c r="R245" s="242" t="s">
        <v>482</v>
      </c>
      <c r="S245" s="242" t="s">
        <v>167</v>
      </c>
      <c r="T245" s="243" t="s">
        <v>168</v>
      </c>
      <c r="U245" s="224">
        <v>0</v>
      </c>
      <c r="V245" s="224">
        <f>ROUND(E245*U245,2)</f>
        <v>0</v>
      </c>
      <c r="W245" s="224"/>
      <c r="X245" s="224" t="s">
        <v>190</v>
      </c>
      <c r="Y245" s="215"/>
      <c r="Z245" s="215"/>
      <c r="AA245" s="215"/>
      <c r="AB245" s="215"/>
      <c r="AC245" s="215"/>
      <c r="AD245" s="215"/>
      <c r="AE245" s="215"/>
      <c r="AF245" s="215"/>
      <c r="AG245" s="215" t="s">
        <v>483</v>
      </c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1" x14ac:dyDescent="0.2">
      <c r="A246" s="222"/>
      <c r="B246" s="223"/>
      <c r="C246" s="265" t="s">
        <v>510</v>
      </c>
      <c r="D246" s="257"/>
      <c r="E246" s="257"/>
      <c r="F246" s="257"/>
      <c r="G246" s="257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15"/>
      <c r="Z246" s="215"/>
      <c r="AA246" s="215"/>
      <c r="AB246" s="215"/>
      <c r="AC246" s="215"/>
      <c r="AD246" s="215"/>
      <c r="AE246" s="215"/>
      <c r="AF246" s="215"/>
      <c r="AG246" s="215" t="s">
        <v>227</v>
      </c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x14ac:dyDescent="0.2">
      <c r="A247" s="231" t="s">
        <v>162</v>
      </c>
      <c r="B247" s="232" t="s">
        <v>94</v>
      </c>
      <c r="C247" s="248" t="s">
        <v>95</v>
      </c>
      <c r="D247" s="233"/>
      <c r="E247" s="234"/>
      <c r="F247" s="235"/>
      <c r="G247" s="235">
        <f>SUMIF(AG248:AG255,"&lt;&gt;NOR",G248:G255)</f>
        <v>0</v>
      </c>
      <c r="H247" s="235"/>
      <c r="I247" s="235">
        <f>SUM(I248:I255)</f>
        <v>0</v>
      </c>
      <c r="J247" s="235"/>
      <c r="K247" s="235">
        <f>SUM(K248:K255)</f>
        <v>0</v>
      </c>
      <c r="L247" s="235"/>
      <c r="M247" s="235">
        <f>SUM(M248:M255)</f>
        <v>0</v>
      </c>
      <c r="N247" s="235"/>
      <c r="O247" s="235">
        <f>SUM(O248:O255)</f>
        <v>0.15000000000000002</v>
      </c>
      <c r="P247" s="235"/>
      <c r="Q247" s="235">
        <f>SUM(Q248:Q255)</f>
        <v>0</v>
      </c>
      <c r="R247" s="235"/>
      <c r="S247" s="235"/>
      <c r="T247" s="236"/>
      <c r="U247" s="230"/>
      <c r="V247" s="230">
        <f>SUM(V248:V255)</f>
        <v>3.37</v>
      </c>
      <c r="W247" s="230"/>
      <c r="X247" s="230"/>
      <c r="AG247" t="s">
        <v>163</v>
      </c>
    </row>
    <row r="248" spans="1:60" outlineLevel="1" x14ac:dyDescent="0.2">
      <c r="A248" s="237">
        <v>83</v>
      </c>
      <c r="B248" s="238" t="s">
        <v>511</v>
      </c>
      <c r="C248" s="249" t="s">
        <v>512</v>
      </c>
      <c r="D248" s="239" t="s">
        <v>279</v>
      </c>
      <c r="E248" s="240">
        <v>42.12</v>
      </c>
      <c r="F248" s="241"/>
      <c r="G248" s="242">
        <f>ROUND(E248*F248,2)</f>
        <v>0</v>
      </c>
      <c r="H248" s="241"/>
      <c r="I248" s="242">
        <f>ROUND(E248*H248,2)</f>
        <v>0</v>
      </c>
      <c r="J248" s="241"/>
      <c r="K248" s="242">
        <f>ROUND(E248*J248,2)</f>
        <v>0</v>
      </c>
      <c r="L248" s="242">
        <v>21</v>
      </c>
      <c r="M248" s="242">
        <f>G248*(1+L248/100)</f>
        <v>0</v>
      </c>
      <c r="N248" s="242">
        <v>1.2E-4</v>
      </c>
      <c r="O248" s="242">
        <f>ROUND(E248*N248,2)</f>
        <v>0.01</v>
      </c>
      <c r="P248" s="242">
        <v>0</v>
      </c>
      <c r="Q248" s="242">
        <f>ROUND(E248*P248,2)</f>
        <v>0</v>
      </c>
      <c r="R248" s="242"/>
      <c r="S248" s="242" t="s">
        <v>189</v>
      </c>
      <c r="T248" s="243" t="s">
        <v>168</v>
      </c>
      <c r="U248" s="224">
        <v>0</v>
      </c>
      <c r="V248" s="224">
        <f>ROUND(E248*U248,2)</f>
        <v>0</v>
      </c>
      <c r="W248" s="224"/>
      <c r="X248" s="224" t="s">
        <v>190</v>
      </c>
      <c r="Y248" s="215"/>
      <c r="Z248" s="215"/>
      <c r="AA248" s="215"/>
      <c r="AB248" s="215"/>
      <c r="AC248" s="215"/>
      <c r="AD248" s="215"/>
      <c r="AE248" s="215"/>
      <c r="AF248" s="215"/>
      <c r="AG248" s="215" t="s">
        <v>483</v>
      </c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 x14ac:dyDescent="0.2">
      <c r="A249" s="222"/>
      <c r="B249" s="223"/>
      <c r="C249" s="253" t="s">
        <v>495</v>
      </c>
      <c r="D249" s="228"/>
      <c r="E249" s="229">
        <v>42.12</v>
      </c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15"/>
      <c r="Z249" s="215"/>
      <c r="AA249" s="215"/>
      <c r="AB249" s="215"/>
      <c r="AC249" s="215"/>
      <c r="AD249" s="215"/>
      <c r="AE249" s="215"/>
      <c r="AF249" s="215"/>
      <c r="AG249" s="215" t="s">
        <v>176</v>
      </c>
      <c r="AH249" s="215">
        <v>0</v>
      </c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1" x14ac:dyDescent="0.2">
      <c r="A250" s="237">
        <v>84</v>
      </c>
      <c r="B250" s="238" t="s">
        <v>513</v>
      </c>
      <c r="C250" s="249" t="s">
        <v>514</v>
      </c>
      <c r="D250" s="239" t="s">
        <v>279</v>
      </c>
      <c r="E250" s="240">
        <v>42.12</v>
      </c>
      <c r="F250" s="241"/>
      <c r="G250" s="242">
        <f>ROUND(E250*F250,2)</f>
        <v>0</v>
      </c>
      <c r="H250" s="241"/>
      <c r="I250" s="242">
        <f>ROUND(E250*H250,2)</f>
        <v>0</v>
      </c>
      <c r="J250" s="241"/>
      <c r="K250" s="242">
        <f>ROUND(E250*J250,2)</f>
        <v>0</v>
      </c>
      <c r="L250" s="242">
        <v>21</v>
      </c>
      <c r="M250" s="242">
        <f>G250*(1+L250/100)</f>
        <v>0</v>
      </c>
      <c r="N250" s="242">
        <v>9.0000000000000006E-5</v>
      </c>
      <c r="O250" s="242">
        <f>ROUND(E250*N250,2)</f>
        <v>0</v>
      </c>
      <c r="P250" s="242">
        <v>0</v>
      </c>
      <c r="Q250" s="242">
        <f>ROUND(E250*P250,2)</f>
        <v>0</v>
      </c>
      <c r="R250" s="242" t="s">
        <v>515</v>
      </c>
      <c r="S250" s="242" t="s">
        <v>167</v>
      </c>
      <c r="T250" s="243" t="s">
        <v>168</v>
      </c>
      <c r="U250" s="224">
        <v>0.08</v>
      </c>
      <c r="V250" s="224">
        <f>ROUND(E250*U250,2)</f>
        <v>3.37</v>
      </c>
      <c r="W250" s="224"/>
      <c r="X250" s="224" t="s">
        <v>190</v>
      </c>
      <c r="Y250" s="215"/>
      <c r="Z250" s="215"/>
      <c r="AA250" s="215"/>
      <c r="AB250" s="215"/>
      <c r="AC250" s="215"/>
      <c r="AD250" s="215"/>
      <c r="AE250" s="215"/>
      <c r="AF250" s="215"/>
      <c r="AG250" s="215" t="s">
        <v>483</v>
      </c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1" x14ac:dyDescent="0.2">
      <c r="A251" s="222"/>
      <c r="B251" s="223"/>
      <c r="C251" s="253" t="s">
        <v>495</v>
      </c>
      <c r="D251" s="228"/>
      <c r="E251" s="229">
        <v>42.12</v>
      </c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15"/>
      <c r="Z251" s="215"/>
      <c r="AA251" s="215"/>
      <c r="AB251" s="215"/>
      <c r="AC251" s="215"/>
      <c r="AD251" s="215"/>
      <c r="AE251" s="215"/>
      <c r="AF251" s="215"/>
      <c r="AG251" s="215" t="s">
        <v>176</v>
      </c>
      <c r="AH251" s="215">
        <v>0</v>
      </c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ht="22.5" outlineLevel="1" x14ac:dyDescent="0.2">
      <c r="A252" s="237">
        <v>85</v>
      </c>
      <c r="B252" s="238" t="s">
        <v>516</v>
      </c>
      <c r="C252" s="249" t="s">
        <v>517</v>
      </c>
      <c r="D252" s="239" t="s">
        <v>279</v>
      </c>
      <c r="E252" s="240">
        <v>44.225999999999999</v>
      </c>
      <c r="F252" s="241"/>
      <c r="G252" s="242">
        <f>ROUND(E252*F252,2)</f>
        <v>0</v>
      </c>
      <c r="H252" s="241"/>
      <c r="I252" s="242">
        <f>ROUND(E252*H252,2)</f>
        <v>0</v>
      </c>
      <c r="J252" s="241"/>
      <c r="K252" s="242">
        <f>ROUND(E252*J252,2)</f>
        <v>0</v>
      </c>
      <c r="L252" s="242">
        <v>21</v>
      </c>
      <c r="M252" s="242">
        <f>G252*(1+L252/100)</f>
        <v>0</v>
      </c>
      <c r="N252" s="242">
        <v>3.2000000000000002E-3</v>
      </c>
      <c r="O252" s="242">
        <f>ROUND(E252*N252,2)</f>
        <v>0.14000000000000001</v>
      </c>
      <c r="P252" s="242">
        <v>0</v>
      </c>
      <c r="Q252" s="242">
        <f>ROUND(E252*P252,2)</f>
        <v>0</v>
      </c>
      <c r="R252" s="242" t="s">
        <v>319</v>
      </c>
      <c r="S252" s="242" t="s">
        <v>167</v>
      </c>
      <c r="T252" s="243" t="s">
        <v>168</v>
      </c>
      <c r="U252" s="224">
        <v>0</v>
      </c>
      <c r="V252" s="224">
        <f>ROUND(E252*U252,2)</f>
        <v>0</v>
      </c>
      <c r="W252" s="224"/>
      <c r="X252" s="224" t="s">
        <v>321</v>
      </c>
      <c r="Y252" s="215"/>
      <c r="Z252" s="215"/>
      <c r="AA252" s="215"/>
      <c r="AB252" s="215"/>
      <c r="AC252" s="215"/>
      <c r="AD252" s="215"/>
      <c r="AE252" s="215"/>
      <c r="AF252" s="215"/>
      <c r="AG252" s="215" t="s">
        <v>322</v>
      </c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1" x14ac:dyDescent="0.2">
      <c r="A253" s="222"/>
      <c r="B253" s="223"/>
      <c r="C253" s="253" t="s">
        <v>518</v>
      </c>
      <c r="D253" s="228"/>
      <c r="E253" s="229">
        <v>44.23</v>
      </c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15"/>
      <c r="Z253" s="215"/>
      <c r="AA253" s="215"/>
      <c r="AB253" s="215"/>
      <c r="AC253" s="215"/>
      <c r="AD253" s="215"/>
      <c r="AE253" s="215"/>
      <c r="AF253" s="215"/>
      <c r="AG253" s="215" t="s">
        <v>176</v>
      </c>
      <c r="AH253" s="215">
        <v>0</v>
      </c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1" x14ac:dyDescent="0.2">
      <c r="A254" s="237">
        <v>86</v>
      </c>
      <c r="B254" s="238" t="s">
        <v>519</v>
      </c>
      <c r="C254" s="249" t="s">
        <v>520</v>
      </c>
      <c r="D254" s="239" t="s">
        <v>0</v>
      </c>
      <c r="E254" s="240">
        <v>227.82371000000001</v>
      </c>
      <c r="F254" s="241"/>
      <c r="G254" s="242">
        <f>ROUND(E254*F254,2)</f>
        <v>0</v>
      </c>
      <c r="H254" s="241"/>
      <c r="I254" s="242">
        <f>ROUND(E254*H254,2)</f>
        <v>0</v>
      </c>
      <c r="J254" s="241"/>
      <c r="K254" s="242">
        <f>ROUND(E254*J254,2)</f>
        <v>0</v>
      </c>
      <c r="L254" s="242">
        <v>21</v>
      </c>
      <c r="M254" s="242">
        <f>G254*(1+L254/100)</f>
        <v>0</v>
      </c>
      <c r="N254" s="242">
        <v>0</v>
      </c>
      <c r="O254" s="242">
        <f>ROUND(E254*N254,2)</f>
        <v>0</v>
      </c>
      <c r="P254" s="242">
        <v>0</v>
      </c>
      <c r="Q254" s="242">
        <f>ROUND(E254*P254,2)</f>
        <v>0</v>
      </c>
      <c r="R254" s="242" t="s">
        <v>515</v>
      </c>
      <c r="S254" s="242" t="s">
        <v>167</v>
      </c>
      <c r="T254" s="243" t="s">
        <v>168</v>
      </c>
      <c r="U254" s="224">
        <v>0</v>
      </c>
      <c r="V254" s="224">
        <f>ROUND(E254*U254,2)</f>
        <v>0</v>
      </c>
      <c r="W254" s="224"/>
      <c r="X254" s="224" t="s">
        <v>190</v>
      </c>
      <c r="Y254" s="215"/>
      <c r="Z254" s="215"/>
      <c r="AA254" s="215"/>
      <c r="AB254" s="215"/>
      <c r="AC254" s="215"/>
      <c r="AD254" s="215"/>
      <c r="AE254" s="215"/>
      <c r="AF254" s="215"/>
      <c r="AG254" s="215" t="s">
        <v>483</v>
      </c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1" x14ac:dyDescent="0.2">
      <c r="A255" s="222"/>
      <c r="B255" s="223"/>
      <c r="C255" s="265" t="s">
        <v>521</v>
      </c>
      <c r="D255" s="257"/>
      <c r="E255" s="257"/>
      <c r="F255" s="257"/>
      <c r="G255" s="257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15"/>
      <c r="Z255" s="215"/>
      <c r="AA255" s="215"/>
      <c r="AB255" s="215"/>
      <c r="AC255" s="215"/>
      <c r="AD255" s="215"/>
      <c r="AE255" s="215"/>
      <c r="AF255" s="215"/>
      <c r="AG255" s="215" t="s">
        <v>227</v>
      </c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x14ac:dyDescent="0.2">
      <c r="A256" s="231" t="s">
        <v>162</v>
      </c>
      <c r="B256" s="232" t="s">
        <v>102</v>
      </c>
      <c r="C256" s="248" t="s">
        <v>103</v>
      </c>
      <c r="D256" s="233"/>
      <c r="E256" s="234"/>
      <c r="F256" s="235"/>
      <c r="G256" s="235">
        <f>SUMIF(AG257:AG260,"&lt;&gt;NOR",G257:G260)</f>
        <v>0</v>
      </c>
      <c r="H256" s="235"/>
      <c r="I256" s="235">
        <f>SUM(I257:I260)</f>
        <v>0</v>
      </c>
      <c r="J256" s="235"/>
      <c r="K256" s="235">
        <f>SUM(K257:K260)</f>
        <v>0</v>
      </c>
      <c r="L256" s="235"/>
      <c r="M256" s="235">
        <f>SUM(M257:M260)</f>
        <v>0</v>
      </c>
      <c r="N256" s="235"/>
      <c r="O256" s="235">
        <f>SUM(O257:O260)</f>
        <v>0.04</v>
      </c>
      <c r="P256" s="235"/>
      <c r="Q256" s="235">
        <f>SUM(Q257:Q260)</f>
        <v>0</v>
      </c>
      <c r="R256" s="235"/>
      <c r="S256" s="235"/>
      <c r="T256" s="236"/>
      <c r="U256" s="230"/>
      <c r="V256" s="230">
        <f>SUM(V257:V260)</f>
        <v>0</v>
      </c>
      <c r="W256" s="230"/>
      <c r="X256" s="230"/>
      <c r="AG256" t="s">
        <v>163</v>
      </c>
    </row>
    <row r="257" spans="1:60" outlineLevel="1" x14ac:dyDescent="0.2">
      <c r="A257" s="237">
        <v>87</v>
      </c>
      <c r="B257" s="238" t="s">
        <v>522</v>
      </c>
      <c r="C257" s="249" t="s">
        <v>523</v>
      </c>
      <c r="D257" s="239" t="s">
        <v>279</v>
      </c>
      <c r="E257" s="240">
        <v>37.392000000000003</v>
      </c>
      <c r="F257" s="241"/>
      <c r="G257" s="242">
        <f>ROUND(E257*F257,2)</f>
        <v>0</v>
      </c>
      <c r="H257" s="241"/>
      <c r="I257" s="242">
        <f>ROUND(E257*H257,2)</f>
        <v>0</v>
      </c>
      <c r="J257" s="241"/>
      <c r="K257" s="242">
        <f>ROUND(E257*J257,2)</f>
        <v>0</v>
      </c>
      <c r="L257" s="242">
        <v>21</v>
      </c>
      <c r="M257" s="242">
        <f>G257*(1+L257/100)</f>
        <v>0</v>
      </c>
      <c r="N257" s="242">
        <v>3.1E-4</v>
      </c>
      <c r="O257" s="242">
        <f>ROUND(E257*N257,2)</f>
        <v>0.01</v>
      </c>
      <c r="P257" s="242">
        <v>0</v>
      </c>
      <c r="Q257" s="242">
        <f>ROUND(E257*P257,2)</f>
        <v>0</v>
      </c>
      <c r="R257" s="242"/>
      <c r="S257" s="242" t="s">
        <v>189</v>
      </c>
      <c r="T257" s="243" t="s">
        <v>168</v>
      </c>
      <c r="U257" s="224">
        <v>0</v>
      </c>
      <c r="V257" s="224">
        <f>ROUND(E257*U257,2)</f>
        <v>0</v>
      </c>
      <c r="W257" s="224"/>
      <c r="X257" s="224" t="s">
        <v>190</v>
      </c>
      <c r="Y257" s="215"/>
      <c r="Z257" s="215"/>
      <c r="AA257" s="215"/>
      <c r="AB257" s="215"/>
      <c r="AC257" s="215"/>
      <c r="AD257" s="215"/>
      <c r="AE257" s="215"/>
      <c r="AF257" s="215"/>
      <c r="AG257" s="215" t="s">
        <v>483</v>
      </c>
      <c r="AH257" s="215"/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1" x14ac:dyDescent="0.2">
      <c r="A258" s="222"/>
      <c r="B258" s="223"/>
      <c r="C258" s="253" t="s">
        <v>524</v>
      </c>
      <c r="D258" s="228"/>
      <c r="E258" s="229">
        <v>37.39</v>
      </c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15"/>
      <c r="Z258" s="215"/>
      <c r="AA258" s="215"/>
      <c r="AB258" s="215"/>
      <c r="AC258" s="215"/>
      <c r="AD258" s="215"/>
      <c r="AE258" s="215"/>
      <c r="AF258" s="215"/>
      <c r="AG258" s="215" t="s">
        <v>176</v>
      </c>
      <c r="AH258" s="215">
        <v>0</v>
      </c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1" x14ac:dyDescent="0.2">
      <c r="A259" s="237">
        <v>88</v>
      </c>
      <c r="B259" s="238" t="s">
        <v>525</v>
      </c>
      <c r="C259" s="249" t="s">
        <v>526</v>
      </c>
      <c r="D259" s="239" t="s">
        <v>527</v>
      </c>
      <c r="E259" s="240">
        <v>3</v>
      </c>
      <c r="F259" s="241"/>
      <c r="G259" s="242">
        <f>ROUND(E259*F259,2)</f>
        <v>0</v>
      </c>
      <c r="H259" s="241"/>
      <c r="I259" s="242">
        <f>ROUND(E259*H259,2)</f>
        <v>0</v>
      </c>
      <c r="J259" s="241"/>
      <c r="K259" s="242">
        <f>ROUND(E259*J259,2)</f>
        <v>0</v>
      </c>
      <c r="L259" s="242">
        <v>21</v>
      </c>
      <c r="M259" s="242">
        <f>G259*(1+L259/100)</f>
        <v>0</v>
      </c>
      <c r="N259" s="242">
        <v>0.01</v>
      </c>
      <c r="O259" s="242">
        <f>ROUND(E259*N259,2)</f>
        <v>0.03</v>
      </c>
      <c r="P259" s="242">
        <v>0</v>
      </c>
      <c r="Q259" s="242">
        <f>ROUND(E259*P259,2)</f>
        <v>0</v>
      </c>
      <c r="R259" s="242"/>
      <c r="S259" s="242" t="s">
        <v>189</v>
      </c>
      <c r="T259" s="243" t="s">
        <v>168</v>
      </c>
      <c r="U259" s="224">
        <v>0</v>
      </c>
      <c r="V259" s="224">
        <f>ROUND(E259*U259,2)</f>
        <v>0</v>
      </c>
      <c r="W259" s="224"/>
      <c r="X259" s="224" t="s">
        <v>321</v>
      </c>
      <c r="Y259" s="215"/>
      <c r="Z259" s="215"/>
      <c r="AA259" s="215"/>
      <c r="AB259" s="215"/>
      <c r="AC259" s="215"/>
      <c r="AD259" s="215"/>
      <c r="AE259" s="215"/>
      <c r="AF259" s="215"/>
      <c r="AG259" s="215" t="s">
        <v>322</v>
      </c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ht="22.5" outlineLevel="1" x14ac:dyDescent="0.2">
      <c r="A260" s="222"/>
      <c r="B260" s="223"/>
      <c r="C260" s="250" t="s">
        <v>528</v>
      </c>
      <c r="D260" s="245"/>
      <c r="E260" s="245"/>
      <c r="F260" s="245"/>
      <c r="G260" s="245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15"/>
      <c r="Z260" s="215"/>
      <c r="AA260" s="215"/>
      <c r="AB260" s="215"/>
      <c r="AC260" s="215"/>
      <c r="AD260" s="215"/>
      <c r="AE260" s="215"/>
      <c r="AF260" s="215"/>
      <c r="AG260" s="215" t="s">
        <v>172</v>
      </c>
      <c r="AH260" s="215"/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44" t="str">
        <f>C260</f>
        <v>Čelní stěna 2960mm, 3xdveře 700mm, 2xmezipříčka 1560x2000mm = (1850+150mm), stabilizační kotvící prvky, barva dle výběru objednatele</v>
      </c>
      <c r="BB260" s="215"/>
      <c r="BC260" s="215"/>
      <c r="BD260" s="215"/>
      <c r="BE260" s="215"/>
      <c r="BF260" s="215"/>
      <c r="BG260" s="215"/>
      <c r="BH260" s="215"/>
    </row>
    <row r="261" spans="1:60" x14ac:dyDescent="0.2">
      <c r="A261" s="231" t="s">
        <v>162</v>
      </c>
      <c r="B261" s="232" t="s">
        <v>112</v>
      </c>
      <c r="C261" s="248" t="s">
        <v>113</v>
      </c>
      <c r="D261" s="233"/>
      <c r="E261" s="234"/>
      <c r="F261" s="235"/>
      <c r="G261" s="235">
        <f>SUMIF(AG262:AG304,"&lt;&gt;NOR",G262:G304)</f>
        <v>0</v>
      </c>
      <c r="H261" s="235"/>
      <c r="I261" s="235">
        <f>SUM(I262:I304)</f>
        <v>0</v>
      </c>
      <c r="J261" s="235"/>
      <c r="K261" s="235">
        <f>SUM(K262:K304)</f>
        <v>0</v>
      </c>
      <c r="L261" s="235"/>
      <c r="M261" s="235">
        <f>SUM(M262:M304)</f>
        <v>0</v>
      </c>
      <c r="N261" s="235"/>
      <c r="O261" s="235">
        <f>SUM(O262:O304)</f>
        <v>0.13</v>
      </c>
      <c r="P261" s="235"/>
      <c r="Q261" s="235">
        <f>SUM(Q262:Q304)</f>
        <v>1.72</v>
      </c>
      <c r="R261" s="235"/>
      <c r="S261" s="235"/>
      <c r="T261" s="236"/>
      <c r="U261" s="230"/>
      <c r="V261" s="230">
        <f>SUM(V262:V304)</f>
        <v>19.329999999999998</v>
      </c>
      <c r="W261" s="230"/>
      <c r="X261" s="230"/>
      <c r="AG261" t="s">
        <v>163</v>
      </c>
    </row>
    <row r="262" spans="1:60" outlineLevel="1" x14ac:dyDescent="0.2">
      <c r="A262" s="237">
        <v>89</v>
      </c>
      <c r="B262" s="238" t="s">
        <v>529</v>
      </c>
      <c r="C262" s="249" t="s">
        <v>530</v>
      </c>
      <c r="D262" s="239" t="s">
        <v>279</v>
      </c>
      <c r="E262" s="240">
        <v>52.54</v>
      </c>
      <c r="F262" s="241"/>
      <c r="G262" s="242">
        <f>ROUND(E262*F262,2)</f>
        <v>0</v>
      </c>
      <c r="H262" s="241"/>
      <c r="I262" s="242">
        <f>ROUND(E262*H262,2)</f>
        <v>0</v>
      </c>
      <c r="J262" s="241"/>
      <c r="K262" s="242">
        <f>ROUND(E262*J262,2)</f>
        <v>0</v>
      </c>
      <c r="L262" s="242">
        <v>21</v>
      </c>
      <c r="M262" s="242">
        <f>G262*(1+L262/100)</f>
        <v>0</v>
      </c>
      <c r="N262" s="242">
        <v>0</v>
      </c>
      <c r="O262" s="242">
        <f>ROUND(E262*N262,2)</f>
        <v>0</v>
      </c>
      <c r="P262" s="242">
        <v>2.4649999999999998E-2</v>
      </c>
      <c r="Q262" s="242">
        <f>ROUND(E262*P262,2)</f>
        <v>1.3</v>
      </c>
      <c r="R262" s="242" t="s">
        <v>531</v>
      </c>
      <c r="S262" s="242" t="s">
        <v>167</v>
      </c>
      <c r="T262" s="243" t="s">
        <v>168</v>
      </c>
      <c r="U262" s="224">
        <v>0.25</v>
      </c>
      <c r="V262" s="224">
        <f>ROUND(E262*U262,2)</f>
        <v>13.14</v>
      </c>
      <c r="W262" s="224"/>
      <c r="X262" s="224" t="s">
        <v>190</v>
      </c>
      <c r="Y262" s="215"/>
      <c r="Z262" s="215"/>
      <c r="AA262" s="215"/>
      <c r="AB262" s="215"/>
      <c r="AC262" s="215"/>
      <c r="AD262" s="215"/>
      <c r="AE262" s="215"/>
      <c r="AF262" s="215"/>
      <c r="AG262" s="215" t="s">
        <v>483</v>
      </c>
      <c r="AH262" s="215"/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1" x14ac:dyDescent="0.2">
      <c r="A263" s="222"/>
      <c r="B263" s="223"/>
      <c r="C263" s="250" t="s">
        <v>532</v>
      </c>
      <c r="D263" s="245"/>
      <c r="E263" s="245"/>
      <c r="F263" s="245"/>
      <c r="G263" s="245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15"/>
      <c r="Z263" s="215"/>
      <c r="AA263" s="215"/>
      <c r="AB263" s="215"/>
      <c r="AC263" s="215"/>
      <c r="AD263" s="215"/>
      <c r="AE263" s="215"/>
      <c r="AF263" s="215"/>
      <c r="AG263" s="215" t="s">
        <v>172</v>
      </c>
      <c r="AH263" s="215"/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1" x14ac:dyDescent="0.2">
      <c r="A264" s="222"/>
      <c r="B264" s="223"/>
      <c r="C264" s="253" t="s">
        <v>533</v>
      </c>
      <c r="D264" s="228"/>
      <c r="E264" s="229">
        <v>52.54</v>
      </c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15"/>
      <c r="Z264" s="215"/>
      <c r="AA264" s="215"/>
      <c r="AB264" s="215"/>
      <c r="AC264" s="215"/>
      <c r="AD264" s="215"/>
      <c r="AE264" s="215"/>
      <c r="AF264" s="215"/>
      <c r="AG264" s="215" t="s">
        <v>176</v>
      </c>
      <c r="AH264" s="215">
        <v>0</v>
      </c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1" x14ac:dyDescent="0.2">
      <c r="A265" s="237">
        <v>90</v>
      </c>
      <c r="B265" s="238" t="s">
        <v>534</v>
      </c>
      <c r="C265" s="249" t="s">
        <v>535</v>
      </c>
      <c r="D265" s="239" t="s">
        <v>279</v>
      </c>
      <c r="E265" s="240">
        <v>52.54</v>
      </c>
      <c r="F265" s="241"/>
      <c r="G265" s="242">
        <f>ROUND(E265*F265,2)</f>
        <v>0</v>
      </c>
      <c r="H265" s="241"/>
      <c r="I265" s="242">
        <f>ROUND(E265*H265,2)</f>
        <v>0</v>
      </c>
      <c r="J265" s="241"/>
      <c r="K265" s="242">
        <f>ROUND(E265*J265,2)</f>
        <v>0</v>
      </c>
      <c r="L265" s="242">
        <v>21</v>
      </c>
      <c r="M265" s="242">
        <f>G265*(1+L265/100)</f>
        <v>0</v>
      </c>
      <c r="N265" s="242">
        <v>0</v>
      </c>
      <c r="O265" s="242">
        <f>ROUND(E265*N265,2)</f>
        <v>0</v>
      </c>
      <c r="P265" s="242">
        <v>8.0000000000000002E-3</v>
      </c>
      <c r="Q265" s="242">
        <f>ROUND(E265*P265,2)</f>
        <v>0.42</v>
      </c>
      <c r="R265" s="242" t="s">
        <v>531</v>
      </c>
      <c r="S265" s="242" t="s">
        <v>167</v>
      </c>
      <c r="T265" s="243" t="s">
        <v>168</v>
      </c>
      <c r="U265" s="224">
        <v>6.6000000000000003E-2</v>
      </c>
      <c r="V265" s="224">
        <f>ROUND(E265*U265,2)</f>
        <v>3.47</v>
      </c>
      <c r="W265" s="224"/>
      <c r="X265" s="224" t="s">
        <v>190</v>
      </c>
      <c r="Y265" s="215"/>
      <c r="Z265" s="215"/>
      <c r="AA265" s="215"/>
      <c r="AB265" s="215"/>
      <c r="AC265" s="215"/>
      <c r="AD265" s="215"/>
      <c r="AE265" s="215"/>
      <c r="AF265" s="215"/>
      <c r="AG265" s="215" t="s">
        <v>483</v>
      </c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1" x14ac:dyDescent="0.2">
      <c r="A266" s="222"/>
      <c r="B266" s="223"/>
      <c r="C266" s="250" t="s">
        <v>532</v>
      </c>
      <c r="D266" s="245"/>
      <c r="E266" s="245"/>
      <c r="F266" s="245"/>
      <c r="G266" s="245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15"/>
      <c r="Z266" s="215"/>
      <c r="AA266" s="215"/>
      <c r="AB266" s="215"/>
      <c r="AC266" s="215"/>
      <c r="AD266" s="215"/>
      <c r="AE266" s="215"/>
      <c r="AF266" s="215"/>
      <c r="AG266" s="215" t="s">
        <v>172</v>
      </c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1" x14ac:dyDescent="0.2">
      <c r="A267" s="222"/>
      <c r="B267" s="223"/>
      <c r="C267" s="253" t="s">
        <v>533</v>
      </c>
      <c r="D267" s="228"/>
      <c r="E267" s="229">
        <v>52.54</v>
      </c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15"/>
      <c r="Z267" s="215"/>
      <c r="AA267" s="215"/>
      <c r="AB267" s="215"/>
      <c r="AC267" s="215"/>
      <c r="AD267" s="215"/>
      <c r="AE267" s="215"/>
      <c r="AF267" s="215"/>
      <c r="AG267" s="215" t="s">
        <v>176</v>
      </c>
      <c r="AH267" s="215">
        <v>0</v>
      </c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ht="22.5" outlineLevel="1" x14ac:dyDescent="0.2">
      <c r="A268" s="258">
        <v>91</v>
      </c>
      <c r="B268" s="259" t="s">
        <v>536</v>
      </c>
      <c r="C268" s="266" t="s">
        <v>537</v>
      </c>
      <c r="D268" s="260" t="s">
        <v>254</v>
      </c>
      <c r="E268" s="261">
        <v>1</v>
      </c>
      <c r="F268" s="262"/>
      <c r="G268" s="263">
        <f>ROUND(E268*F268,2)</f>
        <v>0</v>
      </c>
      <c r="H268" s="262"/>
      <c r="I268" s="263">
        <f>ROUND(E268*H268,2)</f>
        <v>0</v>
      </c>
      <c r="J268" s="262"/>
      <c r="K268" s="263">
        <f>ROUND(E268*J268,2)</f>
        <v>0</v>
      </c>
      <c r="L268" s="263">
        <v>21</v>
      </c>
      <c r="M268" s="263">
        <f>G268*(1+L268/100)</f>
        <v>0</v>
      </c>
      <c r="N268" s="263">
        <v>0</v>
      </c>
      <c r="O268" s="263">
        <f>ROUND(E268*N268,2)</f>
        <v>0</v>
      </c>
      <c r="P268" s="263">
        <v>0</v>
      </c>
      <c r="Q268" s="263">
        <f>ROUND(E268*P268,2)</f>
        <v>0</v>
      </c>
      <c r="R268" s="263" t="s">
        <v>531</v>
      </c>
      <c r="S268" s="263" t="s">
        <v>167</v>
      </c>
      <c r="T268" s="264" t="s">
        <v>168</v>
      </c>
      <c r="U268" s="224">
        <v>2.5</v>
      </c>
      <c r="V268" s="224">
        <f>ROUND(E268*U268,2)</f>
        <v>2.5</v>
      </c>
      <c r="W268" s="224"/>
      <c r="X268" s="224" t="s">
        <v>190</v>
      </c>
      <c r="Y268" s="215"/>
      <c r="Z268" s="215"/>
      <c r="AA268" s="215"/>
      <c r="AB268" s="215"/>
      <c r="AC268" s="215"/>
      <c r="AD268" s="215"/>
      <c r="AE268" s="215"/>
      <c r="AF268" s="215"/>
      <c r="AG268" s="215" t="s">
        <v>483</v>
      </c>
      <c r="AH268" s="215"/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ht="22.5" outlineLevel="1" x14ac:dyDescent="0.2">
      <c r="A269" s="258">
        <v>92</v>
      </c>
      <c r="B269" s="259" t="s">
        <v>538</v>
      </c>
      <c r="C269" s="266" t="s">
        <v>539</v>
      </c>
      <c r="D269" s="260" t="s">
        <v>254</v>
      </c>
      <c r="E269" s="261">
        <v>2</v>
      </c>
      <c r="F269" s="262"/>
      <c r="G269" s="263">
        <f>ROUND(E269*F269,2)</f>
        <v>0</v>
      </c>
      <c r="H269" s="262"/>
      <c r="I269" s="263">
        <f>ROUND(E269*H269,2)</f>
        <v>0</v>
      </c>
      <c r="J269" s="262"/>
      <c r="K269" s="263">
        <f>ROUND(E269*J269,2)</f>
        <v>0</v>
      </c>
      <c r="L269" s="263">
        <v>21</v>
      </c>
      <c r="M269" s="263">
        <f>G269*(1+L269/100)</f>
        <v>0</v>
      </c>
      <c r="N269" s="263">
        <v>0</v>
      </c>
      <c r="O269" s="263">
        <f>ROUND(E269*N269,2)</f>
        <v>0</v>
      </c>
      <c r="P269" s="263">
        <v>1.8E-3</v>
      </c>
      <c r="Q269" s="263">
        <f>ROUND(E269*P269,2)</f>
        <v>0</v>
      </c>
      <c r="R269" s="263" t="s">
        <v>531</v>
      </c>
      <c r="S269" s="263" t="s">
        <v>167</v>
      </c>
      <c r="T269" s="264" t="s">
        <v>168</v>
      </c>
      <c r="U269" s="224">
        <v>0.11</v>
      </c>
      <c r="V269" s="224">
        <f>ROUND(E269*U269,2)</f>
        <v>0.22</v>
      </c>
      <c r="W269" s="224"/>
      <c r="X269" s="224" t="s">
        <v>190</v>
      </c>
      <c r="Y269" s="215"/>
      <c r="Z269" s="215"/>
      <c r="AA269" s="215"/>
      <c r="AB269" s="215"/>
      <c r="AC269" s="215"/>
      <c r="AD269" s="215"/>
      <c r="AE269" s="215"/>
      <c r="AF269" s="215"/>
      <c r="AG269" s="215" t="s">
        <v>483</v>
      </c>
      <c r="AH269" s="215"/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outlineLevel="1" x14ac:dyDescent="0.2">
      <c r="A270" s="237">
        <v>93</v>
      </c>
      <c r="B270" s="238" t="s">
        <v>540</v>
      </c>
      <c r="C270" s="249" t="s">
        <v>541</v>
      </c>
      <c r="D270" s="239" t="s">
        <v>542</v>
      </c>
      <c r="E270" s="240">
        <v>12</v>
      </c>
      <c r="F270" s="241"/>
      <c r="G270" s="242">
        <f>ROUND(E270*F270,2)</f>
        <v>0</v>
      </c>
      <c r="H270" s="241"/>
      <c r="I270" s="242">
        <f>ROUND(E270*H270,2)</f>
        <v>0</v>
      </c>
      <c r="J270" s="241"/>
      <c r="K270" s="242">
        <f>ROUND(E270*J270,2)</f>
        <v>0</v>
      </c>
      <c r="L270" s="242">
        <v>21</v>
      </c>
      <c r="M270" s="242">
        <f>G270*(1+L270/100)</f>
        <v>0</v>
      </c>
      <c r="N270" s="242">
        <v>3.8999999999999999E-4</v>
      </c>
      <c r="O270" s="242">
        <f>ROUND(E270*N270,2)</f>
        <v>0</v>
      </c>
      <c r="P270" s="242">
        <v>0</v>
      </c>
      <c r="Q270" s="242">
        <f>ROUND(E270*P270,2)</f>
        <v>0</v>
      </c>
      <c r="R270" s="242"/>
      <c r="S270" s="242" t="s">
        <v>189</v>
      </c>
      <c r="T270" s="243" t="s">
        <v>168</v>
      </c>
      <c r="U270" s="224">
        <v>0</v>
      </c>
      <c r="V270" s="224">
        <f>ROUND(E270*U270,2)</f>
        <v>0</v>
      </c>
      <c r="W270" s="224"/>
      <c r="X270" s="224" t="s">
        <v>190</v>
      </c>
      <c r="Y270" s="215"/>
      <c r="Z270" s="215"/>
      <c r="AA270" s="215"/>
      <c r="AB270" s="215"/>
      <c r="AC270" s="215"/>
      <c r="AD270" s="215"/>
      <c r="AE270" s="215"/>
      <c r="AF270" s="215"/>
      <c r="AG270" s="215" t="s">
        <v>483</v>
      </c>
      <c r="AH270" s="215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outlineLevel="1" x14ac:dyDescent="0.2">
      <c r="A271" s="222"/>
      <c r="B271" s="223"/>
      <c r="C271" s="250" t="s">
        <v>543</v>
      </c>
      <c r="D271" s="245"/>
      <c r="E271" s="245"/>
      <c r="F271" s="245"/>
      <c r="G271" s="245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15"/>
      <c r="Z271" s="215"/>
      <c r="AA271" s="215"/>
      <c r="AB271" s="215"/>
      <c r="AC271" s="215"/>
      <c r="AD271" s="215"/>
      <c r="AE271" s="215"/>
      <c r="AF271" s="215"/>
      <c r="AG271" s="215" t="s">
        <v>172</v>
      </c>
      <c r="AH271" s="215"/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1" x14ac:dyDescent="0.2">
      <c r="A272" s="258">
        <v>94</v>
      </c>
      <c r="B272" s="259" t="s">
        <v>544</v>
      </c>
      <c r="C272" s="266" t="s">
        <v>545</v>
      </c>
      <c r="D272" s="260" t="s">
        <v>546</v>
      </c>
      <c r="E272" s="261">
        <v>2</v>
      </c>
      <c r="F272" s="262"/>
      <c r="G272" s="263">
        <f>ROUND(E272*F272,2)</f>
        <v>0</v>
      </c>
      <c r="H272" s="262"/>
      <c r="I272" s="263">
        <f>ROUND(E272*H272,2)</f>
        <v>0</v>
      </c>
      <c r="J272" s="262"/>
      <c r="K272" s="263">
        <f>ROUND(E272*J272,2)</f>
        <v>0</v>
      </c>
      <c r="L272" s="263">
        <v>21</v>
      </c>
      <c r="M272" s="263">
        <f>G272*(1+L272/100)</f>
        <v>0</v>
      </c>
      <c r="N272" s="263">
        <v>3.8999999999999999E-4</v>
      </c>
      <c r="O272" s="263">
        <f>ROUND(E272*N272,2)</f>
        <v>0</v>
      </c>
      <c r="P272" s="263">
        <v>0</v>
      </c>
      <c r="Q272" s="263">
        <f>ROUND(E272*P272,2)</f>
        <v>0</v>
      </c>
      <c r="R272" s="263"/>
      <c r="S272" s="263" t="s">
        <v>189</v>
      </c>
      <c r="T272" s="264" t="s">
        <v>168</v>
      </c>
      <c r="U272" s="224">
        <v>0</v>
      </c>
      <c r="V272" s="224">
        <f>ROUND(E272*U272,2)</f>
        <v>0</v>
      </c>
      <c r="W272" s="224"/>
      <c r="X272" s="224" t="s">
        <v>190</v>
      </c>
      <c r="Y272" s="215"/>
      <c r="Z272" s="215"/>
      <c r="AA272" s="215"/>
      <c r="AB272" s="215"/>
      <c r="AC272" s="215"/>
      <c r="AD272" s="215"/>
      <c r="AE272" s="215"/>
      <c r="AF272" s="215"/>
      <c r="AG272" s="215" t="s">
        <v>483</v>
      </c>
      <c r="AH272" s="215"/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1" x14ac:dyDescent="0.2">
      <c r="A273" s="237">
        <v>95</v>
      </c>
      <c r="B273" s="238" t="s">
        <v>547</v>
      </c>
      <c r="C273" s="249" t="s">
        <v>548</v>
      </c>
      <c r="D273" s="239" t="s">
        <v>254</v>
      </c>
      <c r="E273" s="240">
        <v>2</v>
      </c>
      <c r="F273" s="241"/>
      <c r="G273" s="242">
        <f>ROUND(E273*F273,2)</f>
        <v>0</v>
      </c>
      <c r="H273" s="241"/>
      <c r="I273" s="242">
        <f>ROUND(E273*H273,2)</f>
        <v>0</v>
      </c>
      <c r="J273" s="241"/>
      <c r="K273" s="242">
        <f>ROUND(E273*J273,2)</f>
        <v>0</v>
      </c>
      <c r="L273" s="242">
        <v>21</v>
      </c>
      <c r="M273" s="242">
        <f>G273*(1+L273/100)</f>
        <v>0</v>
      </c>
      <c r="N273" s="242">
        <v>1.55E-2</v>
      </c>
      <c r="O273" s="242">
        <f>ROUND(E273*N273,2)</f>
        <v>0.03</v>
      </c>
      <c r="P273" s="242">
        <v>0</v>
      </c>
      <c r="Q273" s="242">
        <f>ROUND(E273*P273,2)</f>
        <v>0</v>
      </c>
      <c r="R273" s="242"/>
      <c r="S273" s="242" t="s">
        <v>189</v>
      </c>
      <c r="T273" s="243" t="s">
        <v>168</v>
      </c>
      <c r="U273" s="224">
        <v>0</v>
      </c>
      <c r="V273" s="224">
        <f>ROUND(E273*U273,2)</f>
        <v>0</v>
      </c>
      <c r="W273" s="224"/>
      <c r="X273" s="224" t="s">
        <v>321</v>
      </c>
      <c r="Y273" s="215"/>
      <c r="Z273" s="215"/>
      <c r="AA273" s="215"/>
      <c r="AB273" s="215"/>
      <c r="AC273" s="215"/>
      <c r="AD273" s="215"/>
      <c r="AE273" s="215"/>
      <c r="AF273" s="215"/>
      <c r="AG273" s="215" t="s">
        <v>322</v>
      </c>
      <c r="AH273" s="215"/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1" x14ac:dyDescent="0.2">
      <c r="A274" s="222"/>
      <c r="B274" s="223"/>
      <c r="C274" s="250" t="s">
        <v>549</v>
      </c>
      <c r="D274" s="245"/>
      <c r="E274" s="245"/>
      <c r="F274" s="245"/>
      <c r="G274" s="245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15"/>
      <c r="Z274" s="215"/>
      <c r="AA274" s="215"/>
      <c r="AB274" s="215"/>
      <c r="AC274" s="215"/>
      <c r="AD274" s="215"/>
      <c r="AE274" s="215"/>
      <c r="AF274" s="215"/>
      <c r="AG274" s="215" t="s">
        <v>172</v>
      </c>
      <c r="AH274" s="215"/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outlineLevel="1" x14ac:dyDescent="0.2">
      <c r="A275" s="222"/>
      <c r="B275" s="223"/>
      <c r="C275" s="252" t="s">
        <v>550</v>
      </c>
      <c r="D275" s="246"/>
      <c r="E275" s="246"/>
      <c r="F275" s="246"/>
      <c r="G275" s="246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15"/>
      <c r="Z275" s="215"/>
      <c r="AA275" s="215"/>
      <c r="AB275" s="215"/>
      <c r="AC275" s="215"/>
      <c r="AD275" s="215"/>
      <c r="AE275" s="215"/>
      <c r="AF275" s="215"/>
      <c r="AG275" s="215" t="s">
        <v>172</v>
      </c>
      <c r="AH275" s="215"/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1" x14ac:dyDescent="0.2">
      <c r="A276" s="222"/>
      <c r="B276" s="223"/>
      <c r="C276" s="252" t="s">
        <v>551</v>
      </c>
      <c r="D276" s="246"/>
      <c r="E276" s="246"/>
      <c r="F276" s="246"/>
      <c r="G276" s="246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15"/>
      <c r="Z276" s="215"/>
      <c r="AA276" s="215"/>
      <c r="AB276" s="215"/>
      <c r="AC276" s="215"/>
      <c r="AD276" s="215"/>
      <c r="AE276" s="215"/>
      <c r="AF276" s="215"/>
      <c r="AG276" s="215" t="s">
        <v>172</v>
      </c>
      <c r="AH276" s="215"/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outlineLevel="1" x14ac:dyDescent="0.2">
      <c r="A277" s="222"/>
      <c r="B277" s="223"/>
      <c r="C277" s="252" t="s">
        <v>552</v>
      </c>
      <c r="D277" s="246"/>
      <c r="E277" s="246"/>
      <c r="F277" s="246"/>
      <c r="G277" s="246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15"/>
      <c r="Z277" s="215"/>
      <c r="AA277" s="215"/>
      <c r="AB277" s="215"/>
      <c r="AC277" s="215"/>
      <c r="AD277" s="215"/>
      <c r="AE277" s="215"/>
      <c r="AF277" s="215"/>
      <c r="AG277" s="215" t="s">
        <v>172</v>
      </c>
      <c r="AH277" s="215"/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</row>
    <row r="278" spans="1:60" outlineLevel="1" x14ac:dyDescent="0.2">
      <c r="A278" s="222"/>
      <c r="B278" s="223"/>
      <c r="C278" s="252" t="s">
        <v>553</v>
      </c>
      <c r="D278" s="246"/>
      <c r="E278" s="246"/>
      <c r="F278" s="246"/>
      <c r="G278" s="246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15"/>
      <c r="Z278" s="215"/>
      <c r="AA278" s="215"/>
      <c r="AB278" s="215"/>
      <c r="AC278" s="215"/>
      <c r="AD278" s="215"/>
      <c r="AE278" s="215"/>
      <c r="AF278" s="215"/>
      <c r="AG278" s="215" t="s">
        <v>172</v>
      </c>
      <c r="AH278" s="215"/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</row>
    <row r="279" spans="1:60" outlineLevel="1" x14ac:dyDescent="0.2">
      <c r="A279" s="222"/>
      <c r="B279" s="223"/>
      <c r="C279" s="252" t="s">
        <v>554</v>
      </c>
      <c r="D279" s="246"/>
      <c r="E279" s="246"/>
      <c r="F279" s="246"/>
      <c r="G279" s="246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15"/>
      <c r="Z279" s="215"/>
      <c r="AA279" s="215"/>
      <c r="AB279" s="215"/>
      <c r="AC279" s="215"/>
      <c r="AD279" s="215"/>
      <c r="AE279" s="215"/>
      <c r="AF279" s="215"/>
      <c r="AG279" s="215" t="s">
        <v>172</v>
      </c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outlineLevel="1" x14ac:dyDescent="0.2">
      <c r="A280" s="222"/>
      <c r="B280" s="223"/>
      <c r="C280" s="252" t="s">
        <v>555</v>
      </c>
      <c r="D280" s="246"/>
      <c r="E280" s="246"/>
      <c r="F280" s="246"/>
      <c r="G280" s="246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15"/>
      <c r="Z280" s="215"/>
      <c r="AA280" s="215"/>
      <c r="AB280" s="215"/>
      <c r="AC280" s="215"/>
      <c r="AD280" s="215"/>
      <c r="AE280" s="215"/>
      <c r="AF280" s="215"/>
      <c r="AG280" s="215" t="s">
        <v>172</v>
      </c>
      <c r="AH280" s="215"/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 outlineLevel="1" x14ac:dyDescent="0.2">
      <c r="A281" s="222"/>
      <c r="B281" s="223"/>
      <c r="C281" s="251" t="s">
        <v>173</v>
      </c>
      <c r="D281" s="225"/>
      <c r="E281" s="226"/>
      <c r="F281" s="227"/>
      <c r="G281" s="227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15"/>
      <c r="Z281" s="215"/>
      <c r="AA281" s="215"/>
      <c r="AB281" s="215"/>
      <c r="AC281" s="215"/>
      <c r="AD281" s="215"/>
      <c r="AE281" s="215"/>
      <c r="AF281" s="215"/>
      <c r="AG281" s="215" t="s">
        <v>172</v>
      </c>
      <c r="AH281" s="215"/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</row>
    <row r="282" spans="1:60" outlineLevel="1" x14ac:dyDescent="0.2">
      <c r="A282" s="222"/>
      <c r="B282" s="223"/>
      <c r="C282" s="252" t="s">
        <v>556</v>
      </c>
      <c r="D282" s="246"/>
      <c r="E282" s="246"/>
      <c r="F282" s="246"/>
      <c r="G282" s="246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15"/>
      <c r="Z282" s="215"/>
      <c r="AA282" s="215"/>
      <c r="AB282" s="215"/>
      <c r="AC282" s="215"/>
      <c r="AD282" s="215"/>
      <c r="AE282" s="215"/>
      <c r="AF282" s="215"/>
      <c r="AG282" s="215" t="s">
        <v>172</v>
      </c>
      <c r="AH282" s="215"/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44" t="str">
        <f>C282</f>
        <v>Vnitřní dveře budou dřevěné  DTD s HPL folii 0,8 mm barva šedá - nerezové kliky, povrch vysokotlaký laminát.</v>
      </c>
      <c r="BB282" s="215"/>
      <c r="BC282" s="215"/>
      <c r="BD282" s="215"/>
      <c r="BE282" s="215"/>
      <c r="BF282" s="215"/>
      <c r="BG282" s="215"/>
      <c r="BH282" s="215"/>
    </row>
    <row r="283" spans="1:60" outlineLevel="1" x14ac:dyDescent="0.2">
      <c r="A283" s="237">
        <v>96</v>
      </c>
      <c r="B283" s="238" t="s">
        <v>557</v>
      </c>
      <c r="C283" s="249" t="s">
        <v>558</v>
      </c>
      <c r="D283" s="239" t="s">
        <v>254</v>
      </c>
      <c r="E283" s="240">
        <v>4</v>
      </c>
      <c r="F283" s="241"/>
      <c r="G283" s="242">
        <f>ROUND(E283*F283,2)</f>
        <v>0</v>
      </c>
      <c r="H283" s="241"/>
      <c r="I283" s="242">
        <f>ROUND(E283*H283,2)</f>
        <v>0</v>
      </c>
      <c r="J283" s="241"/>
      <c r="K283" s="242">
        <f>ROUND(E283*J283,2)</f>
        <v>0</v>
      </c>
      <c r="L283" s="242">
        <v>21</v>
      </c>
      <c r="M283" s="242">
        <f>G283*(1+L283/100)</f>
        <v>0</v>
      </c>
      <c r="N283" s="242">
        <v>1.6E-2</v>
      </c>
      <c r="O283" s="242">
        <f>ROUND(E283*N283,2)</f>
        <v>0.06</v>
      </c>
      <c r="P283" s="242">
        <v>0</v>
      </c>
      <c r="Q283" s="242">
        <f>ROUND(E283*P283,2)</f>
        <v>0</v>
      </c>
      <c r="R283" s="242"/>
      <c r="S283" s="242" t="s">
        <v>189</v>
      </c>
      <c r="T283" s="243" t="s">
        <v>168</v>
      </c>
      <c r="U283" s="224">
        <v>0</v>
      </c>
      <c r="V283" s="224">
        <f>ROUND(E283*U283,2)</f>
        <v>0</v>
      </c>
      <c r="W283" s="224"/>
      <c r="X283" s="224" t="s">
        <v>321</v>
      </c>
      <c r="Y283" s="215"/>
      <c r="Z283" s="215"/>
      <c r="AA283" s="215"/>
      <c r="AB283" s="215"/>
      <c r="AC283" s="215"/>
      <c r="AD283" s="215"/>
      <c r="AE283" s="215"/>
      <c r="AF283" s="215"/>
      <c r="AG283" s="215" t="s">
        <v>322</v>
      </c>
      <c r="AH283" s="215"/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outlineLevel="1" x14ac:dyDescent="0.2">
      <c r="A284" s="222"/>
      <c r="B284" s="223"/>
      <c r="C284" s="250" t="s">
        <v>559</v>
      </c>
      <c r="D284" s="245"/>
      <c r="E284" s="245"/>
      <c r="F284" s="245"/>
      <c r="G284" s="245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15"/>
      <c r="Z284" s="215"/>
      <c r="AA284" s="215"/>
      <c r="AB284" s="215"/>
      <c r="AC284" s="215"/>
      <c r="AD284" s="215"/>
      <c r="AE284" s="215"/>
      <c r="AF284" s="215"/>
      <c r="AG284" s="215" t="s">
        <v>172</v>
      </c>
      <c r="AH284" s="215"/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</row>
    <row r="285" spans="1:60" outlineLevel="1" x14ac:dyDescent="0.2">
      <c r="A285" s="222"/>
      <c r="B285" s="223"/>
      <c r="C285" s="252" t="s">
        <v>550</v>
      </c>
      <c r="D285" s="246"/>
      <c r="E285" s="246"/>
      <c r="F285" s="246"/>
      <c r="G285" s="246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15"/>
      <c r="Z285" s="215"/>
      <c r="AA285" s="215"/>
      <c r="AB285" s="215"/>
      <c r="AC285" s="215"/>
      <c r="AD285" s="215"/>
      <c r="AE285" s="215"/>
      <c r="AF285" s="215"/>
      <c r="AG285" s="215" t="s">
        <v>172</v>
      </c>
      <c r="AH285" s="215"/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outlineLevel="1" x14ac:dyDescent="0.2">
      <c r="A286" s="222"/>
      <c r="B286" s="223"/>
      <c r="C286" s="252" t="s">
        <v>551</v>
      </c>
      <c r="D286" s="246"/>
      <c r="E286" s="246"/>
      <c r="F286" s="246"/>
      <c r="G286" s="246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15"/>
      <c r="Z286" s="215"/>
      <c r="AA286" s="215"/>
      <c r="AB286" s="215"/>
      <c r="AC286" s="215"/>
      <c r="AD286" s="215"/>
      <c r="AE286" s="215"/>
      <c r="AF286" s="215"/>
      <c r="AG286" s="215" t="s">
        <v>172</v>
      </c>
      <c r="AH286" s="215"/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</row>
    <row r="287" spans="1:60" outlineLevel="1" x14ac:dyDescent="0.2">
      <c r="A287" s="222"/>
      <c r="B287" s="223"/>
      <c r="C287" s="252" t="s">
        <v>560</v>
      </c>
      <c r="D287" s="246"/>
      <c r="E287" s="246"/>
      <c r="F287" s="246"/>
      <c r="G287" s="246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15"/>
      <c r="Z287" s="215"/>
      <c r="AA287" s="215"/>
      <c r="AB287" s="215"/>
      <c r="AC287" s="215"/>
      <c r="AD287" s="215"/>
      <c r="AE287" s="215"/>
      <c r="AF287" s="215"/>
      <c r="AG287" s="215" t="s">
        <v>172</v>
      </c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</row>
    <row r="288" spans="1:60" outlineLevel="1" x14ac:dyDescent="0.2">
      <c r="A288" s="222"/>
      <c r="B288" s="223"/>
      <c r="C288" s="252" t="s">
        <v>553</v>
      </c>
      <c r="D288" s="246"/>
      <c r="E288" s="246"/>
      <c r="F288" s="246"/>
      <c r="G288" s="246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15"/>
      <c r="Z288" s="215"/>
      <c r="AA288" s="215"/>
      <c r="AB288" s="215"/>
      <c r="AC288" s="215"/>
      <c r="AD288" s="215"/>
      <c r="AE288" s="215"/>
      <c r="AF288" s="215"/>
      <c r="AG288" s="215" t="s">
        <v>172</v>
      </c>
      <c r="AH288" s="215"/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</row>
    <row r="289" spans="1:60" outlineLevel="1" x14ac:dyDescent="0.2">
      <c r="A289" s="222"/>
      <c r="B289" s="223"/>
      <c r="C289" s="252" t="s">
        <v>554</v>
      </c>
      <c r="D289" s="246"/>
      <c r="E289" s="246"/>
      <c r="F289" s="246"/>
      <c r="G289" s="246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15"/>
      <c r="Z289" s="215"/>
      <c r="AA289" s="215"/>
      <c r="AB289" s="215"/>
      <c r="AC289" s="215"/>
      <c r="AD289" s="215"/>
      <c r="AE289" s="215"/>
      <c r="AF289" s="215"/>
      <c r="AG289" s="215" t="s">
        <v>172</v>
      </c>
      <c r="AH289" s="215"/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</row>
    <row r="290" spans="1:60" outlineLevel="1" x14ac:dyDescent="0.2">
      <c r="A290" s="222"/>
      <c r="B290" s="223"/>
      <c r="C290" s="252" t="s">
        <v>555</v>
      </c>
      <c r="D290" s="246"/>
      <c r="E290" s="246"/>
      <c r="F290" s="246"/>
      <c r="G290" s="246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15"/>
      <c r="Z290" s="215"/>
      <c r="AA290" s="215"/>
      <c r="AB290" s="215"/>
      <c r="AC290" s="215"/>
      <c r="AD290" s="215"/>
      <c r="AE290" s="215"/>
      <c r="AF290" s="215"/>
      <c r="AG290" s="215" t="s">
        <v>172</v>
      </c>
      <c r="AH290" s="215"/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</row>
    <row r="291" spans="1:60" outlineLevel="1" x14ac:dyDescent="0.2">
      <c r="A291" s="222"/>
      <c r="B291" s="223"/>
      <c r="C291" s="251" t="s">
        <v>173</v>
      </c>
      <c r="D291" s="225"/>
      <c r="E291" s="226"/>
      <c r="F291" s="227"/>
      <c r="G291" s="227"/>
      <c r="H291" s="224"/>
      <c r="I291" s="224"/>
      <c r="J291" s="224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15"/>
      <c r="Z291" s="215"/>
      <c r="AA291" s="215"/>
      <c r="AB291" s="215"/>
      <c r="AC291" s="215"/>
      <c r="AD291" s="215"/>
      <c r="AE291" s="215"/>
      <c r="AF291" s="215"/>
      <c r="AG291" s="215" t="s">
        <v>172</v>
      </c>
      <c r="AH291" s="215"/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</row>
    <row r="292" spans="1:60" outlineLevel="1" x14ac:dyDescent="0.2">
      <c r="A292" s="222"/>
      <c r="B292" s="223"/>
      <c r="C292" s="252" t="s">
        <v>556</v>
      </c>
      <c r="D292" s="246"/>
      <c r="E292" s="246"/>
      <c r="F292" s="246"/>
      <c r="G292" s="246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15"/>
      <c r="Z292" s="215"/>
      <c r="AA292" s="215"/>
      <c r="AB292" s="215"/>
      <c r="AC292" s="215"/>
      <c r="AD292" s="215"/>
      <c r="AE292" s="215"/>
      <c r="AF292" s="215"/>
      <c r="AG292" s="215" t="s">
        <v>172</v>
      </c>
      <c r="AH292" s="215"/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44" t="str">
        <f>C292</f>
        <v>Vnitřní dveře budou dřevěné  DTD s HPL folii 0,8 mm barva šedá - nerezové kliky, povrch vysokotlaký laminát.</v>
      </c>
      <c r="BB292" s="215"/>
      <c r="BC292" s="215"/>
      <c r="BD292" s="215"/>
      <c r="BE292" s="215"/>
      <c r="BF292" s="215"/>
      <c r="BG292" s="215"/>
      <c r="BH292" s="215"/>
    </row>
    <row r="293" spans="1:60" outlineLevel="1" x14ac:dyDescent="0.2">
      <c r="A293" s="237">
        <v>97</v>
      </c>
      <c r="B293" s="238" t="s">
        <v>561</v>
      </c>
      <c r="C293" s="249" t="s">
        <v>562</v>
      </c>
      <c r="D293" s="239" t="s">
        <v>254</v>
      </c>
      <c r="E293" s="240">
        <v>2</v>
      </c>
      <c r="F293" s="241"/>
      <c r="G293" s="242">
        <f>ROUND(E293*F293,2)</f>
        <v>0</v>
      </c>
      <c r="H293" s="241"/>
      <c r="I293" s="242">
        <f>ROUND(E293*H293,2)</f>
        <v>0</v>
      </c>
      <c r="J293" s="241"/>
      <c r="K293" s="242">
        <f>ROUND(E293*J293,2)</f>
        <v>0</v>
      </c>
      <c r="L293" s="242">
        <v>21</v>
      </c>
      <c r="M293" s="242">
        <f>G293*(1+L293/100)</f>
        <v>0</v>
      </c>
      <c r="N293" s="242">
        <v>1.7500000000000002E-2</v>
      </c>
      <c r="O293" s="242">
        <f>ROUND(E293*N293,2)</f>
        <v>0.04</v>
      </c>
      <c r="P293" s="242">
        <v>0</v>
      </c>
      <c r="Q293" s="242">
        <f>ROUND(E293*P293,2)</f>
        <v>0</v>
      </c>
      <c r="R293" s="242"/>
      <c r="S293" s="242" t="s">
        <v>189</v>
      </c>
      <c r="T293" s="243" t="s">
        <v>168</v>
      </c>
      <c r="U293" s="224">
        <v>0</v>
      </c>
      <c r="V293" s="224">
        <f>ROUND(E293*U293,2)</f>
        <v>0</v>
      </c>
      <c r="W293" s="224"/>
      <c r="X293" s="224" t="s">
        <v>321</v>
      </c>
      <c r="Y293" s="215"/>
      <c r="Z293" s="215"/>
      <c r="AA293" s="215"/>
      <c r="AB293" s="215"/>
      <c r="AC293" s="215"/>
      <c r="AD293" s="215"/>
      <c r="AE293" s="215"/>
      <c r="AF293" s="215"/>
      <c r="AG293" s="215" t="s">
        <v>322</v>
      </c>
      <c r="AH293" s="215"/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</row>
    <row r="294" spans="1:60" outlineLevel="1" x14ac:dyDescent="0.2">
      <c r="A294" s="222"/>
      <c r="B294" s="223"/>
      <c r="C294" s="250" t="s">
        <v>563</v>
      </c>
      <c r="D294" s="245"/>
      <c r="E294" s="245"/>
      <c r="F294" s="245"/>
      <c r="G294" s="245"/>
      <c r="H294" s="224"/>
      <c r="I294" s="224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15"/>
      <c r="Z294" s="215"/>
      <c r="AA294" s="215"/>
      <c r="AB294" s="215"/>
      <c r="AC294" s="215"/>
      <c r="AD294" s="215"/>
      <c r="AE294" s="215"/>
      <c r="AF294" s="215"/>
      <c r="AG294" s="215" t="s">
        <v>172</v>
      </c>
      <c r="AH294" s="215"/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</row>
    <row r="295" spans="1:60" outlineLevel="1" x14ac:dyDescent="0.2">
      <c r="A295" s="222"/>
      <c r="B295" s="223"/>
      <c r="C295" s="252" t="s">
        <v>550</v>
      </c>
      <c r="D295" s="246"/>
      <c r="E295" s="246"/>
      <c r="F295" s="246"/>
      <c r="G295" s="246"/>
      <c r="H295" s="224"/>
      <c r="I295" s="224"/>
      <c r="J295" s="224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15"/>
      <c r="Z295" s="215"/>
      <c r="AA295" s="215"/>
      <c r="AB295" s="215"/>
      <c r="AC295" s="215"/>
      <c r="AD295" s="215"/>
      <c r="AE295" s="215"/>
      <c r="AF295" s="215"/>
      <c r="AG295" s="215" t="s">
        <v>172</v>
      </c>
      <c r="AH295" s="215"/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</row>
    <row r="296" spans="1:60" outlineLevel="1" x14ac:dyDescent="0.2">
      <c r="A296" s="222"/>
      <c r="B296" s="223"/>
      <c r="C296" s="252" t="s">
        <v>551</v>
      </c>
      <c r="D296" s="246"/>
      <c r="E296" s="246"/>
      <c r="F296" s="246"/>
      <c r="G296" s="246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15"/>
      <c r="Z296" s="215"/>
      <c r="AA296" s="215"/>
      <c r="AB296" s="215"/>
      <c r="AC296" s="215"/>
      <c r="AD296" s="215"/>
      <c r="AE296" s="215"/>
      <c r="AF296" s="215"/>
      <c r="AG296" s="215" t="s">
        <v>172</v>
      </c>
      <c r="AH296" s="215"/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</row>
    <row r="297" spans="1:60" outlineLevel="1" x14ac:dyDescent="0.2">
      <c r="A297" s="222"/>
      <c r="B297" s="223"/>
      <c r="C297" s="252" t="s">
        <v>552</v>
      </c>
      <c r="D297" s="246"/>
      <c r="E297" s="246"/>
      <c r="F297" s="246"/>
      <c r="G297" s="246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15"/>
      <c r="Z297" s="215"/>
      <c r="AA297" s="215"/>
      <c r="AB297" s="215"/>
      <c r="AC297" s="215"/>
      <c r="AD297" s="215"/>
      <c r="AE297" s="215"/>
      <c r="AF297" s="215"/>
      <c r="AG297" s="215" t="s">
        <v>172</v>
      </c>
      <c r="AH297" s="215"/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</row>
    <row r="298" spans="1:60" outlineLevel="1" x14ac:dyDescent="0.2">
      <c r="A298" s="222"/>
      <c r="B298" s="223"/>
      <c r="C298" s="252" t="s">
        <v>564</v>
      </c>
      <c r="D298" s="246"/>
      <c r="E298" s="246"/>
      <c r="F298" s="246"/>
      <c r="G298" s="246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15"/>
      <c r="Z298" s="215"/>
      <c r="AA298" s="215"/>
      <c r="AB298" s="215"/>
      <c r="AC298" s="215"/>
      <c r="AD298" s="215"/>
      <c r="AE298" s="215"/>
      <c r="AF298" s="215"/>
      <c r="AG298" s="215" t="s">
        <v>172</v>
      </c>
      <c r="AH298" s="215"/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</row>
    <row r="299" spans="1:60" outlineLevel="1" x14ac:dyDescent="0.2">
      <c r="A299" s="222"/>
      <c r="B299" s="223"/>
      <c r="C299" s="252" t="s">
        <v>554</v>
      </c>
      <c r="D299" s="246"/>
      <c r="E299" s="246"/>
      <c r="F299" s="246"/>
      <c r="G299" s="246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15"/>
      <c r="Z299" s="215"/>
      <c r="AA299" s="215"/>
      <c r="AB299" s="215"/>
      <c r="AC299" s="215"/>
      <c r="AD299" s="215"/>
      <c r="AE299" s="215"/>
      <c r="AF299" s="215"/>
      <c r="AG299" s="215" t="s">
        <v>172</v>
      </c>
      <c r="AH299" s="215"/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</row>
    <row r="300" spans="1:60" outlineLevel="1" x14ac:dyDescent="0.2">
      <c r="A300" s="222"/>
      <c r="B300" s="223"/>
      <c r="C300" s="252" t="s">
        <v>555</v>
      </c>
      <c r="D300" s="246"/>
      <c r="E300" s="246"/>
      <c r="F300" s="246"/>
      <c r="G300" s="246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15"/>
      <c r="Z300" s="215"/>
      <c r="AA300" s="215"/>
      <c r="AB300" s="215"/>
      <c r="AC300" s="215"/>
      <c r="AD300" s="215"/>
      <c r="AE300" s="215"/>
      <c r="AF300" s="215"/>
      <c r="AG300" s="215" t="s">
        <v>172</v>
      </c>
      <c r="AH300" s="215"/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</row>
    <row r="301" spans="1:60" outlineLevel="1" x14ac:dyDescent="0.2">
      <c r="A301" s="222"/>
      <c r="B301" s="223"/>
      <c r="C301" s="251" t="s">
        <v>173</v>
      </c>
      <c r="D301" s="225"/>
      <c r="E301" s="226"/>
      <c r="F301" s="227"/>
      <c r="G301" s="227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15"/>
      <c r="Z301" s="215"/>
      <c r="AA301" s="215"/>
      <c r="AB301" s="215"/>
      <c r="AC301" s="215"/>
      <c r="AD301" s="215"/>
      <c r="AE301" s="215"/>
      <c r="AF301" s="215"/>
      <c r="AG301" s="215" t="s">
        <v>172</v>
      </c>
      <c r="AH301" s="215"/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</row>
    <row r="302" spans="1:60" outlineLevel="1" x14ac:dyDescent="0.2">
      <c r="A302" s="222"/>
      <c r="B302" s="223"/>
      <c r="C302" s="252" t="s">
        <v>556</v>
      </c>
      <c r="D302" s="246"/>
      <c r="E302" s="246"/>
      <c r="F302" s="246"/>
      <c r="G302" s="246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15"/>
      <c r="Z302" s="215"/>
      <c r="AA302" s="215"/>
      <c r="AB302" s="215"/>
      <c r="AC302" s="215"/>
      <c r="AD302" s="215"/>
      <c r="AE302" s="215"/>
      <c r="AF302" s="215"/>
      <c r="AG302" s="215" t="s">
        <v>172</v>
      </c>
      <c r="AH302" s="215"/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44" t="str">
        <f>C302</f>
        <v>Vnitřní dveře budou dřevěné  DTD s HPL folii 0,8 mm barva šedá - nerezové kliky, povrch vysokotlaký laminát.</v>
      </c>
      <c r="BB302" s="215"/>
      <c r="BC302" s="215"/>
      <c r="BD302" s="215"/>
      <c r="BE302" s="215"/>
      <c r="BF302" s="215"/>
      <c r="BG302" s="215"/>
      <c r="BH302" s="215"/>
    </row>
    <row r="303" spans="1:60" outlineLevel="1" x14ac:dyDescent="0.2">
      <c r="A303" s="237">
        <v>98</v>
      </c>
      <c r="B303" s="238" t="s">
        <v>565</v>
      </c>
      <c r="C303" s="249" t="s">
        <v>566</v>
      </c>
      <c r="D303" s="239" t="s">
        <v>0</v>
      </c>
      <c r="E303" s="240">
        <v>594.80916000000002</v>
      </c>
      <c r="F303" s="241"/>
      <c r="G303" s="242">
        <f>ROUND(E303*F303,2)</f>
        <v>0</v>
      </c>
      <c r="H303" s="241"/>
      <c r="I303" s="242">
        <f>ROUND(E303*H303,2)</f>
        <v>0</v>
      </c>
      <c r="J303" s="241"/>
      <c r="K303" s="242">
        <f>ROUND(E303*J303,2)</f>
        <v>0</v>
      </c>
      <c r="L303" s="242">
        <v>21</v>
      </c>
      <c r="M303" s="242">
        <f>G303*(1+L303/100)</f>
        <v>0</v>
      </c>
      <c r="N303" s="242">
        <v>0</v>
      </c>
      <c r="O303" s="242">
        <f>ROUND(E303*N303,2)</f>
        <v>0</v>
      </c>
      <c r="P303" s="242">
        <v>0</v>
      </c>
      <c r="Q303" s="242">
        <f>ROUND(E303*P303,2)</f>
        <v>0</v>
      </c>
      <c r="R303" s="242" t="s">
        <v>531</v>
      </c>
      <c r="S303" s="242" t="s">
        <v>167</v>
      </c>
      <c r="T303" s="243" t="s">
        <v>168</v>
      </c>
      <c r="U303" s="224">
        <v>0</v>
      </c>
      <c r="V303" s="224">
        <f>ROUND(E303*U303,2)</f>
        <v>0</v>
      </c>
      <c r="W303" s="224"/>
      <c r="X303" s="224" t="s">
        <v>190</v>
      </c>
      <c r="Y303" s="215"/>
      <c r="Z303" s="215"/>
      <c r="AA303" s="215"/>
      <c r="AB303" s="215"/>
      <c r="AC303" s="215"/>
      <c r="AD303" s="215"/>
      <c r="AE303" s="215"/>
      <c r="AF303" s="215"/>
      <c r="AG303" s="215" t="s">
        <v>483</v>
      </c>
      <c r="AH303" s="215"/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</row>
    <row r="304" spans="1:60" outlineLevel="1" x14ac:dyDescent="0.2">
      <c r="A304" s="222"/>
      <c r="B304" s="223"/>
      <c r="C304" s="265" t="s">
        <v>521</v>
      </c>
      <c r="D304" s="257"/>
      <c r="E304" s="257"/>
      <c r="F304" s="257"/>
      <c r="G304" s="257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15"/>
      <c r="Z304" s="215"/>
      <c r="AA304" s="215"/>
      <c r="AB304" s="215"/>
      <c r="AC304" s="215"/>
      <c r="AD304" s="215"/>
      <c r="AE304" s="215"/>
      <c r="AF304" s="215"/>
      <c r="AG304" s="215" t="s">
        <v>227</v>
      </c>
      <c r="AH304" s="215"/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</row>
    <row r="305" spans="1:60" x14ac:dyDescent="0.2">
      <c r="A305" s="231" t="s">
        <v>162</v>
      </c>
      <c r="B305" s="232" t="s">
        <v>114</v>
      </c>
      <c r="C305" s="248" t="s">
        <v>115</v>
      </c>
      <c r="D305" s="233"/>
      <c r="E305" s="234"/>
      <c r="F305" s="235"/>
      <c r="G305" s="235">
        <f>SUMIF(AG306:AG316,"&lt;&gt;NOR",G306:G316)</f>
        <v>0</v>
      </c>
      <c r="H305" s="235"/>
      <c r="I305" s="235">
        <f>SUM(I306:I316)</f>
        <v>0</v>
      </c>
      <c r="J305" s="235"/>
      <c r="K305" s="235">
        <f>SUM(K306:K316)</f>
        <v>0</v>
      </c>
      <c r="L305" s="235"/>
      <c r="M305" s="235">
        <f>SUM(M306:M316)</f>
        <v>0</v>
      </c>
      <c r="N305" s="235"/>
      <c r="O305" s="235">
        <f>SUM(O306:O316)</f>
        <v>0.03</v>
      </c>
      <c r="P305" s="235"/>
      <c r="Q305" s="235">
        <f>SUM(Q306:Q316)</f>
        <v>0.01</v>
      </c>
      <c r="R305" s="235"/>
      <c r="S305" s="235"/>
      <c r="T305" s="236"/>
      <c r="U305" s="230"/>
      <c r="V305" s="230">
        <f>SUM(V306:V316)</f>
        <v>0</v>
      </c>
      <c r="W305" s="230"/>
      <c r="X305" s="230"/>
      <c r="AG305" t="s">
        <v>163</v>
      </c>
    </row>
    <row r="306" spans="1:60" outlineLevel="1" x14ac:dyDescent="0.2">
      <c r="A306" s="237">
        <v>99</v>
      </c>
      <c r="B306" s="238" t="s">
        <v>567</v>
      </c>
      <c r="C306" s="249" t="s">
        <v>568</v>
      </c>
      <c r="D306" s="239" t="s">
        <v>542</v>
      </c>
      <c r="E306" s="240">
        <v>1</v>
      </c>
      <c r="F306" s="241"/>
      <c r="G306" s="242">
        <f>ROUND(E306*F306,2)</f>
        <v>0</v>
      </c>
      <c r="H306" s="241"/>
      <c r="I306" s="242">
        <f>ROUND(E306*H306,2)</f>
        <v>0</v>
      </c>
      <c r="J306" s="241"/>
      <c r="K306" s="242">
        <f>ROUND(E306*J306,2)</f>
        <v>0</v>
      </c>
      <c r="L306" s="242">
        <v>21</v>
      </c>
      <c r="M306" s="242">
        <f>G306*(1+L306/100)</f>
        <v>0</v>
      </c>
      <c r="N306" s="242">
        <v>6.0000000000000001E-3</v>
      </c>
      <c r="O306" s="242">
        <f>ROUND(E306*N306,2)</f>
        <v>0.01</v>
      </c>
      <c r="P306" s="242">
        <v>0</v>
      </c>
      <c r="Q306" s="242">
        <f>ROUND(E306*P306,2)</f>
        <v>0</v>
      </c>
      <c r="R306" s="242"/>
      <c r="S306" s="242" t="s">
        <v>189</v>
      </c>
      <c r="T306" s="243" t="s">
        <v>168</v>
      </c>
      <c r="U306" s="224">
        <v>0</v>
      </c>
      <c r="V306" s="224">
        <f>ROUND(E306*U306,2)</f>
        <v>0</v>
      </c>
      <c r="W306" s="224"/>
      <c r="X306" s="224" t="s">
        <v>190</v>
      </c>
      <c r="Y306" s="215"/>
      <c r="Z306" s="215"/>
      <c r="AA306" s="215"/>
      <c r="AB306" s="215"/>
      <c r="AC306" s="215"/>
      <c r="AD306" s="215"/>
      <c r="AE306" s="215"/>
      <c r="AF306" s="215"/>
      <c r="AG306" s="215" t="s">
        <v>483</v>
      </c>
      <c r="AH306" s="215"/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</row>
    <row r="307" spans="1:60" outlineLevel="1" x14ac:dyDescent="0.2">
      <c r="A307" s="222"/>
      <c r="B307" s="223"/>
      <c r="C307" s="250" t="s">
        <v>569</v>
      </c>
      <c r="D307" s="245"/>
      <c r="E307" s="245"/>
      <c r="F307" s="245"/>
      <c r="G307" s="245"/>
      <c r="H307" s="224"/>
      <c r="I307" s="224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24"/>
      <c r="Y307" s="215"/>
      <c r="Z307" s="215"/>
      <c r="AA307" s="215"/>
      <c r="AB307" s="215"/>
      <c r="AC307" s="215"/>
      <c r="AD307" s="215"/>
      <c r="AE307" s="215"/>
      <c r="AF307" s="215"/>
      <c r="AG307" s="215" t="s">
        <v>172</v>
      </c>
      <c r="AH307" s="215"/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</row>
    <row r="308" spans="1:60" outlineLevel="1" x14ac:dyDescent="0.2">
      <c r="A308" s="258">
        <v>100</v>
      </c>
      <c r="B308" s="259" t="s">
        <v>570</v>
      </c>
      <c r="C308" s="266" t="s">
        <v>571</v>
      </c>
      <c r="D308" s="260" t="s">
        <v>254</v>
      </c>
      <c r="E308" s="261">
        <v>5</v>
      </c>
      <c r="F308" s="262"/>
      <c r="G308" s="263">
        <f>ROUND(E308*F308,2)</f>
        <v>0</v>
      </c>
      <c r="H308" s="262"/>
      <c r="I308" s="263">
        <f>ROUND(E308*H308,2)</f>
        <v>0</v>
      </c>
      <c r="J308" s="262"/>
      <c r="K308" s="263">
        <f>ROUND(E308*J308,2)</f>
        <v>0</v>
      </c>
      <c r="L308" s="263">
        <v>21</v>
      </c>
      <c r="M308" s="263">
        <f>G308*(1+L308/100)</f>
        <v>0</v>
      </c>
      <c r="N308" s="263">
        <v>0</v>
      </c>
      <c r="O308" s="263">
        <f>ROUND(E308*N308,2)</f>
        <v>0</v>
      </c>
      <c r="P308" s="263">
        <v>1E-3</v>
      </c>
      <c r="Q308" s="263">
        <f>ROUND(E308*P308,2)</f>
        <v>0.01</v>
      </c>
      <c r="R308" s="263"/>
      <c r="S308" s="263" t="s">
        <v>189</v>
      </c>
      <c r="T308" s="264" t="s">
        <v>168</v>
      </c>
      <c r="U308" s="224">
        <v>0</v>
      </c>
      <c r="V308" s="224">
        <f>ROUND(E308*U308,2)</f>
        <v>0</v>
      </c>
      <c r="W308" s="224"/>
      <c r="X308" s="224" t="s">
        <v>190</v>
      </c>
      <c r="Y308" s="215"/>
      <c r="Z308" s="215"/>
      <c r="AA308" s="215"/>
      <c r="AB308" s="215"/>
      <c r="AC308" s="215"/>
      <c r="AD308" s="215"/>
      <c r="AE308" s="215"/>
      <c r="AF308" s="215"/>
      <c r="AG308" s="215" t="s">
        <v>483</v>
      </c>
      <c r="AH308" s="215"/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</row>
    <row r="309" spans="1:60" outlineLevel="1" x14ac:dyDescent="0.2">
      <c r="A309" s="258">
        <v>101</v>
      </c>
      <c r="B309" s="259" t="s">
        <v>572</v>
      </c>
      <c r="C309" s="266" t="s">
        <v>573</v>
      </c>
      <c r="D309" s="260" t="s">
        <v>254</v>
      </c>
      <c r="E309" s="261">
        <v>4</v>
      </c>
      <c r="F309" s="262"/>
      <c r="G309" s="263">
        <f>ROUND(E309*F309,2)</f>
        <v>0</v>
      </c>
      <c r="H309" s="262"/>
      <c r="I309" s="263">
        <f>ROUND(E309*H309,2)</f>
        <v>0</v>
      </c>
      <c r="J309" s="262"/>
      <c r="K309" s="263">
        <f>ROUND(E309*J309,2)</f>
        <v>0</v>
      </c>
      <c r="L309" s="263">
        <v>21</v>
      </c>
      <c r="M309" s="263">
        <f>G309*(1+L309/100)</f>
        <v>0</v>
      </c>
      <c r="N309" s="263">
        <v>0</v>
      </c>
      <c r="O309" s="263">
        <f>ROUND(E309*N309,2)</f>
        <v>0</v>
      </c>
      <c r="P309" s="263">
        <v>2.0000000000000001E-4</v>
      </c>
      <c r="Q309" s="263">
        <f>ROUND(E309*P309,2)</f>
        <v>0</v>
      </c>
      <c r="R309" s="263"/>
      <c r="S309" s="263" t="s">
        <v>189</v>
      </c>
      <c r="T309" s="264" t="s">
        <v>168</v>
      </c>
      <c r="U309" s="224">
        <v>0</v>
      </c>
      <c r="V309" s="224">
        <f>ROUND(E309*U309,2)</f>
        <v>0</v>
      </c>
      <c r="W309" s="224"/>
      <c r="X309" s="224" t="s">
        <v>190</v>
      </c>
      <c r="Y309" s="215"/>
      <c r="Z309" s="215"/>
      <c r="AA309" s="215"/>
      <c r="AB309" s="215"/>
      <c r="AC309" s="215"/>
      <c r="AD309" s="215"/>
      <c r="AE309" s="215"/>
      <c r="AF309" s="215"/>
      <c r="AG309" s="215" t="s">
        <v>483</v>
      </c>
      <c r="AH309" s="215"/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</row>
    <row r="310" spans="1:60" outlineLevel="1" x14ac:dyDescent="0.2">
      <c r="A310" s="237">
        <v>102</v>
      </c>
      <c r="B310" s="238" t="s">
        <v>574</v>
      </c>
      <c r="C310" s="249" t="s">
        <v>575</v>
      </c>
      <c r="D310" s="239" t="s">
        <v>166</v>
      </c>
      <c r="E310" s="240">
        <v>6</v>
      </c>
      <c r="F310" s="241"/>
      <c r="G310" s="242">
        <f>ROUND(E310*F310,2)</f>
        <v>0</v>
      </c>
      <c r="H310" s="241"/>
      <c r="I310" s="242">
        <f>ROUND(E310*H310,2)</f>
        <v>0</v>
      </c>
      <c r="J310" s="241"/>
      <c r="K310" s="242">
        <f>ROUND(E310*J310,2)</f>
        <v>0</v>
      </c>
      <c r="L310" s="242">
        <v>21</v>
      </c>
      <c r="M310" s="242">
        <f>G310*(1+L310/100)</f>
        <v>0</v>
      </c>
      <c r="N310" s="242">
        <v>5.0000000000000001E-4</v>
      </c>
      <c r="O310" s="242">
        <f>ROUND(E310*N310,2)</f>
        <v>0</v>
      </c>
      <c r="P310" s="242">
        <v>0</v>
      </c>
      <c r="Q310" s="242">
        <f>ROUND(E310*P310,2)</f>
        <v>0</v>
      </c>
      <c r="R310" s="242"/>
      <c r="S310" s="242" t="s">
        <v>189</v>
      </c>
      <c r="T310" s="243" t="s">
        <v>168</v>
      </c>
      <c r="U310" s="224">
        <v>0</v>
      </c>
      <c r="V310" s="224">
        <f>ROUND(E310*U310,2)</f>
        <v>0</v>
      </c>
      <c r="W310" s="224"/>
      <c r="X310" s="224" t="s">
        <v>190</v>
      </c>
      <c r="Y310" s="215"/>
      <c r="Z310" s="215"/>
      <c r="AA310" s="215"/>
      <c r="AB310" s="215"/>
      <c r="AC310" s="215"/>
      <c r="AD310" s="215"/>
      <c r="AE310" s="215"/>
      <c r="AF310" s="215"/>
      <c r="AG310" s="215" t="s">
        <v>483</v>
      </c>
      <c r="AH310" s="215"/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</row>
    <row r="311" spans="1:60" outlineLevel="1" x14ac:dyDescent="0.2">
      <c r="A311" s="222"/>
      <c r="B311" s="223"/>
      <c r="C311" s="250" t="s">
        <v>576</v>
      </c>
      <c r="D311" s="245"/>
      <c r="E311" s="245"/>
      <c r="F311" s="245"/>
      <c r="G311" s="245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15"/>
      <c r="Z311" s="215"/>
      <c r="AA311" s="215"/>
      <c r="AB311" s="215"/>
      <c r="AC311" s="215"/>
      <c r="AD311" s="215"/>
      <c r="AE311" s="215"/>
      <c r="AF311" s="215"/>
      <c r="AG311" s="215" t="s">
        <v>172</v>
      </c>
      <c r="AH311" s="215"/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</row>
    <row r="312" spans="1:60" outlineLevel="1" x14ac:dyDescent="0.2">
      <c r="A312" s="258">
        <v>103</v>
      </c>
      <c r="B312" s="259" t="s">
        <v>577</v>
      </c>
      <c r="C312" s="266" t="s">
        <v>578</v>
      </c>
      <c r="D312" s="260" t="s">
        <v>254</v>
      </c>
      <c r="E312" s="261">
        <v>4</v>
      </c>
      <c r="F312" s="262"/>
      <c r="G312" s="263">
        <f>ROUND(E312*F312,2)</f>
        <v>0</v>
      </c>
      <c r="H312" s="262"/>
      <c r="I312" s="263">
        <f>ROUND(E312*H312,2)</f>
        <v>0</v>
      </c>
      <c r="J312" s="262"/>
      <c r="K312" s="263">
        <f>ROUND(E312*J312,2)</f>
        <v>0</v>
      </c>
      <c r="L312" s="263">
        <v>21</v>
      </c>
      <c r="M312" s="263">
        <f>G312*(1+L312/100)</f>
        <v>0</v>
      </c>
      <c r="N312" s="263">
        <v>3.5000000000000001E-3</v>
      </c>
      <c r="O312" s="263">
        <f>ROUND(E312*N312,2)</f>
        <v>0.01</v>
      </c>
      <c r="P312" s="263">
        <v>0</v>
      </c>
      <c r="Q312" s="263">
        <f>ROUND(E312*P312,2)</f>
        <v>0</v>
      </c>
      <c r="R312" s="263"/>
      <c r="S312" s="263" t="s">
        <v>189</v>
      </c>
      <c r="T312" s="264" t="s">
        <v>168</v>
      </c>
      <c r="U312" s="224">
        <v>0</v>
      </c>
      <c r="V312" s="224">
        <f>ROUND(E312*U312,2)</f>
        <v>0</v>
      </c>
      <c r="W312" s="224"/>
      <c r="X312" s="224" t="s">
        <v>190</v>
      </c>
      <c r="Y312" s="215"/>
      <c r="Z312" s="215"/>
      <c r="AA312" s="215"/>
      <c r="AB312" s="215"/>
      <c r="AC312" s="215"/>
      <c r="AD312" s="215"/>
      <c r="AE312" s="215"/>
      <c r="AF312" s="215"/>
      <c r="AG312" s="215" t="s">
        <v>483</v>
      </c>
      <c r="AH312" s="215"/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</row>
    <row r="313" spans="1:60" outlineLevel="1" x14ac:dyDescent="0.2">
      <c r="A313" s="237">
        <v>104</v>
      </c>
      <c r="B313" s="238" t="s">
        <v>579</v>
      </c>
      <c r="C313" s="249" t="s">
        <v>580</v>
      </c>
      <c r="D313" s="239" t="s">
        <v>344</v>
      </c>
      <c r="E313" s="240">
        <v>20</v>
      </c>
      <c r="F313" s="241"/>
      <c r="G313" s="242">
        <f>ROUND(E313*F313,2)</f>
        <v>0</v>
      </c>
      <c r="H313" s="241"/>
      <c r="I313" s="242">
        <f>ROUND(E313*H313,2)</f>
        <v>0</v>
      </c>
      <c r="J313" s="241"/>
      <c r="K313" s="242">
        <f>ROUND(E313*J313,2)</f>
        <v>0</v>
      </c>
      <c r="L313" s="242">
        <v>21</v>
      </c>
      <c r="M313" s="242">
        <f>G313*(1+L313/100)</f>
        <v>0</v>
      </c>
      <c r="N313" s="242">
        <v>2.9E-4</v>
      </c>
      <c r="O313" s="242">
        <f>ROUND(E313*N313,2)</f>
        <v>0.01</v>
      </c>
      <c r="P313" s="242">
        <v>0</v>
      </c>
      <c r="Q313" s="242">
        <f>ROUND(E313*P313,2)</f>
        <v>0</v>
      </c>
      <c r="R313" s="242"/>
      <c r="S313" s="242" t="s">
        <v>189</v>
      </c>
      <c r="T313" s="243" t="s">
        <v>168</v>
      </c>
      <c r="U313" s="224">
        <v>0</v>
      </c>
      <c r="V313" s="224">
        <f>ROUND(E313*U313,2)</f>
        <v>0</v>
      </c>
      <c r="W313" s="224"/>
      <c r="X313" s="224" t="s">
        <v>190</v>
      </c>
      <c r="Y313" s="215"/>
      <c r="Z313" s="215"/>
      <c r="AA313" s="215"/>
      <c r="AB313" s="215"/>
      <c r="AC313" s="215"/>
      <c r="AD313" s="215"/>
      <c r="AE313" s="215"/>
      <c r="AF313" s="215"/>
      <c r="AG313" s="215" t="s">
        <v>483</v>
      </c>
      <c r="AH313" s="215"/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</row>
    <row r="314" spans="1:60" outlineLevel="1" x14ac:dyDescent="0.2">
      <c r="A314" s="222"/>
      <c r="B314" s="223"/>
      <c r="C314" s="250" t="s">
        <v>581</v>
      </c>
      <c r="D314" s="245"/>
      <c r="E314" s="245"/>
      <c r="F314" s="245"/>
      <c r="G314" s="245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15"/>
      <c r="Z314" s="215"/>
      <c r="AA314" s="215"/>
      <c r="AB314" s="215"/>
      <c r="AC314" s="215"/>
      <c r="AD314" s="215"/>
      <c r="AE314" s="215"/>
      <c r="AF314" s="215"/>
      <c r="AG314" s="215" t="s">
        <v>172</v>
      </c>
      <c r="AH314" s="215"/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</row>
    <row r="315" spans="1:60" outlineLevel="1" x14ac:dyDescent="0.2">
      <c r="A315" s="237">
        <v>105</v>
      </c>
      <c r="B315" s="238" t="s">
        <v>582</v>
      </c>
      <c r="C315" s="249" t="s">
        <v>583</v>
      </c>
      <c r="D315" s="239" t="s">
        <v>0</v>
      </c>
      <c r="E315" s="240">
        <v>199.94200000000001</v>
      </c>
      <c r="F315" s="241"/>
      <c r="G315" s="242">
        <f>ROUND(E315*F315,2)</f>
        <v>0</v>
      </c>
      <c r="H315" s="241"/>
      <c r="I315" s="242">
        <f>ROUND(E315*H315,2)</f>
        <v>0</v>
      </c>
      <c r="J315" s="241"/>
      <c r="K315" s="242">
        <f>ROUND(E315*J315,2)</f>
        <v>0</v>
      </c>
      <c r="L315" s="242">
        <v>21</v>
      </c>
      <c r="M315" s="242">
        <f>G315*(1+L315/100)</f>
        <v>0</v>
      </c>
      <c r="N315" s="242">
        <v>0</v>
      </c>
      <c r="O315" s="242">
        <f>ROUND(E315*N315,2)</f>
        <v>0</v>
      </c>
      <c r="P315" s="242">
        <v>0</v>
      </c>
      <c r="Q315" s="242">
        <f>ROUND(E315*P315,2)</f>
        <v>0</v>
      </c>
      <c r="R315" s="242" t="s">
        <v>584</v>
      </c>
      <c r="S315" s="242" t="s">
        <v>167</v>
      </c>
      <c r="T315" s="243" t="s">
        <v>168</v>
      </c>
      <c r="U315" s="224">
        <v>0</v>
      </c>
      <c r="V315" s="224">
        <f>ROUND(E315*U315,2)</f>
        <v>0</v>
      </c>
      <c r="W315" s="224"/>
      <c r="X315" s="224" t="s">
        <v>190</v>
      </c>
      <c r="Y315" s="215"/>
      <c r="Z315" s="215"/>
      <c r="AA315" s="215"/>
      <c r="AB315" s="215"/>
      <c r="AC315" s="215"/>
      <c r="AD315" s="215"/>
      <c r="AE315" s="215"/>
      <c r="AF315" s="215"/>
      <c r="AG315" s="215" t="s">
        <v>483</v>
      </c>
      <c r="AH315" s="215"/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</row>
    <row r="316" spans="1:60" outlineLevel="1" x14ac:dyDescent="0.2">
      <c r="A316" s="222"/>
      <c r="B316" s="223"/>
      <c r="C316" s="265" t="s">
        <v>521</v>
      </c>
      <c r="D316" s="257"/>
      <c r="E316" s="257"/>
      <c r="F316" s="257"/>
      <c r="G316" s="257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15"/>
      <c r="Z316" s="215"/>
      <c r="AA316" s="215"/>
      <c r="AB316" s="215"/>
      <c r="AC316" s="215"/>
      <c r="AD316" s="215"/>
      <c r="AE316" s="215"/>
      <c r="AF316" s="215"/>
      <c r="AG316" s="215" t="s">
        <v>227</v>
      </c>
      <c r="AH316" s="215"/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</row>
    <row r="317" spans="1:60" x14ac:dyDescent="0.2">
      <c r="A317" s="231" t="s">
        <v>162</v>
      </c>
      <c r="B317" s="232" t="s">
        <v>116</v>
      </c>
      <c r="C317" s="248" t="s">
        <v>117</v>
      </c>
      <c r="D317" s="233"/>
      <c r="E317" s="234"/>
      <c r="F317" s="235"/>
      <c r="G317" s="235">
        <f>SUMIF(AG318:AG324,"&lt;&gt;NOR",G318:G324)</f>
        <v>0</v>
      </c>
      <c r="H317" s="235"/>
      <c r="I317" s="235">
        <f>SUM(I318:I324)</f>
        <v>0</v>
      </c>
      <c r="J317" s="235"/>
      <c r="K317" s="235">
        <f>SUM(K318:K324)</f>
        <v>0</v>
      </c>
      <c r="L317" s="235"/>
      <c r="M317" s="235">
        <f>SUM(M318:M324)</f>
        <v>0</v>
      </c>
      <c r="N317" s="235"/>
      <c r="O317" s="235">
        <f>SUM(O318:O324)</f>
        <v>0.05</v>
      </c>
      <c r="P317" s="235"/>
      <c r="Q317" s="235">
        <f>SUM(Q318:Q324)</f>
        <v>0</v>
      </c>
      <c r="R317" s="235"/>
      <c r="S317" s="235"/>
      <c r="T317" s="236"/>
      <c r="U317" s="230"/>
      <c r="V317" s="230">
        <f>SUM(V318:V324)</f>
        <v>0</v>
      </c>
      <c r="W317" s="230"/>
      <c r="X317" s="230"/>
      <c r="AG317" t="s">
        <v>163</v>
      </c>
    </row>
    <row r="318" spans="1:60" outlineLevel="1" x14ac:dyDescent="0.2">
      <c r="A318" s="258">
        <v>106</v>
      </c>
      <c r="B318" s="259" t="s">
        <v>585</v>
      </c>
      <c r="C318" s="266" t="s">
        <v>586</v>
      </c>
      <c r="D318" s="260" t="s">
        <v>254</v>
      </c>
      <c r="E318" s="261">
        <v>2</v>
      </c>
      <c r="F318" s="262"/>
      <c r="G318" s="263">
        <f>ROUND(E318*F318,2)</f>
        <v>0</v>
      </c>
      <c r="H318" s="262"/>
      <c r="I318" s="263">
        <f>ROUND(E318*H318,2)</f>
        <v>0</v>
      </c>
      <c r="J318" s="262"/>
      <c r="K318" s="263">
        <f>ROUND(E318*J318,2)</f>
        <v>0</v>
      </c>
      <c r="L318" s="263">
        <v>21</v>
      </c>
      <c r="M318" s="263">
        <f>G318*(1+L318/100)</f>
        <v>0</v>
      </c>
      <c r="N318" s="263">
        <v>2.5999999999999998E-4</v>
      </c>
      <c r="O318" s="263">
        <f>ROUND(E318*N318,2)</f>
        <v>0</v>
      </c>
      <c r="P318" s="263">
        <v>0</v>
      </c>
      <c r="Q318" s="263">
        <f>ROUND(E318*P318,2)</f>
        <v>0</v>
      </c>
      <c r="R318" s="263"/>
      <c r="S318" s="263" t="s">
        <v>189</v>
      </c>
      <c r="T318" s="264" t="s">
        <v>168</v>
      </c>
      <c r="U318" s="224">
        <v>0</v>
      </c>
      <c r="V318" s="224">
        <f>ROUND(E318*U318,2)</f>
        <v>0</v>
      </c>
      <c r="W318" s="224"/>
      <c r="X318" s="224" t="s">
        <v>190</v>
      </c>
      <c r="Y318" s="215"/>
      <c r="Z318" s="215"/>
      <c r="AA318" s="215"/>
      <c r="AB318" s="215"/>
      <c r="AC318" s="215"/>
      <c r="AD318" s="215"/>
      <c r="AE318" s="215"/>
      <c r="AF318" s="215"/>
      <c r="AG318" s="215" t="s">
        <v>483</v>
      </c>
      <c r="AH318" s="215"/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</row>
    <row r="319" spans="1:60" outlineLevel="1" x14ac:dyDescent="0.2">
      <c r="A319" s="258">
        <v>107</v>
      </c>
      <c r="B319" s="259" t="s">
        <v>587</v>
      </c>
      <c r="C319" s="266" t="s">
        <v>588</v>
      </c>
      <c r="D319" s="260" t="s">
        <v>254</v>
      </c>
      <c r="E319" s="261">
        <v>1</v>
      </c>
      <c r="F319" s="262"/>
      <c r="G319" s="263">
        <f>ROUND(E319*F319,2)</f>
        <v>0</v>
      </c>
      <c r="H319" s="262"/>
      <c r="I319" s="263">
        <f>ROUND(E319*H319,2)</f>
        <v>0</v>
      </c>
      <c r="J319" s="262"/>
      <c r="K319" s="263">
        <f>ROUND(E319*J319,2)</f>
        <v>0</v>
      </c>
      <c r="L319" s="263">
        <v>21</v>
      </c>
      <c r="M319" s="263">
        <f>G319*(1+L319/100)</f>
        <v>0</v>
      </c>
      <c r="N319" s="263">
        <v>2.5999999999999998E-4</v>
      </c>
      <c r="O319" s="263">
        <f>ROUND(E319*N319,2)</f>
        <v>0</v>
      </c>
      <c r="P319" s="263">
        <v>0</v>
      </c>
      <c r="Q319" s="263">
        <f>ROUND(E319*P319,2)</f>
        <v>0</v>
      </c>
      <c r="R319" s="263"/>
      <c r="S319" s="263" t="s">
        <v>189</v>
      </c>
      <c r="T319" s="264" t="s">
        <v>168</v>
      </c>
      <c r="U319" s="224">
        <v>0</v>
      </c>
      <c r="V319" s="224">
        <f>ROUND(E319*U319,2)</f>
        <v>0</v>
      </c>
      <c r="W319" s="224"/>
      <c r="X319" s="224" t="s">
        <v>190</v>
      </c>
      <c r="Y319" s="215"/>
      <c r="Z319" s="215"/>
      <c r="AA319" s="215"/>
      <c r="AB319" s="215"/>
      <c r="AC319" s="215"/>
      <c r="AD319" s="215"/>
      <c r="AE319" s="215"/>
      <c r="AF319" s="215"/>
      <c r="AG319" s="215" t="s">
        <v>483</v>
      </c>
      <c r="AH319" s="215"/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</row>
    <row r="320" spans="1:60" outlineLevel="1" x14ac:dyDescent="0.2">
      <c r="A320" s="258">
        <v>108</v>
      </c>
      <c r="B320" s="259" t="s">
        <v>589</v>
      </c>
      <c r="C320" s="266" t="s">
        <v>590</v>
      </c>
      <c r="D320" s="260" t="s">
        <v>254</v>
      </c>
      <c r="E320" s="261">
        <v>2</v>
      </c>
      <c r="F320" s="262"/>
      <c r="G320" s="263">
        <f>ROUND(E320*F320,2)</f>
        <v>0</v>
      </c>
      <c r="H320" s="262"/>
      <c r="I320" s="263">
        <f>ROUND(E320*H320,2)</f>
        <v>0</v>
      </c>
      <c r="J320" s="262"/>
      <c r="K320" s="263">
        <f>ROUND(E320*J320,2)</f>
        <v>0</v>
      </c>
      <c r="L320" s="263">
        <v>21</v>
      </c>
      <c r="M320" s="263">
        <f>G320*(1+L320/100)</f>
        <v>0</v>
      </c>
      <c r="N320" s="263">
        <v>1.55E-2</v>
      </c>
      <c r="O320" s="263">
        <f>ROUND(E320*N320,2)</f>
        <v>0.03</v>
      </c>
      <c r="P320" s="263">
        <v>0</v>
      </c>
      <c r="Q320" s="263">
        <f>ROUND(E320*P320,2)</f>
        <v>0</v>
      </c>
      <c r="R320" s="263"/>
      <c r="S320" s="263" t="s">
        <v>189</v>
      </c>
      <c r="T320" s="264" t="s">
        <v>168</v>
      </c>
      <c r="U320" s="224">
        <v>0</v>
      </c>
      <c r="V320" s="224">
        <f>ROUND(E320*U320,2)</f>
        <v>0</v>
      </c>
      <c r="W320" s="224"/>
      <c r="X320" s="224" t="s">
        <v>321</v>
      </c>
      <c r="Y320" s="215"/>
      <c r="Z320" s="215"/>
      <c r="AA320" s="215"/>
      <c r="AB320" s="215"/>
      <c r="AC320" s="215"/>
      <c r="AD320" s="215"/>
      <c r="AE320" s="215"/>
      <c r="AF320" s="215"/>
      <c r="AG320" s="215" t="s">
        <v>322</v>
      </c>
      <c r="AH320" s="215"/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</row>
    <row r="321" spans="1:60" outlineLevel="1" x14ac:dyDescent="0.2">
      <c r="A321" s="237">
        <v>109</v>
      </c>
      <c r="B321" s="238" t="s">
        <v>591</v>
      </c>
      <c r="C321" s="249" t="s">
        <v>592</v>
      </c>
      <c r="D321" s="239" t="s">
        <v>254</v>
      </c>
      <c r="E321" s="240">
        <v>1</v>
      </c>
      <c r="F321" s="241"/>
      <c r="G321" s="242">
        <f>ROUND(E321*F321,2)</f>
        <v>0</v>
      </c>
      <c r="H321" s="241"/>
      <c r="I321" s="242">
        <f>ROUND(E321*H321,2)</f>
        <v>0</v>
      </c>
      <c r="J321" s="241"/>
      <c r="K321" s="242">
        <f>ROUND(E321*J321,2)</f>
        <v>0</v>
      </c>
      <c r="L321" s="242">
        <v>21</v>
      </c>
      <c r="M321" s="242">
        <f>G321*(1+L321/100)</f>
        <v>0</v>
      </c>
      <c r="N321" s="242">
        <v>1.55E-2</v>
      </c>
      <c r="O321" s="242">
        <f>ROUND(E321*N321,2)</f>
        <v>0.02</v>
      </c>
      <c r="P321" s="242">
        <v>0</v>
      </c>
      <c r="Q321" s="242">
        <f>ROUND(E321*P321,2)</f>
        <v>0</v>
      </c>
      <c r="R321" s="242"/>
      <c r="S321" s="242" t="s">
        <v>189</v>
      </c>
      <c r="T321" s="243" t="s">
        <v>168</v>
      </c>
      <c r="U321" s="224">
        <v>0</v>
      </c>
      <c r="V321" s="224">
        <f>ROUND(E321*U321,2)</f>
        <v>0</v>
      </c>
      <c r="W321" s="224"/>
      <c r="X321" s="224" t="s">
        <v>321</v>
      </c>
      <c r="Y321" s="215"/>
      <c r="Z321" s="215"/>
      <c r="AA321" s="215"/>
      <c r="AB321" s="215"/>
      <c r="AC321" s="215"/>
      <c r="AD321" s="215"/>
      <c r="AE321" s="215"/>
      <c r="AF321" s="215"/>
      <c r="AG321" s="215" t="s">
        <v>322</v>
      </c>
      <c r="AH321" s="215"/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</row>
    <row r="322" spans="1:60" outlineLevel="1" x14ac:dyDescent="0.2">
      <c r="A322" s="222"/>
      <c r="B322" s="223"/>
      <c r="C322" s="250" t="s">
        <v>593</v>
      </c>
      <c r="D322" s="245"/>
      <c r="E322" s="245"/>
      <c r="F322" s="245"/>
      <c r="G322" s="245"/>
      <c r="H322" s="224"/>
      <c r="I322" s="224"/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15"/>
      <c r="Z322" s="215"/>
      <c r="AA322" s="215"/>
      <c r="AB322" s="215"/>
      <c r="AC322" s="215"/>
      <c r="AD322" s="215"/>
      <c r="AE322" s="215"/>
      <c r="AF322" s="215"/>
      <c r="AG322" s="215" t="s">
        <v>172</v>
      </c>
      <c r="AH322" s="215"/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</row>
    <row r="323" spans="1:60" outlineLevel="1" x14ac:dyDescent="0.2">
      <c r="A323" s="237">
        <v>110</v>
      </c>
      <c r="B323" s="238" t="s">
        <v>594</v>
      </c>
      <c r="C323" s="249" t="s">
        <v>595</v>
      </c>
      <c r="D323" s="239" t="s">
        <v>0</v>
      </c>
      <c r="E323" s="240">
        <v>492.81</v>
      </c>
      <c r="F323" s="241"/>
      <c r="G323" s="242">
        <f>ROUND(E323*F323,2)</f>
        <v>0</v>
      </c>
      <c r="H323" s="241"/>
      <c r="I323" s="242">
        <f>ROUND(E323*H323,2)</f>
        <v>0</v>
      </c>
      <c r="J323" s="241"/>
      <c r="K323" s="242">
        <f>ROUND(E323*J323,2)</f>
        <v>0</v>
      </c>
      <c r="L323" s="242">
        <v>21</v>
      </c>
      <c r="M323" s="242">
        <f>G323*(1+L323/100)</f>
        <v>0</v>
      </c>
      <c r="N323" s="242">
        <v>0</v>
      </c>
      <c r="O323" s="242">
        <f>ROUND(E323*N323,2)</f>
        <v>0</v>
      </c>
      <c r="P323" s="242">
        <v>0</v>
      </c>
      <c r="Q323" s="242">
        <f>ROUND(E323*P323,2)</f>
        <v>0</v>
      </c>
      <c r="R323" s="242" t="s">
        <v>531</v>
      </c>
      <c r="S323" s="242" t="s">
        <v>167</v>
      </c>
      <c r="T323" s="243" t="s">
        <v>168</v>
      </c>
      <c r="U323" s="224">
        <v>0</v>
      </c>
      <c r="V323" s="224">
        <f>ROUND(E323*U323,2)</f>
        <v>0</v>
      </c>
      <c r="W323" s="224"/>
      <c r="X323" s="224" t="s">
        <v>190</v>
      </c>
      <c r="Y323" s="215"/>
      <c r="Z323" s="215"/>
      <c r="AA323" s="215"/>
      <c r="AB323" s="215"/>
      <c r="AC323" s="215"/>
      <c r="AD323" s="215"/>
      <c r="AE323" s="215"/>
      <c r="AF323" s="215"/>
      <c r="AG323" s="215" t="s">
        <v>483</v>
      </c>
      <c r="AH323" s="215"/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</row>
    <row r="324" spans="1:60" outlineLevel="1" x14ac:dyDescent="0.2">
      <c r="A324" s="222"/>
      <c r="B324" s="223"/>
      <c r="C324" s="265" t="s">
        <v>521</v>
      </c>
      <c r="D324" s="257"/>
      <c r="E324" s="257"/>
      <c r="F324" s="257"/>
      <c r="G324" s="257"/>
      <c r="H324" s="224"/>
      <c r="I324" s="224"/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24"/>
      <c r="Y324" s="215"/>
      <c r="Z324" s="215"/>
      <c r="AA324" s="215"/>
      <c r="AB324" s="215"/>
      <c r="AC324" s="215"/>
      <c r="AD324" s="215"/>
      <c r="AE324" s="215"/>
      <c r="AF324" s="215"/>
      <c r="AG324" s="215" t="s">
        <v>227</v>
      </c>
      <c r="AH324" s="215"/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</row>
    <row r="325" spans="1:60" x14ac:dyDescent="0.2">
      <c r="A325" s="231" t="s">
        <v>162</v>
      </c>
      <c r="B325" s="232" t="s">
        <v>118</v>
      </c>
      <c r="C325" s="248" t="s">
        <v>119</v>
      </c>
      <c r="D325" s="233"/>
      <c r="E325" s="234"/>
      <c r="F325" s="235"/>
      <c r="G325" s="235">
        <f>SUMIF(AG326:AG360,"&lt;&gt;NOR",G326:G360)</f>
        <v>0</v>
      </c>
      <c r="H325" s="235"/>
      <c r="I325" s="235">
        <f>SUM(I326:I360)</f>
        <v>0</v>
      </c>
      <c r="J325" s="235"/>
      <c r="K325" s="235">
        <f>SUM(K326:K360)</f>
        <v>0</v>
      </c>
      <c r="L325" s="235"/>
      <c r="M325" s="235">
        <f>SUM(M326:M360)</f>
        <v>0</v>
      </c>
      <c r="N325" s="235"/>
      <c r="O325" s="235">
        <f>SUM(O326:O360)</f>
        <v>2</v>
      </c>
      <c r="P325" s="235"/>
      <c r="Q325" s="235">
        <f>SUM(Q326:Q360)</f>
        <v>0</v>
      </c>
      <c r="R325" s="235"/>
      <c r="S325" s="235"/>
      <c r="T325" s="236"/>
      <c r="U325" s="230"/>
      <c r="V325" s="230">
        <f>SUM(V326:V360)</f>
        <v>98.14</v>
      </c>
      <c r="W325" s="230"/>
      <c r="X325" s="230"/>
      <c r="AG325" t="s">
        <v>163</v>
      </c>
    </row>
    <row r="326" spans="1:60" ht="22.5" outlineLevel="1" x14ac:dyDescent="0.2">
      <c r="A326" s="237">
        <v>111</v>
      </c>
      <c r="B326" s="238" t="s">
        <v>596</v>
      </c>
      <c r="C326" s="249" t="s">
        <v>597</v>
      </c>
      <c r="D326" s="239" t="s">
        <v>344</v>
      </c>
      <c r="E326" s="240">
        <v>29.17</v>
      </c>
      <c r="F326" s="241"/>
      <c r="G326" s="242">
        <f>ROUND(E326*F326,2)</f>
        <v>0</v>
      </c>
      <c r="H326" s="241"/>
      <c r="I326" s="242">
        <f>ROUND(E326*H326,2)</f>
        <v>0</v>
      </c>
      <c r="J326" s="241"/>
      <c r="K326" s="242">
        <f>ROUND(E326*J326,2)</f>
        <v>0</v>
      </c>
      <c r="L326" s="242">
        <v>21</v>
      </c>
      <c r="M326" s="242">
        <f>G326*(1+L326/100)</f>
        <v>0</v>
      </c>
      <c r="N326" s="242">
        <v>5.1799999999999997E-3</v>
      </c>
      <c r="O326" s="242">
        <f>ROUND(E326*N326,2)</f>
        <v>0.15</v>
      </c>
      <c r="P326" s="242">
        <v>0</v>
      </c>
      <c r="Q326" s="242">
        <f>ROUND(E326*P326,2)</f>
        <v>0</v>
      </c>
      <c r="R326" s="242" t="s">
        <v>598</v>
      </c>
      <c r="S326" s="242" t="s">
        <v>167</v>
      </c>
      <c r="T326" s="243" t="s">
        <v>168</v>
      </c>
      <c r="U326" s="224">
        <v>0.29399999999999998</v>
      </c>
      <c r="V326" s="224">
        <f>ROUND(E326*U326,2)</f>
        <v>8.58</v>
      </c>
      <c r="W326" s="224"/>
      <c r="X326" s="224" t="s">
        <v>190</v>
      </c>
      <c r="Y326" s="215"/>
      <c r="Z326" s="215"/>
      <c r="AA326" s="215"/>
      <c r="AB326" s="215"/>
      <c r="AC326" s="215"/>
      <c r="AD326" s="215"/>
      <c r="AE326" s="215"/>
      <c r="AF326" s="215"/>
      <c r="AG326" s="215" t="s">
        <v>483</v>
      </c>
      <c r="AH326" s="215"/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</row>
    <row r="327" spans="1:60" outlineLevel="1" x14ac:dyDescent="0.2">
      <c r="A327" s="222"/>
      <c r="B327" s="223"/>
      <c r="C327" s="253" t="s">
        <v>599</v>
      </c>
      <c r="D327" s="228"/>
      <c r="E327" s="229">
        <v>29.17</v>
      </c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15"/>
      <c r="Z327" s="215"/>
      <c r="AA327" s="215"/>
      <c r="AB327" s="215"/>
      <c r="AC327" s="215"/>
      <c r="AD327" s="215"/>
      <c r="AE327" s="215"/>
      <c r="AF327" s="215"/>
      <c r="AG327" s="215" t="s">
        <v>176</v>
      </c>
      <c r="AH327" s="215">
        <v>0</v>
      </c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</row>
    <row r="328" spans="1:60" outlineLevel="1" x14ac:dyDescent="0.2">
      <c r="A328" s="237">
        <v>112</v>
      </c>
      <c r="B328" s="238" t="s">
        <v>600</v>
      </c>
      <c r="C328" s="249" t="s">
        <v>601</v>
      </c>
      <c r="D328" s="239" t="s">
        <v>344</v>
      </c>
      <c r="E328" s="240">
        <v>29.17</v>
      </c>
      <c r="F328" s="241"/>
      <c r="G328" s="242">
        <f>ROUND(E328*F328,2)</f>
        <v>0</v>
      </c>
      <c r="H328" s="241"/>
      <c r="I328" s="242">
        <f>ROUND(E328*H328,2)</f>
        <v>0</v>
      </c>
      <c r="J328" s="241"/>
      <c r="K328" s="242">
        <f>ROUND(E328*J328,2)</f>
        <v>0</v>
      </c>
      <c r="L328" s="242">
        <v>21</v>
      </c>
      <c r="M328" s="242">
        <f>G328*(1+L328/100)</f>
        <v>0</v>
      </c>
      <c r="N328" s="242">
        <v>0</v>
      </c>
      <c r="O328" s="242">
        <f>ROUND(E328*N328,2)</f>
        <v>0</v>
      </c>
      <c r="P328" s="242">
        <v>0</v>
      </c>
      <c r="Q328" s="242">
        <f>ROUND(E328*P328,2)</f>
        <v>0</v>
      </c>
      <c r="R328" s="242" t="s">
        <v>598</v>
      </c>
      <c r="S328" s="242" t="s">
        <v>167</v>
      </c>
      <c r="T328" s="243" t="s">
        <v>168</v>
      </c>
      <c r="U328" s="224">
        <v>0.154</v>
      </c>
      <c r="V328" s="224">
        <f>ROUND(E328*U328,2)</f>
        <v>4.49</v>
      </c>
      <c r="W328" s="224"/>
      <c r="X328" s="224" t="s">
        <v>190</v>
      </c>
      <c r="Y328" s="215"/>
      <c r="Z328" s="215"/>
      <c r="AA328" s="215"/>
      <c r="AB328" s="215"/>
      <c r="AC328" s="215"/>
      <c r="AD328" s="215"/>
      <c r="AE328" s="215"/>
      <c r="AF328" s="215"/>
      <c r="AG328" s="215" t="s">
        <v>483</v>
      </c>
      <c r="AH328" s="215"/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</row>
    <row r="329" spans="1:60" outlineLevel="1" x14ac:dyDescent="0.2">
      <c r="A329" s="222"/>
      <c r="B329" s="223"/>
      <c r="C329" s="253" t="s">
        <v>599</v>
      </c>
      <c r="D329" s="228"/>
      <c r="E329" s="229">
        <v>29.17</v>
      </c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15"/>
      <c r="Z329" s="215"/>
      <c r="AA329" s="215"/>
      <c r="AB329" s="215"/>
      <c r="AC329" s="215"/>
      <c r="AD329" s="215"/>
      <c r="AE329" s="215"/>
      <c r="AF329" s="215"/>
      <c r="AG329" s="215" t="s">
        <v>176</v>
      </c>
      <c r="AH329" s="215">
        <v>0</v>
      </c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</row>
    <row r="330" spans="1:60" ht="22.5" outlineLevel="1" x14ac:dyDescent="0.2">
      <c r="A330" s="237">
        <v>113</v>
      </c>
      <c r="B330" s="238" t="s">
        <v>602</v>
      </c>
      <c r="C330" s="249" t="s">
        <v>603</v>
      </c>
      <c r="D330" s="239" t="s">
        <v>279</v>
      </c>
      <c r="E330" s="240">
        <v>42.12</v>
      </c>
      <c r="F330" s="241"/>
      <c r="G330" s="242">
        <f>ROUND(E330*F330,2)</f>
        <v>0</v>
      </c>
      <c r="H330" s="241"/>
      <c r="I330" s="242">
        <f>ROUND(E330*H330,2)</f>
        <v>0</v>
      </c>
      <c r="J330" s="241"/>
      <c r="K330" s="242">
        <f>ROUND(E330*J330,2)</f>
        <v>0</v>
      </c>
      <c r="L330" s="242">
        <v>21</v>
      </c>
      <c r="M330" s="242">
        <f>G330*(1+L330/100)</f>
        <v>0</v>
      </c>
      <c r="N330" s="242">
        <v>4.7499999999999999E-3</v>
      </c>
      <c r="O330" s="242">
        <f>ROUND(E330*N330,2)</f>
        <v>0.2</v>
      </c>
      <c r="P330" s="242">
        <v>0</v>
      </c>
      <c r="Q330" s="242">
        <f>ROUND(E330*P330,2)</f>
        <v>0</v>
      </c>
      <c r="R330" s="242" t="s">
        <v>598</v>
      </c>
      <c r="S330" s="242" t="s">
        <v>167</v>
      </c>
      <c r="T330" s="243" t="s">
        <v>168</v>
      </c>
      <c r="U330" s="224">
        <v>0.97799999999999998</v>
      </c>
      <c r="V330" s="224">
        <f>ROUND(E330*U330,2)</f>
        <v>41.19</v>
      </c>
      <c r="W330" s="224"/>
      <c r="X330" s="224" t="s">
        <v>190</v>
      </c>
      <c r="Y330" s="215"/>
      <c r="Z330" s="215"/>
      <c r="AA330" s="215"/>
      <c r="AB330" s="215"/>
      <c r="AC330" s="215"/>
      <c r="AD330" s="215"/>
      <c r="AE330" s="215"/>
      <c r="AF330" s="215"/>
      <c r="AG330" s="215" t="s">
        <v>483</v>
      </c>
      <c r="AH330" s="215"/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</row>
    <row r="331" spans="1:60" outlineLevel="1" x14ac:dyDescent="0.2">
      <c r="A331" s="222"/>
      <c r="B331" s="223"/>
      <c r="C331" s="253" t="s">
        <v>495</v>
      </c>
      <c r="D331" s="228"/>
      <c r="E331" s="229">
        <v>42.12</v>
      </c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15"/>
      <c r="Z331" s="215"/>
      <c r="AA331" s="215"/>
      <c r="AB331" s="215"/>
      <c r="AC331" s="215"/>
      <c r="AD331" s="215"/>
      <c r="AE331" s="215"/>
      <c r="AF331" s="215"/>
      <c r="AG331" s="215" t="s">
        <v>176</v>
      </c>
      <c r="AH331" s="215">
        <v>0</v>
      </c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</row>
    <row r="332" spans="1:60" ht="22.5" outlineLevel="1" x14ac:dyDescent="0.2">
      <c r="A332" s="237">
        <v>114</v>
      </c>
      <c r="B332" s="238" t="s">
        <v>604</v>
      </c>
      <c r="C332" s="249" t="s">
        <v>605</v>
      </c>
      <c r="D332" s="239" t="s">
        <v>279</v>
      </c>
      <c r="E332" s="240">
        <v>23.28</v>
      </c>
      <c r="F332" s="241"/>
      <c r="G332" s="242">
        <f>ROUND(E332*F332,2)</f>
        <v>0</v>
      </c>
      <c r="H332" s="241"/>
      <c r="I332" s="242">
        <f>ROUND(E332*H332,2)</f>
        <v>0</v>
      </c>
      <c r="J332" s="241"/>
      <c r="K332" s="242">
        <f>ROUND(E332*J332,2)</f>
        <v>0</v>
      </c>
      <c r="L332" s="242">
        <v>21</v>
      </c>
      <c r="M332" s="242">
        <f>G332*(1+L332/100)</f>
        <v>0</v>
      </c>
      <c r="N332" s="242">
        <v>6.9300000000000004E-3</v>
      </c>
      <c r="O332" s="242">
        <f>ROUND(E332*N332,2)</f>
        <v>0.16</v>
      </c>
      <c r="P332" s="242">
        <v>0</v>
      </c>
      <c r="Q332" s="242">
        <f>ROUND(E332*P332,2)</f>
        <v>0</v>
      </c>
      <c r="R332" s="242" t="s">
        <v>598</v>
      </c>
      <c r="S332" s="242" t="s">
        <v>167</v>
      </c>
      <c r="T332" s="243" t="s">
        <v>168</v>
      </c>
      <c r="U332" s="224">
        <v>1.3466</v>
      </c>
      <c r="V332" s="224">
        <f>ROUND(E332*U332,2)</f>
        <v>31.35</v>
      </c>
      <c r="W332" s="224"/>
      <c r="X332" s="224" t="s">
        <v>190</v>
      </c>
      <c r="Y332" s="215"/>
      <c r="Z332" s="215"/>
      <c r="AA332" s="215"/>
      <c r="AB332" s="215"/>
      <c r="AC332" s="215"/>
      <c r="AD332" s="215"/>
      <c r="AE332" s="215"/>
      <c r="AF332" s="215"/>
      <c r="AG332" s="215" t="s">
        <v>483</v>
      </c>
      <c r="AH332" s="215"/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</row>
    <row r="333" spans="1:60" outlineLevel="1" x14ac:dyDescent="0.2">
      <c r="A333" s="222"/>
      <c r="B333" s="223"/>
      <c r="C333" s="253" t="s">
        <v>291</v>
      </c>
      <c r="D333" s="228"/>
      <c r="E333" s="229">
        <v>23.28</v>
      </c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15"/>
      <c r="Z333" s="215"/>
      <c r="AA333" s="215"/>
      <c r="AB333" s="215"/>
      <c r="AC333" s="215"/>
      <c r="AD333" s="215"/>
      <c r="AE333" s="215"/>
      <c r="AF333" s="215"/>
      <c r="AG333" s="215" t="s">
        <v>176</v>
      </c>
      <c r="AH333" s="215">
        <v>0</v>
      </c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</row>
    <row r="334" spans="1:60" outlineLevel="1" x14ac:dyDescent="0.2">
      <c r="A334" s="237">
        <v>115</v>
      </c>
      <c r="B334" s="238" t="s">
        <v>606</v>
      </c>
      <c r="C334" s="249" t="s">
        <v>607</v>
      </c>
      <c r="D334" s="239" t="s">
        <v>344</v>
      </c>
      <c r="E334" s="240">
        <v>94.88</v>
      </c>
      <c r="F334" s="241"/>
      <c r="G334" s="242">
        <f>ROUND(E334*F334,2)</f>
        <v>0</v>
      </c>
      <c r="H334" s="241"/>
      <c r="I334" s="242">
        <f>ROUND(E334*H334,2)</f>
        <v>0</v>
      </c>
      <c r="J334" s="241"/>
      <c r="K334" s="242">
        <f>ROUND(E334*J334,2)</f>
        <v>0</v>
      </c>
      <c r="L334" s="242">
        <v>21</v>
      </c>
      <c r="M334" s="242">
        <f>G334*(1+L334/100)</f>
        <v>0</v>
      </c>
      <c r="N334" s="242">
        <v>4.0000000000000003E-5</v>
      </c>
      <c r="O334" s="242">
        <f>ROUND(E334*N334,2)</f>
        <v>0</v>
      </c>
      <c r="P334" s="242">
        <v>0</v>
      </c>
      <c r="Q334" s="242">
        <f>ROUND(E334*P334,2)</f>
        <v>0</v>
      </c>
      <c r="R334" s="242" t="s">
        <v>598</v>
      </c>
      <c r="S334" s="242" t="s">
        <v>167</v>
      </c>
      <c r="T334" s="243" t="s">
        <v>168</v>
      </c>
      <c r="U334" s="224">
        <v>7.0000000000000007E-2</v>
      </c>
      <c r="V334" s="224">
        <f>ROUND(E334*U334,2)</f>
        <v>6.64</v>
      </c>
      <c r="W334" s="224"/>
      <c r="X334" s="224" t="s">
        <v>190</v>
      </c>
      <c r="Y334" s="215"/>
      <c r="Z334" s="215"/>
      <c r="AA334" s="215"/>
      <c r="AB334" s="215"/>
      <c r="AC334" s="215"/>
      <c r="AD334" s="215"/>
      <c r="AE334" s="215"/>
      <c r="AF334" s="215"/>
      <c r="AG334" s="215" t="s">
        <v>483</v>
      </c>
      <c r="AH334" s="215"/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</row>
    <row r="335" spans="1:60" outlineLevel="1" x14ac:dyDescent="0.2">
      <c r="A335" s="222"/>
      <c r="B335" s="223"/>
      <c r="C335" s="253" t="s">
        <v>608</v>
      </c>
      <c r="D335" s="228"/>
      <c r="E335" s="229">
        <v>65.709999999999994</v>
      </c>
      <c r="F335" s="224"/>
      <c r="G335" s="224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15"/>
      <c r="Z335" s="215"/>
      <c r="AA335" s="215"/>
      <c r="AB335" s="215"/>
      <c r="AC335" s="215"/>
      <c r="AD335" s="215"/>
      <c r="AE335" s="215"/>
      <c r="AF335" s="215"/>
      <c r="AG335" s="215" t="s">
        <v>176</v>
      </c>
      <c r="AH335" s="215">
        <v>0</v>
      </c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</row>
    <row r="336" spans="1:60" outlineLevel="1" x14ac:dyDescent="0.2">
      <c r="A336" s="222"/>
      <c r="B336" s="223"/>
      <c r="C336" s="253" t="s">
        <v>599</v>
      </c>
      <c r="D336" s="228"/>
      <c r="E336" s="229">
        <v>29.17</v>
      </c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15"/>
      <c r="Z336" s="215"/>
      <c r="AA336" s="215"/>
      <c r="AB336" s="215"/>
      <c r="AC336" s="215"/>
      <c r="AD336" s="215"/>
      <c r="AE336" s="215"/>
      <c r="AF336" s="215"/>
      <c r="AG336" s="215" t="s">
        <v>176</v>
      </c>
      <c r="AH336" s="215">
        <v>0</v>
      </c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</row>
    <row r="337" spans="1:60" ht="22.5" outlineLevel="1" x14ac:dyDescent="0.2">
      <c r="A337" s="237">
        <v>116</v>
      </c>
      <c r="B337" s="238" t="s">
        <v>609</v>
      </c>
      <c r="C337" s="249" t="s">
        <v>610</v>
      </c>
      <c r="D337" s="239" t="s">
        <v>279</v>
      </c>
      <c r="E337" s="240">
        <v>65.400000000000006</v>
      </c>
      <c r="F337" s="241"/>
      <c r="G337" s="242">
        <f>ROUND(E337*F337,2)</f>
        <v>0</v>
      </c>
      <c r="H337" s="241"/>
      <c r="I337" s="242">
        <f>ROUND(E337*H337,2)</f>
        <v>0</v>
      </c>
      <c r="J337" s="241"/>
      <c r="K337" s="242">
        <f>ROUND(E337*J337,2)</f>
        <v>0</v>
      </c>
      <c r="L337" s="242">
        <v>21</v>
      </c>
      <c r="M337" s="242">
        <f>G337*(1+L337/100)</f>
        <v>0</v>
      </c>
      <c r="N337" s="242">
        <v>8.0000000000000004E-4</v>
      </c>
      <c r="O337" s="242">
        <f>ROUND(E337*N337,2)</f>
        <v>0.05</v>
      </c>
      <c r="P337" s="242">
        <v>0</v>
      </c>
      <c r="Q337" s="242">
        <f>ROUND(E337*P337,2)</f>
        <v>0</v>
      </c>
      <c r="R337" s="242" t="s">
        <v>598</v>
      </c>
      <c r="S337" s="242" t="s">
        <v>611</v>
      </c>
      <c r="T337" s="243" t="s">
        <v>168</v>
      </c>
      <c r="U337" s="224">
        <v>0</v>
      </c>
      <c r="V337" s="224">
        <f>ROUND(E337*U337,2)</f>
        <v>0</v>
      </c>
      <c r="W337" s="224"/>
      <c r="X337" s="224" t="s">
        <v>190</v>
      </c>
      <c r="Y337" s="215"/>
      <c r="Z337" s="215"/>
      <c r="AA337" s="215"/>
      <c r="AB337" s="215"/>
      <c r="AC337" s="215"/>
      <c r="AD337" s="215"/>
      <c r="AE337" s="215"/>
      <c r="AF337" s="215"/>
      <c r="AG337" s="215" t="s">
        <v>483</v>
      </c>
      <c r="AH337" s="215"/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</row>
    <row r="338" spans="1:60" outlineLevel="1" x14ac:dyDescent="0.2">
      <c r="A338" s="222"/>
      <c r="B338" s="223"/>
      <c r="C338" s="253" t="s">
        <v>291</v>
      </c>
      <c r="D338" s="228"/>
      <c r="E338" s="229">
        <v>23.28</v>
      </c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15"/>
      <c r="Z338" s="215"/>
      <c r="AA338" s="215"/>
      <c r="AB338" s="215"/>
      <c r="AC338" s="215"/>
      <c r="AD338" s="215"/>
      <c r="AE338" s="215"/>
      <c r="AF338" s="215"/>
      <c r="AG338" s="215" t="s">
        <v>176</v>
      </c>
      <c r="AH338" s="215">
        <v>0</v>
      </c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</row>
    <row r="339" spans="1:60" outlineLevel="1" x14ac:dyDescent="0.2">
      <c r="A339" s="222"/>
      <c r="B339" s="223"/>
      <c r="C339" s="253" t="s">
        <v>495</v>
      </c>
      <c r="D339" s="228"/>
      <c r="E339" s="229">
        <v>42.12</v>
      </c>
      <c r="F339" s="224"/>
      <c r="G339" s="224"/>
      <c r="H339" s="224"/>
      <c r="I339" s="224"/>
      <c r="J339" s="224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15"/>
      <c r="Z339" s="215"/>
      <c r="AA339" s="215"/>
      <c r="AB339" s="215"/>
      <c r="AC339" s="215"/>
      <c r="AD339" s="215"/>
      <c r="AE339" s="215"/>
      <c r="AF339" s="215"/>
      <c r="AG339" s="215" t="s">
        <v>176</v>
      </c>
      <c r="AH339" s="215">
        <v>0</v>
      </c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</row>
    <row r="340" spans="1:60" outlineLevel="1" x14ac:dyDescent="0.2">
      <c r="A340" s="237">
        <v>117</v>
      </c>
      <c r="B340" s="238" t="s">
        <v>612</v>
      </c>
      <c r="C340" s="249" t="s">
        <v>613</v>
      </c>
      <c r="D340" s="239" t="s">
        <v>279</v>
      </c>
      <c r="E340" s="240">
        <v>65.400000000000006</v>
      </c>
      <c r="F340" s="241"/>
      <c r="G340" s="242">
        <f>ROUND(E340*F340,2)</f>
        <v>0</v>
      </c>
      <c r="H340" s="241"/>
      <c r="I340" s="242">
        <f>ROUND(E340*H340,2)</f>
        <v>0</v>
      </c>
      <c r="J340" s="241"/>
      <c r="K340" s="242">
        <f>ROUND(E340*J340,2)</f>
        <v>0</v>
      </c>
      <c r="L340" s="242">
        <v>21</v>
      </c>
      <c r="M340" s="242">
        <f>G340*(1+L340/100)</f>
        <v>0</v>
      </c>
      <c r="N340" s="242">
        <v>2.1000000000000001E-4</v>
      </c>
      <c r="O340" s="242">
        <f>ROUND(E340*N340,2)</f>
        <v>0.01</v>
      </c>
      <c r="P340" s="242">
        <v>0</v>
      </c>
      <c r="Q340" s="242">
        <f>ROUND(E340*P340,2)</f>
        <v>0</v>
      </c>
      <c r="R340" s="242" t="s">
        <v>614</v>
      </c>
      <c r="S340" s="242" t="s">
        <v>167</v>
      </c>
      <c r="T340" s="243" t="s">
        <v>168</v>
      </c>
      <c r="U340" s="224">
        <v>0.09</v>
      </c>
      <c r="V340" s="224">
        <f>ROUND(E340*U340,2)</f>
        <v>5.89</v>
      </c>
      <c r="W340" s="224"/>
      <c r="X340" s="224" t="s">
        <v>190</v>
      </c>
      <c r="Y340" s="215"/>
      <c r="Z340" s="215"/>
      <c r="AA340" s="215"/>
      <c r="AB340" s="215"/>
      <c r="AC340" s="215"/>
      <c r="AD340" s="215"/>
      <c r="AE340" s="215"/>
      <c r="AF340" s="215"/>
      <c r="AG340" s="215" t="s">
        <v>483</v>
      </c>
      <c r="AH340" s="215"/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</row>
    <row r="341" spans="1:60" outlineLevel="1" x14ac:dyDescent="0.2">
      <c r="A341" s="222"/>
      <c r="B341" s="223"/>
      <c r="C341" s="253" t="s">
        <v>291</v>
      </c>
      <c r="D341" s="228"/>
      <c r="E341" s="229">
        <v>23.28</v>
      </c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15"/>
      <c r="Z341" s="215"/>
      <c r="AA341" s="215"/>
      <c r="AB341" s="215"/>
      <c r="AC341" s="215"/>
      <c r="AD341" s="215"/>
      <c r="AE341" s="215"/>
      <c r="AF341" s="215"/>
      <c r="AG341" s="215" t="s">
        <v>176</v>
      </c>
      <c r="AH341" s="215">
        <v>0</v>
      </c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</row>
    <row r="342" spans="1:60" outlineLevel="1" x14ac:dyDescent="0.2">
      <c r="A342" s="222"/>
      <c r="B342" s="223"/>
      <c r="C342" s="253" t="s">
        <v>495</v>
      </c>
      <c r="D342" s="228"/>
      <c r="E342" s="229">
        <v>42.12</v>
      </c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15"/>
      <c r="Z342" s="215"/>
      <c r="AA342" s="215"/>
      <c r="AB342" s="215"/>
      <c r="AC342" s="215"/>
      <c r="AD342" s="215"/>
      <c r="AE342" s="215"/>
      <c r="AF342" s="215"/>
      <c r="AG342" s="215" t="s">
        <v>176</v>
      </c>
      <c r="AH342" s="215">
        <v>0</v>
      </c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</row>
    <row r="343" spans="1:60" outlineLevel="1" x14ac:dyDescent="0.2">
      <c r="A343" s="237">
        <v>118</v>
      </c>
      <c r="B343" s="238" t="s">
        <v>615</v>
      </c>
      <c r="C343" s="249" t="s">
        <v>616</v>
      </c>
      <c r="D343" s="239" t="s">
        <v>279</v>
      </c>
      <c r="E343" s="240">
        <v>43.34</v>
      </c>
      <c r="F343" s="241"/>
      <c r="G343" s="242">
        <f>ROUND(E343*F343,2)</f>
        <v>0</v>
      </c>
      <c r="H343" s="241"/>
      <c r="I343" s="242">
        <f>ROUND(E343*H343,2)</f>
        <v>0</v>
      </c>
      <c r="J343" s="241"/>
      <c r="K343" s="242">
        <f>ROUND(E343*J343,2)</f>
        <v>0</v>
      </c>
      <c r="L343" s="242">
        <v>21</v>
      </c>
      <c r="M343" s="242">
        <f>G343*(1+L343/100)</f>
        <v>0</v>
      </c>
      <c r="N343" s="242">
        <v>1.9E-2</v>
      </c>
      <c r="O343" s="242">
        <f>ROUND(E343*N343,2)</f>
        <v>0.82</v>
      </c>
      <c r="P343" s="242">
        <v>0</v>
      </c>
      <c r="Q343" s="242">
        <f>ROUND(E343*P343,2)</f>
        <v>0</v>
      </c>
      <c r="R343" s="242"/>
      <c r="S343" s="242" t="s">
        <v>189</v>
      </c>
      <c r="T343" s="243" t="s">
        <v>168</v>
      </c>
      <c r="U343" s="224">
        <v>0</v>
      </c>
      <c r="V343" s="224">
        <f>ROUND(E343*U343,2)</f>
        <v>0</v>
      </c>
      <c r="W343" s="224"/>
      <c r="X343" s="224" t="s">
        <v>321</v>
      </c>
      <c r="Y343" s="215"/>
      <c r="Z343" s="215"/>
      <c r="AA343" s="215"/>
      <c r="AB343" s="215"/>
      <c r="AC343" s="215"/>
      <c r="AD343" s="215"/>
      <c r="AE343" s="215"/>
      <c r="AF343" s="215"/>
      <c r="AG343" s="215" t="s">
        <v>322</v>
      </c>
      <c r="AH343" s="215"/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</row>
    <row r="344" spans="1:60" outlineLevel="1" x14ac:dyDescent="0.2">
      <c r="A344" s="222"/>
      <c r="B344" s="223"/>
      <c r="C344" s="250" t="s">
        <v>617</v>
      </c>
      <c r="D344" s="245"/>
      <c r="E344" s="245"/>
      <c r="F344" s="245"/>
      <c r="G344" s="245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15"/>
      <c r="Z344" s="215"/>
      <c r="AA344" s="215"/>
      <c r="AB344" s="215"/>
      <c r="AC344" s="215"/>
      <c r="AD344" s="215"/>
      <c r="AE344" s="215"/>
      <c r="AF344" s="215"/>
      <c r="AG344" s="215" t="s">
        <v>172</v>
      </c>
      <c r="AH344" s="215"/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</row>
    <row r="345" spans="1:60" ht="22.5" outlineLevel="1" x14ac:dyDescent="0.2">
      <c r="A345" s="222"/>
      <c r="B345" s="223"/>
      <c r="C345" s="252" t="s">
        <v>618</v>
      </c>
      <c r="D345" s="246"/>
      <c r="E345" s="246"/>
      <c r="F345" s="246"/>
      <c r="G345" s="246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15"/>
      <c r="Z345" s="215"/>
      <c r="AA345" s="215"/>
      <c r="AB345" s="215"/>
      <c r="AC345" s="215"/>
      <c r="AD345" s="215"/>
      <c r="AE345" s="215"/>
      <c r="AF345" s="215"/>
      <c r="AG345" s="215" t="s">
        <v>172</v>
      </c>
      <c r="AH345" s="215"/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44" t="str">
        <f>C345</f>
        <v>určené k obkladům podlah v exteriérech a interiérech, které jsou vystaveny povětrnostním vlivům a vysokému až extremnímu mechanickému namáhání, obrusu a znečištění.</v>
      </c>
      <c r="BB345" s="215"/>
      <c r="BC345" s="215"/>
      <c r="BD345" s="215"/>
      <c r="BE345" s="215"/>
      <c r="BF345" s="215"/>
      <c r="BG345" s="215"/>
      <c r="BH345" s="215"/>
    </row>
    <row r="346" spans="1:60" outlineLevel="1" x14ac:dyDescent="0.2">
      <c r="A346" s="222"/>
      <c r="B346" s="223"/>
      <c r="C346" s="251" t="s">
        <v>173</v>
      </c>
      <c r="D346" s="225"/>
      <c r="E346" s="226"/>
      <c r="F346" s="227"/>
      <c r="G346" s="227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15"/>
      <c r="Z346" s="215"/>
      <c r="AA346" s="215"/>
      <c r="AB346" s="215"/>
      <c r="AC346" s="215"/>
      <c r="AD346" s="215"/>
      <c r="AE346" s="215"/>
      <c r="AF346" s="215"/>
      <c r="AG346" s="215" t="s">
        <v>172</v>
      </c>
      <c r="AH346" s="215"/>
      <c r="AI346" s="215"/>
      <c r="AJ346" s="215"/>
      <c r="AK346" s="215"/>
      <c r="AL346" s="215"/>
      <c r="AM346" s="215"/>
      <c r="AN346" s="215"/>
      <c r="AO346" s="215"/>
      <c r="AP346" s="215"/>
      <c r="AQ346" s="215"/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</row>
    <row r="347" spans="1:60" outlineLevel="1" x14ac:dyDescent="0.2">
      <c r="A347" s="222"/>
      <c r="B347" s="223"/>
      <c r="C347" s="252" t="s">
        <v>619</v>
      </c>
      <c r="D347" s="246"/>
      <c r="E347" s="246"/>
      <c r="F347" s="246"/>
      <c r="G347" s="246"/>
      <c r="H347" s="224"/>
      <c r="I347" s="224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15"/>
      <c r="Z347" s="215"/>
      <c r="AA347" s="215"/>
      <c r="AB347" s="215"/>
      <c r="AC347" s="215"/>
      <c r="AD347" s="215"/>
      <c r="AE347" s="215"/>
      <c r="AF347" s="215"/>
      <c r="AG347" s="215" t="s">
        <v>172</v>
      </c>
      <c r="AH347" s="215"/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</row>
    <row r="348" spans="1:60" outlineLevel="1" x14ac:dyDescent="0.2">
      <c r="A348" s="222"/>
      <c r="B348" s="223"/>
      <c r="C348" s="253" t="s">
        <v>620</v>
      </c>
      <c r="D348" s="228"/>
      <c r="E348" s="229">
        <v>46.33</v>
      </c>
      <c r="F348" s="224"/>
      <c r="G348" s="224"/>
      <c r="H348" s="224"/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24"/>
      <c r="Y348" s="215"/>
      <c r="Z348" s="215"/>
      <c r="AA348" s="215"/>
      <c r="AB348" s="215"/>
      <c r="AC348" s="215"/>
      <c r="AD348" s="215"/>
      <c r="AE348" s="215"/>
      <c r="AF348" s="215"/>
      <c r="AG348" s="215" t="s">
        <v>176</v>
      </c>
      <c r="AH348" s="215">
        <v>0</v>
      </c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</row>
    <row r="349" spans="1:60" outlineLevel="1" x14ac:dyDescent="0.2">
      <c r="A349" s="222"/>
      <c r="B349" s="223"/>
      <c r="C349" s="253" t="s">
        <v>621</v>
      </c>
      <c r="D349" s="228"/>
      <c r="E349" s="229">
        <v>-2.99</v>
      </c>
      <c r="F349" s="224"/>
      <c r="G349" s="224"/>
      <c r="H349" s="224"/>
      <c r="I349" s="224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15"/>
      <c r="Z349" s="215"/>
      <c r="AA349" s="215"/>
      <c r="AB349" s="215"/>
      <c r="AC349" s="215"/>
      <c r="AD349" s="215"/>
      <c r="AE349" s="215"/>
      <c r="AF349" s="215"/>
      <c r="AG349" s="215" t="s">
        <v>176</v>
      </c>
      <c r="AH349" s="215">
        <v>0</v>
      </c>
      <c r="AI349" s="215"/>
      <c r="AJ349" s="215"/>
      <c r="AK349" s="215"/>
      <c r="AL349" s="215"/>
      <c r="AM349" s="215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5"/>
      <c r="AX349" s="215"/>
      <c r="AY349" s="215"/>
      <c r="AZ349" s="215"/>
      <c r="BA349" s="215"/>
      <c r="BB349" s="215"/>
      <c r="BC349" s="215"/>
      <c r="BD349" s="215"/>
      <c r="BE349" s="215"/>
      <c r="BF349" s="215"/>
      <c r="BG349" s="215"/>
      <c r="BH349" s="215"/>
    </row>
    <row r="350" spans="1:60" outlineLevel="1" x14ac:dyDescent="0.2">
      <c r="A350" s="237">
        <v>119</v>
      </c>
      <c r="B350" s="238" t="s">
        <v>622</v>
      </c>
      <c r="C350" s="249" t="s">
        <v>623</v>
      </c>
      <c r="D350" s="239" t="s">
        <v>279</v>
      </c>
      <c r="E350" s="240">
        <v>2.992</v>
      </c>
      <c r="F350" s="241"/>
      <c r="G350" s="242">
        <f>ROUND(E350*F350,2)</f>
        <v>0</v>
      </c>
      <c r="H350" s="241"/>
      <c r="I350" s="242">
        <f>ROUND(E350*H350,2)</f>
        <v>0</v>
      </c>
      <c r="J350" s="241"/>
      <c r="K350" s="242">
        <f>ROUND(E350*J350,2)</f>
        <v>0</v>
      </c>
      <c r="L350" s="242">
        <v>21</v>
      </c>
      <c r="M350" s="242">
        <f>G350*(1+L350/100)</f>
        <v>0</v>
      </c>
      <c r="N350" s="242">
        <v>1.9199999999999998E-2</v>
      </c>
      <c r="O350" s="242">
        <f>ROUND(E350*N350,2)</f>
        <v>0.06</v>
      </c>
      <c r="P350" s="242">
        <v>0</v>
      </c>
      <c r="Q350" s="242">
        <f>ROUND(E350*P350,2)</f>
        <v>0</v>
      </c>
      <c r="R350" s="242"/>
      <c r="S350" s="242" t="s">
        <v>189</v>
      </c>
      <c r="T350" s="243" t="s">
        <v>168</v>
      </c>
      <c r="U350" s="224">
        <v>0</v>
      </c>
      <c r="V350" s="224">
        <f>ROUND(E350*U350,2)</f>
        <v>0</v>
      </c>
      <c r="W350" s="224"/>
      <c r="X350" s="224" t="s">
        <v>321</v>
      </c>
      <c r="Y350" s="215"/>
      <c r="Z350" s="215"/>
      <c r="AA350" s="215"/>
      <c r="AB350" s="215"/>
      <c r="AC350" s="215"/>
      <c r="AD350" s="215"/>
      <c r="AE350" s="215"/>
      <c r="AF350" s="215"/>
      <c r="AG350" s="215" t="s">
        <v>322</v>
      </c>
      <c r="AH350" s="215"/>
      <c r="AI350" s="215"/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</row>
    <row r="351" spans="1:60" outlineLevel="1" x14ac:dyDescent="0.2">
      <c r="A351" s="222"/>
      <c r="B351" s="223"/>
      <c r="C351" s="250" t="s">
        <v>617</v>
      </c>
      <c r="D351" s="245"/>
      <c r="E351" s="245"/>
      <c r="F351" s="245"/>
      <c r="G351" s="245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15"/>
      <c r="Z351" s="215"/>
      <c r="AA351" s="215"/>
      <c r="AB351" s="215"/>
      <c r="AC351" s="215"/>
      <c r="AD351" s="215"/>
      <c r="AE351" s="215"/>
      <c r="AF351" s="215"/>
      <c r="AG351" s="215" t="s">
        <v>172</v>
      </c>
      <c r="AH351" s="215"/>
      <c r="AI351" s="215"/>
      <c r="AJ351" s="215"/>
      <c r="AK351" s="215"/>
      <c r="AL351" s="215"/>
      <c r="AM351" s="215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</row>
    <row r="352" spans="1:60" ht="22.5" outlineLevel="1" x14ac:dyDescent="0.2">
      <c r="A352" s="222"/>
      <c r="B352" s="223"/>
      <c r="C352" s="252" t="s">
        <v>618</v>
      </c>
      <c r="D352" s="246"/>
      <c r="E352" s="246"/>
      <c r="F352" s="246"/>
      <c r="G352" s="246"/>
      <c r="H352" s="224"/>
      <c r="I352" s="224"/>
      <c r="J352" s="224"/>
      <c r="K352" s="224"/>
      <c r="L352" s="224"/>
      <c r="M352" s="224"/>
      <c r="N352" s="224"/>
      <c r="O352" s="224"/>
      <c r="P352" s="224"/>
      <c r="Q352" s="224"/>
      <c r="R352" s="224"/>
      <c r="S352" s="224"/>
      <c r="T352" s="224"/>
      <c r="U352" s="224"/>
      <c r="V352" s="224"/>
      <c r="W352" s="224"/>
      <c r="X352" s="224"/>
      <c r="Y352" s="215"/>
      <c r="Z352" s="215"/>
      <c r="AA352" s="215"/>
      <c r="AB352" s="215"/>
      <c r="AC352" s="215"/>
      <c r="AD352" s="215"/>
      <c r="AE352" s="215"/>
      <c r="AF352" s="215"/>
      <c r="AG352" s="215" t="s">
        <v>172</v>
      </c>
      <c r="AH352" s="215"/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5"/>
      <c r="AY352" s="215"/>
      <c r="AZ352" s="215"/>
      <c r="BA352" s="244" t="str">
        <f>C352</f>
        <v>určené k obkladům podlah v exteriérech a interiérech, které jsou vystaveny povětrnostním vlivům a vysokému až extremnímu mechanickému namáhání, obrusu a znečištění.</v>
      </c>
      <c r="BB352" s="215"/>
      <c r="BC352" s="215"/>
      <c r="BD352" s="215"/>
      <c r="BE352" s="215"/>
      <c r="BF352" s="215"/>
      <c r="BG352" s="215"/>
      <c r="BH352" s="215"/>
    </row>
    <row r="353" spans="1:60" outlineLevel="1" x14ac:dyDescent="0.2">
      <c r="A353" s="222"/>
      <c r="B353" s="223"/>
      <c r="C353" s="251" t="s">
        <v>173</v>
      </c>
      <c r="D353" s="225"/>
      <c r="E353" s="226"/>
      <c r="F353" s="227"/>
      <c r="G353" s="227"/>
      <c r="H353" s="224"/>
      <c r="I353" s="224"/>
      <c r="J353" s="224"/>
      <c r="K353" s="224"/>
      <c r="L353" s="224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  <c r="X353" s="224"/>
      <c r="Y353" s="215"/>
      <c r="Z353" s="215"/>
      <c r="AA353" s="215"/>
      <c r="AB353" s="215"/>
      <c r="AC353" s="215"/>
      <c r="AD353" s="215"/>
      <c r="AE353" s="215"/>
      <c r="AF353" s="215"/>
      <c r="AG353" s="215" t="s">
        <v>172</v>
      </c>
      <c r="AH353" s="215"/>
      <c r="AI353" s="215"/>
      <c r="AJ353" s="215"/>
      <c r="AK353" s="215"/>
      <c r="AL353" s="215"/>
      <c r="AM353" s="215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5"/>
      <c r="AY353" s="215"/>
      <c r="AZ353" s="215"/>
      <c r="BA353" s="215"/>
      <c r="BB353" s="215"/>
      <c r="BC353" s="215"/>
      <c r="BD353" s="215"/>
      <c r="BE353" s="215"/>
      <c r="BF353" s="215"/>
      <c r="BG353" s="215"/>
      <c r="BH353" s="215"/>
    </row>
    <row r="354" spans="1:60" outlineLevel="1" x14ac:dyDescent="0.2">
      <c r="A354" s="222"/>
      <c r="B354" s="223"/>
      <c r="C354" s="252" t="s">
        <v>619</v>
      </c>
      <c r="D354" s="246"/>
      <c r="E354" s="246"/>
      <c r="F354" s="246"/>
      <c r="G354" s="246"/>
      <c r="H354" s="224"/>
      <c r="I354" s="224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15"/>
      <c r="Z354" s="215"/>
      <c r="AA354" s="215"/>
      <c r="AB354" s="215"/>
      <c r="AC354" s="215"/>
      <c r="AD354" s="215"/>
      <c r="AE354" s="215"/>
      <c r="AF354" s="215"/>
      <c r="AG354" s="215" t="s">
        <v>172</v>
      </c>
      <c r="AH354" s="215"/>
      <c r="AI354" s="215"/>
      <c r="AJ354" s="215"/>
      <c r="AK354" s="215"/>
      <c r="AL354" s="215"/>
      <c r="AM354" s="215"/>
      <c r="AN354" s="215"/>
      <c r="AO354" s="215"/>
      <c r="AP354" s="215"/>
      <c r="AQ354" s="215"/>
      <c r="AR354" s="215"/>
      <c r="AS354" s="215"/>
      <c r="AT354" s="215"/>
      <c r="AU354" s="215"/>
      <c r="AV354" s="215"/>
      <c r="AW354" s="215"/>
      <c r="AX354" s="215"/>
      <c r="AY354" s="215"/>
      <c r="AZ354" s="215"/>
      <c r="BA354" s="215"/>
      <c r="BB354" s="215"/>
      <c r="BC354" s="215"/>
      <c r="BD354" s="215"/>
      <c r="BE354" s="215"/>
      <c r="BF354" s="215"/>
      <c r="BG354" s="215"/>
      <c r="BH354" s="215"/>
    </row>
    <row r="355" spans="1:60" outlineLevel="1" x14ac:dyDescent="0.2">
      <c r="A355" s="222"/>
      <c r="B355" s="223"/>
      <c r="C355" s="253" t="s">
        <v>624</v>
      </c>
      <c r="D355" s="228"/>
      <c r="E355" s="229">
        <v>2.99</v>
      </c>
      <c r="F355" s="224"/>
      <c r="G355" s="224"/>
      <c r="H355" s="224"/>
      <c r="I355" s="224"/>
      <c r="J355" s="224"/>
      <c r="K355" s="224"/>
      <c r="L355" s="224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15"/>
      <c r="Z355" s="215"/>
      <c r="AA355" s="215"/>
      <c r="AB355" s="215"/>
      <c r="AC355" s="215"/>
      <c r="AD355" s="215"/>
      <c r="AE355" s="215"/>
      <c r="AF355" s="215"/>
      <c r="AG355" s="215" t="s">
        <v>176</v>
      </c>
      <c r="AH355" s="215">
        <v>0</v>
      </c>
      <c r="AI355" s="215"/>
      <c r="AJ355" s="215"/>
      <c r="AK355" s="215"/>
      <c r="AL355" s="215"/>
      <c r="AM355" s="215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5"/>
      <c r="AX355" s="215"/>
      <c r="AY355" s="215"/>
      <c r="AZ355" s="215"/>
      <c r="BA355" s="215"/>
      <c r="BB355" s="215"/>
      <c r="BC355" s="215"/>
      <c r="BD355" s="215"/>
      <c r="BE355" s="215"/>
      <c r="BF355" s="215"/>
      <c r="BG355" s="215"/>
      <c r="BH355" s="215"/>
    </row>
    <row r="356" spans="1:60" outlineLevel="1" x14ac:dyDescent="0.2">
      <c r="A356" s="237">
        <v>120</v>
      </c>
      <c r="B356" s="238" t="s">
        <v>625</v>
      </c>
      <c r="C356" s="249" t="s">
        <v>626</v>
      </c>
      <c r="D356" s="239" t="s">
        <v>279</v>
      </c>
      <c r="E356" s="240">
        <v>28.816700000000001</v>
      </c>
      <c r="F356" s="241"/>
      <c r="G356" s="242">
        <f>ROUND(E356*F356,2)</f>
        <v>0</v>
      </c>
      <c r="H356" s="241"/>
      <c r="I356" s="242">
        <f>ROUND(E356*H356,2)</f>
        <v>0</v>
      </c>
      <c r="J356" s="241"/>
      <c r="K356" s="242">
        <f>ROUND(E356*J356,2)</f>
        <v>0</v>
      </c>
      <c r="L356" s="242">
        <v>21</v>
      </c>
      <c r="M356" s="242">
        <f>G356*(1+L356/100)</f>
        <v>0</v>
      </c>
      <c r="N356" s="242">
        <v>1.9199999999999998E-2</v>
      </c>
      <c r="O356" s="242">
        <f>ROUND(E356*N356,2)</f>
        <v>0.55000000000000004</v>
      </c>
      <c r="P356" s="242">
        <v>0</v>
      </c>
      <c r="Q356" s="242">
        <f>ROUND(E356*P356,2)</f>
        <v>0</v>
      </c>
      <c r="R356" s="242"/>
      <c r="S356" s="242" t="s">
        <v>189</v>
      </c>
      <c r="T356" s="243" t="s">
        <v>168</v>
      </c>
      <c r="U356" s="224">
        <v>0</v>
      </c>
      <c r="V356" s="224">
        <f>ROUND(E356*U356,2)</f>
        <v>0</v>
      </c>
      <c r="W356" s="224"/>
      <c r="X356" s="224" t="s">
        <v>321</v>
      </c>
      <c r="Y356" s="215"/>
      <c r="Z356" s="215"/>
      <c r="AA356" s="215"/>
      <c r="AB356" s="215"/>
      <c r="AC356" s="215"/>
      <c r="AD356" s="215"/>
      <c r="AE356" s="215"/>
      <c r="AF356" s="215"/>
      <c r="AG356" s="215" t="s">
        <v>322</v>
      </c>
      <c r="AH356" s="215"/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5"/>
      <c r="AY356" s="215"/>
      <c r="AZ356" s="215"/>
      <c r="BA356" s="215"/>
      <c r="BB356" s="215"/>
      <c r="BC356" s="215"/>
      <c r="BD356" s="215"/>
      <c r="BE356" s="215"/>
      <c r="BF356" s="215"/>
      <c r="BG356" s="215"/>
      <c r="BH356" s="215"/>
    </row>
    <row r="357" spans="1:60" outlineLevel="1" x14ac:dyDescent="0.2">
      <c r="A357" s="222"/>
      <c r="B357" s="223"/>
      <c r="C357" s="253" t="s">
        <v>627</v>
      </c>
      <c r="D357" s="228"/>
      <c r="E357" s="229">
        <v>3.2086999999999999</v>
      </c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15"/>
      <c r="Z357" s="215"/>
      <c r="AA357" s="215"/>
      <c r="AB357" s="215"/>
      <c r="AC357" s="215"/>
      <c r="AD357" s="215"/>
      <c r="AE357" s="215"/>
      <c r="AF357" s="215"/>
      <c r="AG357" s="215" t="s">
        <v>176</v>
      </c>
      <c r="AH357" s="215">
        <v>0</v>
      </c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5"/>
      <c r="AT357" s="215"/>
      <c r="AU357" s="215"/>
      <c r="AV357" s="215"/>
      <c r="AW357" s="215"/>
      <c r="AX357" s="215"/>
      <c r="AY357" s="215"/>
      <c r="AZ357" s="215"/>
      <c r="BA357" s="215"/>
      <c r="BB357" s="215"/>
      <c r="BC357" s="215"/>
      <c r="BD357" s="215"/>
      <c r="BE357" s="215"/>
      <c r="BF357" s="215"/>
      <c r="BG357" s="215"/>
      <c r="BH357" s="215"/>
    </row>
    <row r="358" spans="1:60" outlineLevel="1" x14ac:dyDescent="0.2">
      <c r="A358" s="222"/>
      <c r="B358" s="223"/>
      <c r="C358" s="253" t="s">
        <v>628</v>
      </c>
      <c r="D358" s="228"/>
      <c r="E358" s="229">
        <v>25.608000000000001</v>
      </c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15"/>
      <c r="Z358" s="215"/>
      <c r="AA358" s="215"/>
      <c r="AB358" s="215"/>
      <c r="AC358" s="215"/>
      <c r="AD358" s="215"/>
      <c r="AE358" s="215"/>
      <c r="AF358" s="215"/>
      <c r="AG358" s="215" t="s">
        <v>176</v>
      </c>
      <c r="AH358" s="215">
        <v>0</v>
      </c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5"/>
      <c r="AS358" s="215"/>
      <c r="AT358" s="215"/>
      <c r="AU358" s="215"/>
      <c r="AV358" s="215"/>
      <c r="AW358" s="215"/>
      <c r="AX358" s="215"/>
      <c r="AY358" s="215"/>
      <c r="AZ358" s="215"/>
      <c r="BA358" s="215"/>
      <c r="BB358" s="215"/>
      <c r="BC358" s="215"/>
      <c r="BD358" s="215"/>
      <c r="BE358" s="215"/>
      <c r="BF358" s="215"/>
      <c r="BG358" s="215"/>
      <c r="BH358" s="215"/>
    </row>
    <row r="359" spans="1:60" outlineLevel="1" x14ac:dyDescent="0.2">
      <c r="A359" s="237">
        <v>121</v>
      </c>
      <c r="B359" s="238" t="s">
        <v>629</v>
      </c>
      <c r="C359" s="249" t="s">
        <v>630</v>
      </c>
      <c r="D359" s="239" t="s">
        <v>0</v>
      </c>
      <c r="E359" s="240">
        <v>909.64971000000003</v>
      </c>
      <c r="F359" s="241"/>
      <c r="G359" s="242">
        <f>ROUND(E359*F359,2)</f>
        <v>0</v>
      </c>
      <c r="H359" s="241"/>
      <c r="I359" s="242">
        <f>ROUND(E359*H359,2)</f>
        <v>0</v>
      </c>
      <c r="J359" s="241"/>
      <c r="K359" s="242">
        <f>ROUND(E359*J359,2)</f>
        <v>0</v>
      </c>
      <c r="L359" s="242">
        <v>21</v>
      </c>
      <c r="M359" s="242">
        <f>G359*(1+L359/100)</f>
        <v>0</v>
      </c>
      <c r="N359" s="242">
        <v>0</v>
      </c>
      <c r="O359" s="242">
        <f>ROUND(E359*N359,2)</f>
        <v>0</v>
      </c>
      <c r="P359" s="242">
        <v>0</v>
      </c>
      <c r="Q359" s="242">
        <f>ROUND(E359*P359,2)</f>
        <v>0</v>
      </c>
      <c r="R359" s="242" t="s">
        <v>598</v>
      </c>
      <c r="S359" s="242" t="s">
        <v>167</v>
      </c>
      <c r="T359" s="243" t="s">
        <v>168</v>
      </c>
      <c r="U359" s="224">
        <v>0</v>
      </c>
      <c r="V359" s="224">
        <f>ROUND(E359*U359,2)</f>
        <v>0</v>
      </c>
      <c r="W359" s="224"/>
      <c r="X359" s="224" t="s">
        <v>190</v>
      </c>
      <c r="Y359" s="215"/>
      <c r="Z359" s="215"/>
      <c r="AA359" s="215"/>
      <c r="AB359" s="215"/>
      <c r="AC359" s="215"/>
      <c r="AD359" s="215"/>
      <c r="AE359" s="215"/>
      <c r="AF359" s="215"/>
      <c r="AG359" s="215" t="s">
        <v>483</v>
      </c>
      <c r="AH359" s="215"/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5"/>
      <c r="BG359" s="215"/>
      <c r="BH359" s="215"/>
    </row>
    <row r="360" spans="1:60" outlineLevel="1" x14ac:dyDescent="0.2">
      <c r="A360" s="222"/>
      <c r="B360" s="223"/>
      <c r="C360" s="265" t="s">
        <v>521</v>
      </c>
      <c r="D360" s="257"/>
      <c r="E360" s="257"/>
      <c r="F360" s="257"/>
      <c r="G360" s="257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15"/>
      <c r="Z360" s="215"/>
      <c r="AA360" s="215"/>
      <c r="AB360" s="215"/>
      <c r="AC360" s="215"/>
      <c r="AD360" s="215"/>
      <c r="AE360" s="215"/>
      <c r="AF360" s="215"/>
      <c r="AG360" s="215" t="s">
        <v>227</v>
      </c>
      <c r="AH360" s="215"/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5"/>
      <c r="AX360" s="215"/>
      <c r="AY360" s="215"/>
      <c r="AZ360" s="215"/>
      <c r="BA360" s="215"/>
      <c r="BB360" s="215"/>
      <c r="BC360" s="215"/>
      <c r="BD360" s="215"/>
      <c r="BE360" s="215"/>
      <c r="BF360" s="215"/>
      <c r="BG360" s="215"/>
      <c r="BH360" s="215"/>
    </row>
    <row r="361" spans="1:60" x14ac:dyDescent="0.2">
      <c r="A361" s="231" t="s">
        <v>162</v>
      </c>
      <c r="B361" s="232" t="s">
        <v>120</v>
      </c>
      <c r="C361" s="248" t="s">
        <v>121</v>
      </c>
      <c r="D361" s="233"/>
      <c r="E361" s="234"/>
      <c r="F361" s="235"/>
      <c r="G361" s="235">
        <f>SUMIF(AG362:AG376,"&lt;&gt;NOR",G362:G376)</f>
        <v>0</v>
      </c>
      <c r="H361" s="235"/>
      <c r="I361" s="235">
        <f>SUM(I362:I376)</f>
        <v>0</v>
      </c>
      <c r="J361" s="235"/>
      <c r="K361" s="235">
        <f>SUM(K362:K376)</f>
        <v>0</v>
      </c>
      <c r="L361" s="235"/>
      <c r="M361" s="235">
        <f>SUM(M362:M376)</f>
        <v>0</v>
      </c>
      <c r="N361" s="235"/>
      <c r="O361" s="235">
        <f>SUM(O362:O376)</f>
        <v>2.6</v>
      </c>
      <c r="P361" s="235"/>
      <c r="Q361" s="235">
        <f>SUM(Q362:Q376)</f>
        <v>0</v>
      </c>
      <c r="R361" s="235"/>
      <c r="S361" s="235"/>
      <c r="T361" s="236"/>
      <c r="U361" s="230"/>
      <c r="V361" s="230">
        <f>SUM(V362:V376)</f>
        <v>158.05999999999997</v>
      </c>
      <c r="W361" s="230"/>
      <c r="X361" s="230"/>
      <c r="AG361" t="s">
        <v>163</v>
      </c>
    </row>
    <row r="362" spans="1:60" ht="22.5" outlineLevel="1" x14ac:dyDescent="0.2">
      <c r="A362" s="237">
        <v>122</v>
      </c>
      <c r="B362" s="238" t="s">
        <v>631</v>
      </c>
      <c r="C362" s="249" t="s">
        <v>632</v>
      </c>
      <c r="D362" s="239" t="s">
        <v>279</v>
      </c>
      <c r="E362" s="240">
        <v>131.41999999999999</v>
      </c>
      <c r="F362" s="241"/>
      <c r="G362" s="242">
        <f>ROUND(E362*F362,2)</f>
        <v>0</v>
      </c>
      <c r="H362" s="241"/>
      <c r="I362" s="242">
        <f>ROUND(E362*H362,2)</f>
        <v>0</v>
      </c>
      <c r="J362" s="241"/>
      <c r="K362" s="242">
        <f>ROUND(E362*J362,2)</f>
        <v>0</v>
      </c>
      <c r="L362" s="242">
        <v>21</v>
      </c>
      <c r="M362" s="242">
        <f>G362*(1+L362/100)</f>
        <v>0</v>
      </c>
      <c r="N362" s="242">
        <v>4.9699999999999996E-3</v>
      </c>
      <c r="O362" s="242">
        <f>ROUND(E362*N362,2)</f>
        <v>0.65</v>
      </c>
      <c r="P362" s="242">
        <v>0</v>
      </c>
      <c r="Q362" s="242">
        <f>ROUND(E362*P362,2)</f>
        <v>0</v>
      </c>
      <c r="R362" s="242" t="s">
        <v>598</v>
      </c>
      <c r="S362" s="242" t="s">
        <v>167</v>
      </c>
      <c r="T362" s="243" t="s">
        <v>168</v>
      </c>
      <c r="U362" s="224">
        <v>0.98399999999999999</v>
      </c>
      <c r="V362" s="224">
        <f>ROUND(E362*U362,2)</f>
        <v>129.32</v>
      </c>
      <c r="W362" s="224"/>
      <c r="X362" s="224" t="s">
        <v>190</v>
      </c>
      <c r="Y362" s="215"/>
      <c r="Z362" s="215"/>
      <c r="AA362" s="215"/>
      <c r="AB362" s="215"/>
      <c r="AC362" s="215"/>
      <c r="AD362" s="215"/>
      <c r="AE362" s="215"/>
      <c r="AF362" s="215"/>
      <c r="AG362" s="215" t="s">
        <v>483</v>
      </c>
      <c r="AH362" s="215"/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</row>
    <row r="363" spans="1:60" outlineLevel="1" x14ac:dyDescent="0.2">
      <c r="A363" s="222"/>
      <c r="B363" s="223"/>
      <c r="C363" s="253" t="s">
        <v>352</v>
      </c>
      <c r="D363" s="228"/>
      <c r="E363" s="229">
        <v>131.41999999999999</v>
      </c>
      <c r="F363" s="224"/>
      <c r="G363" s="224"/>
      <c r="H363" s="224"/>
      <c r="I363" s="224"/>
      <c r="J363" s="224"/>
      <c r="K363" s="224"/>
      <c r="L363" s="224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  <c r="X363" s="224"/>
      <c r="Y363" s="215"/>
      <c r="Z363" s="215"/>
      <c r="AA363" s="215"/>
      <c r="AB363" s="215"/>
      <c r="AC363" s="215"/>
      <c r="AD363" s="215"/>
      <c r="AE363" s="215"/>
      <c r="AF363" s="215"/>
      <c r="AG363" s="215" t="s">
        <v>176</v>
      </c>
      <c r="AH363" s="215">
        <v>0</v>
      </c>
      <c r="AI363" s="215"/>
      <c r="AJ363" s="215"/>
      <c r="AK363" s="215"/>
      <c r="AL363" s="215"/>
      <c r="AM363" s="215"/>
      <c r="AN363" s="215"/>
      <c r="AO363" s="215"/>
      <c r="AP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</row>
    <row r="364" spans="1:60" outlineLevel="1" x14ac:dyDescent="0.2">
      <c r="A364" s="237">
        <v>123</v>
      </c>
      <c r="B364" s="238" t="s">
        <v>633</v>
      </c>
      <c r="C364" s="249" t="s">
        <v>634</v>
      </c>
      <c r="D364" s="239" t="s">
        <v>279</v>
      </c>
      <c r="E364" s="240">
        <v>131.41999999999999</v>
      </c>
      <c r="F364" s="241"/>
      <c r="G364" s="242">
        <f>ROUND(E364*F364,2)</f>
        <v>0</v>
      </c>
      <c r="H364" s="241"/>
      <c r="I364" s="242">
        <f>ROUND(E364*H364,2)</f>
        <v>0</v>
      </c>
      <c r="J364" s="241"/>
      <c r="K364" s="242">
        <f>ROUND(E364*J364,2)</f>
        <v>0</v>
      </c>
      <c r="L364" s="242">
        <v>21</v>
      </c>
      <c r="M364" s="242">
        <f>G364*(1+L364/100)</f>
        <v>0</v>
      </c>
      <c r="N364" s="242">
        <v>0</v>
      </c>
      <c r="O364" s="242">
        <f>ROUND(E364*N364,2)</f>
        <v>0</v>
      </c>
      <c r="P364" s="242">
        <v>0</v>
      </c>
      <c r="Q364" s="242">
        <f>ROUND(E364*P364,2)</f>
        <v>0</v>
      </c>
      <c r="R364" s="242"/>
      <c r="S364" s="242" t="s">
        <v>189</v>
      </c>
      <c r="T364" s="243" t="s">
        <v>168</v>
      </c>
      <c r="U364" s="224">
        <v>0</v>
      </c>
      <c r="V364" s="224">
        <f>ROUND(E364*U364,2)</f>
        <v>0</v>
      </c>
      <c r="W364" s="224"/>
      <c r="X364" s="224" t="s">
        <v>190</v>
      </c>
      <c r="Y364" s="215"/>
      <c r="Z364" s="215"/>
      <c r="AA364" s="215"/>
      <c r="AB364" s="215"/>
      <c r="AC364" s="215"/>
      <c r="AD364" s="215"/>
      <c r="AE364" s="215"/>
      <c r="AF364" s="215"/>
      <c r="AG364" s="215" t="s">
        <v>483</v>
      </c>
      <c r="AH364" s="215"/>
      <c r="AI364" s="215"/>
      <c r="AJ364" s="215"/>
      <c r="AK364" s="215"/>
      <c r="AL364" s="215"/>
      <c r="AM364" s="215"/>
      <c r="AN364" s="215"/>
      <c r="AO364" s="215"/>
      <c r="AP364" s="215"/>
      <c r="AQ364" s="215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</row>
    <row r="365" spans="1:60" outlineLevel="1" x14ac:dyDescent="0.2">
      <c r="A365" s="222"/>
      <c r="B365" s="223"/>
      <c r="C365" s="253" t="s">
        <v>352</v>
      </c>
      <c r="D365" s="228"/>
      <c r="E365" s="229">
        <v>131.41999999999999</v>
      </c>
      <c r="F365" s="224"/>
      <c r="G365" s="224"/>
      <c r="H365" s="224"/>
      <c r="I365" s="224"/>
      <c r="J365" s="224"/>
      <c r="K365" s="224"/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  <c r="V365" s="224"/>
      <c r="W365" s="224"/>
      <c r="X365" s="224"/>
      <c r="Y365" s="215"/>
      <c r="Z365" s="215"/>
      <c r="AA365" s="215"/>
      <c r="AB365" s="215"/>
      <c r="AC365" s="215"/>
      <c r="AD365" s="215"/>
      <c r="AE365" s="215"/>
      <c r="AF365" s="215"/>
      <c r="AG365" s="215" t="s">
        <v>176</v>
      </c>
      <c r="AH365" s="215">
        <v>0</v>
      </c>
      <c r="AI365" s="215"/>
      <c r="AJ365" s="215"/>
      <c r="AK365" s="215"/>
      <c r="AL365" s="215"/>
      <c r="AM365" s="215"/>
      <c r="AN365" s="215"/>
      <c r="AO365" s="215"/>
      <c r="AP365" s="215"/>
      <c r="AQ365" s="215"/>
      <c r="AR365" s="215"/>
      <c r="AS365" s="215"/>
      <c r="AT365" s="215"/>
      <c r="AU365" s="215"/>
      <c r="AV365" s="215"/>
      <c r="AW365" s="215"/>
      <c r="AX365" s="215"/>
      <c r="AY365" s="215"/>
      <c r="AZ365" s="215"/>
      <c r="BA365" s="215"/>
      <c r="BB365" s="215"/>
      <c r="BC365" s="215"/>
      <c r="BD365" s="215"/>
      <c r="BE365" s="215"/>
      <c r="BF365" s="215"/>
      <c r="BG365" s="215"/>
      <c r="BH365" s="215"/>
    </row>
    <row r="366" spans="1:60" ht="22.5" outlineLevel="1" x14ac:dyDescent="0.2">
      <c r="A366" s="237">
        <v>124</v>
      </c>
      <c r="B366" s="238" t="s">
        <v>635</v>
      </c>
      <c r="C366" s="249" t="s">
        <v>636</v>
      </c>
      <c r="D366" s="239" t="s">
        <v>279</v>
      </c>
      <c r="E366" s="240">
        <v>131.41999999999999</v>
      </c>
      <c r="F366" s="241"/>
      <c r="G366" s="242">
        <f>ROUND(E366*F366,2)</f>
        <v>0</v>
      </c>
      <c r="H366" s="241"/>
      <c r="I366" s="242">
        <f>ROUND(E366*H366,2)</f>
        <v>0</v>
      </c>
      <c r="J366" s="241"/>
      <c r="K366" s="242">
        <f>ROUND(E366*J366,2)</f>
        <v>0</v>
      </c>
      <c r="L366" s="242">
        <v>21</v>
      </c>
      <c r="M366" s="242">
        <f>G366*(1+L366/100)</f>
        <v>0</v>
      </c>
      <c r="N366" s="242">
        <v>4.0000000000000002E-4</v>
      </c>
      <c r="O366" s="242">
        <f>ROUND(E366*N366,2)</f>
        <v>0.05</v>
      </c>
      <c r="P366" s="242">
        <v>0</v>
      </c>
      <c r="Q366" s="242">
        <f>ROUND(E366*P366,2)</f>
        <v>0</v>
      </c>
      <c r="R366" s="242" t="s">
        <v>598</v>
      </c>
      <c r="S366" s="242" t="s">
        <v>167</v>
      </c>
      <c r="T366" s="243" t="s">
        <v>168</v>
      </c>
      <c r="U366" s="224">
        <v>0</v>
      </c>
      <c r="V366" s="224">
        <f>ROUND(E366*U366,2)</f>
        <v>0</v>
      </c>
      <c r="W366" s="224"/>
      <c r="X366" s="224" t="s">
        <v>190</v>
      </c>
      <c r="Y366" s="215"/>
      <c r="Z366" s="215"/>
      <c r="AA366" s="215"/>
      <c r="AB366" s="215"/>
      <c r="AC366" s="215"/>
      <c r="AD366" s="215"/>
      <c r="AE366" s="215"/>
      <c r="AF366" s="215"/>
      <c r="AG366" s="215" t="s">
        <v>483</v>
      </c>
      <c r="AH366" s="215"/>
      <c r="AI366" s="215"/>
      <c r="AJ366" s="215"/>
      <c r="AK366" s="215"/>
      <c r="AL366" s="215"/>
      <c r="AM366" s="215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5"/>
      <c r="AX366" s="215"/>
      <c r="AY366" s="215"/>
      <c r="AZ366" s="215"/>
      <c r="BA366" s="215"/>
      <c r="BB366" s="215"/>
      <c r="BC366" s="215"/>
      <c r="BD366" s="215"/>
      <c r="BE366" s="215"/>
      <c r="BF366" s="215"/>
      <c r="BG366" s="215"/>
      <c r="BH366" s="215"/>
    </row>
    <row r="367" spans="1:60" outlineLevel="1" x14ac:dyDescent="0.2">
      <c r="A367" s="222"/>
      <c r="B367" s="223"/>
      <c r="C367" s="250" t="s">
        <v>637</v>
      </c>
      <c r="D367" s="245"/>
      <c r="E367" s="245"/>
      <c r="F367" s="245"/>
      <c r="G367" s="245"/>
      <c r="H367" s="224"/>
      <c r="I367" s="224"/>
      <c r="J367" s="224"/>
      <c r="K367" s="224"/>
      <c r="L367" s="224"/>
      <c r="M367" s="224"/>
      <c r="N367" s="224"/>
      <c r="O367" s="224"/>
      <c r="P367" s="224"/>
      <c r="Q367" s="224"/>
      <c r="R367" s="224"/>
      <c r="S367" s="224"/>
      <c r="T367" s="224"/>
      <c r="U367" s="224"/>
      <c r="V367" s="224"/>
      <c r="W367" s="224"/>
      <c r="X367" s="224"/>
      <c r="Y367" s="215"/>
      <c r="Z367" s="215"/>
      <c r="AA367" s="215"/>
      <c r="AB367" s="215"/>
      <c r="AC367" s="215"/>
      <c r="AD367" s="215"/>
      <c r="AE367" s="215"/>
      <c r="AF367" s="215"/>
      <c r="AG367" s="215" t="s">
        <v>172</v>
      </c>
      <c r="AH367" s="215"/>
      <c r="AI367" s="215"/>
      <c r="AJ367" s="215"/>
      <c r="AK367" s="215"/>
      <c r="AL367" s="215"/>
      <c r="AM367" s="215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5"/>
      <c r="AX367" s="215"/>
      <c r="AY367" s="215"/>
      <c r="AZ367" s="215"/>
      <c r="BA367" s="215"/>
      <c r="BB367" s="215"/>
      <c r="BC367" s="215"/>
      <c r="BD367" s="215"/>
      <c r="BE367" s="215"/>
      <c r="BF367" s="215"/>
      <c r="BG367" s="215"/>
      <c r="BH367" s="215"/>
    </row>
    <row r="368" spans="1:60" outlineLevel="1" x14ac:dyDescent="0.2">
      <c r="A368" s="222"/>
      <c r="B368" s="223"/>
      <c r="C368" s="253" t="s">
        <v>352</v>
      </c>
      <c r="D368" s="228"/>
      <c r="E368" s="229">
        <v>131.41999999999999</v>
      </c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15"/>
      <c r="Z368" s="215"/>
      <c r="AA368" s="215"/>
      <c r="AB368" s="215"/>
      <c r="AC368" s="215"/>
      <c r="AD368" s="215"/>
      <c r="AE368" s="215"/>
      <c r="AF368" s="215"/>
      <c r="AG368" s="215" t="s">
        <v>176</v>
      </c>
      <c r="AH368" s="215">
        <v>0</v>
      </c>
      <c r="AI368" s="215"/>
      <c r="AJ368" s="215"/>
      <c r="AK368" s="215"/>
      <c r="AL368" s="215"/>
      <c r="AM368" s="215"/>
      <c r="AN368" s="215"/>
      <c r="AO368" s="215"/>
      <c r="AP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  <c r="BB368" s="215"/>
      <c r="BC368" s="215"/>
      <c r="BD368" s="215"/>
      <c r="BE368" s="215"/>
      <c r="BF368" s="215"/>
      <c r="BG368" s="215"/>
      <c r="BH368" s="215"/>
    </row>
    <row r="369" spans="1:60" ht="33.75" outlineLevel="1" x14ac:dyDescent="0.2">
      <c r="A369" s="237">
        <v>125</v>
      </c>
      <c r="B369" s="238" t="s">
        <v>638</v>
      </c>
      <c r="C369" s="249" t="s">
        <v>639</v>
      </c>
      <c r="D369" s="239" t="s">
        <v>279</v>
      </c>
      <c r="E369" s="240">
        <v>131.41999999999999</v>
      </c>
      <c r="F369" s="241"/>
      <c r="G369" s="242">
        <f>ROUND(E369*F369,2)</f>
        <v>0</v>
      </c>
      <c r="H369" s="241"/>
      <c r="I369" s="242">
        <f>ROUND(E369*H369,2)</f>
        <v>0</v>
      </c>
      <c r="J369" s="241"/>
      <c r="K369" s="242">
        <f>ROUND(E369*J369,2)</f>
        <v>0</v>
      </c>
      <c r="L369" s="242">
        <v>21</v>
      </c>
      <c r="M369" s="242">
        <f>G369*(1+L369/100)</f>
        <v>0</v>
      </c>
      <c r="N369" s="242">
        <v>0</v>
      </c>
      <c r="O369" s="242">
        <f>ROUND(E369*N369,2)</f>
        <v>0</v>
      </c>
      <c r="P369" s="242">
        <v>0</v>
      </c>
      <c r="Q369" s="242">
        <f>ROUND(E369*P369,2)</f>
        <v>0</v>
      </c>
      <c r="R369" s="242" t="s">
        <v>598</v>
      </c>
      <c r="S369" s="242" t="s">
        <v>167</v>
      </c>
      <c r="T369" s="243" t="s">
        <v>168</v>
      </c>
      <c r="U369" s="224">
        <v>0.1</v>
      </c>
      <c r="V369" s="224">
        <f>ROUND(E369*U369,2)</f>
        <v>13.14</v>
      </c>
      <c r="W369" s="224"/>
      <c r="X369" s="224" t="s">
        <v>190</v>
      </c>
      <c r="Y369" s="215"/>
      <c r="Z369" s="215"/>
      <c r="AA369" s="215"/>
      <c r="AB369" s="215"/>
      <c r="AC369" s="215"/>
      <c r="AD369" s="215"/>
      <c r="AE369" s="215"/>
      <c r="AF369" s="215"/>
      <c r="AG369" s="215" t="s">
        <v>483</v>
      </c>
      <c r="AH369" s="215"/>
      <c r="AI369" s="215"/>
      <c r="AJ369" s="215"/>
      <c r="AK369" s="215"/>
      <c r="AL369" s="215"/>
      <c r="AM369" s="215"/>
      <c r="AN369" s="215"/>
      <c r="AO369" s="215"/>
      <c r="AP369" s="215"/>
      <c r="AQ369" s="215"/>
      <c r="AR369" s="215"/>
      <c r="AS369" s="215"/>
      <c r="AT369" s="215"/>
      <c r="AU369" s="215"/>
      <c r="AV369" s="215"/>
      <c r="AW369" s="215"/>
      <c r="AX369" s="215"/>
      <c r="AY369" s="215"/>
      <c r="AZ369" s="215"/>
      <c r="BA369" s="215"/>
      <c r="BB369" s="215"/>
      <c r="BC369" s="215"/>
      <c r="BD369" s="215"/>
      <c r="BE369" s="215"/>
      <c r="BF369" s="215"/>
      <c r="BG369" s="215"/>
      <c r="BH369" s="215"/>
    </row>
    <row r="370" spans="1:60" outlineLevel="1" x14ac:dyDescent="0.2">
      <c r="A370" s="222"/>
      <c r="B370" s="223"/>
      <c r="C370" s="253" t="s">
        <v>352</v>
      </c>
      <c r="D370" s="228"/>
      <c r="E370" s="229">
        <v>131.41999999999999</v>
      </c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15"/>
      <c r="Z370" s="215"/>
      <c r="AA370" s="215"/>
      <c r="AB370" s="215"/>
      <c r="AC370" s="215"/>
      <c r="AD370" s="215"/>
      <c r="AE370" s="215"/>
      <c r="AF370" s="215"/>
      <c r="AG370" s="215" t="s">
        <v>176</v>
      </c>
      <c r="AH370" s="215">
        <v>0</v>
      </c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</row>
    <row r="371" spans="1:60" outlineLevel="1" x14ac:dyDescent="0.2">
      <c r="A371" s="237">
        <v>126</v>
      </c>
      <c r="B371" s="238" t="s">
        <v>640</v>
      </c>
      <c r="C371" s="249" t="s">
        <v>641</v>
      </c>
      <c r="D371" s="239" t="s">
        <v>344</v>
      </c>
      <c r="E371" s="240">
        <v>130</v>
      </c>
      <c r="F371" s="241"/>
      <c r="G371" s="242">
        <f>ROUND(E371*F371,2)</f>
        <v>0</v>
      </c>
      <c r="H371" s="241"/>
      <c r="I371" s="242">
        <f>ROUND(E371*H371,2)</f>
        <v>0</v>
      </c>
      <c r="J371" s="241"/>
      <c r="K371" s="242">
        <f>ROUND(E371*J371,2)</f>
        <v>0</v>
      </c>
      <c r="L371" s="242">
        <v>21</v>
      </c>
      <c r="M371" s="242">
        <f>G371*(1+L371/100)</f>
        <v>0</v>
      </c>
      <c r="N371" s="242">
        <v>0</v>
      </c>
      <c r="O371" s="242">
        <f>ROUND(E371*N371,2)</f>
        <v>0</v>
      </c>
      <c r="P371" s="242">
        <v>0</v>
      </c>
      <c r="Q371" s="242">
        <f>ROUND(E371*P371,2)</f>
        <v>0</v>
      </c>
      <c r="R371" s="242" t="s">
        <v>598</v>
      </c>
      <c r="S371" s="242" t="s">
        <v>167</v>
      </c>
      <c r="T371" s="243" t="s">
        <v>168</v>
      </c>
      <c r="U371" s="224">
        <v>0.12</v>
      </c>
      <c r="V371" s="224">
        <f>ROUND(E371*U371,2)</f>
        <v>15.6</v>
      </c>
      <c r="W371" s="224"/>
      <c r="X371" s="224" t="s">
        <v>190</v>
      </c>
      <c r="Y371" s="215"/>
      <c r="Z371" s="215"/>
      <c r="AA371" s="215"/>
      <c r="AB371" s="215"/>
      <c r="AC371" s="215"/>
      <c r="AD371" s="215"/>
      <c r="AE371" s="215"/>
      <c r="AF371" s="215"/>
      <c r="AG371" s="215" t="s">
        <v>483</v>
      </c>
      <c r="AH371" s="215"/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</row>
    <row r="372" spans="1:60" outlineLevel="1" x14ac:dyDescent="0.2">
      <c r="A372" s="222"/>
      <c r="B372" s="223"/>
      <c r="C372" s="250" t="s">
        <v>642</v>
      </c>
      <c r="D372" s="245"/>
      <c r="E372" s="245"/>
      <c r="F372" s="245"/>
      <c r="G372" s="245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15"/>
      <c r="Z372" s="215"/>
      <c r="AA372" s="215"/>
      <c r="AB372" s="215"/>
      <c r="AC372" s="215"/>
      <c r="AD372" s="215"/>
      <c r="AE372" s="215"/>
      <c r="AF372" s="215"/>
      <c r="AG372" s="215" t="s">
        <v>172</v>
      </c>
      <c r="AH372" s="215"/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</row>
    <row r="373" spans="1:60" outlineLevel="1" x14ac:dyDescent="0.2">
      <c r="A373" s="237">
        <v>127</v>
      </c>
      <c r="B373" s="238" t="s">
        <v>643</v>
      </c>
      <c r="C373" s="249" t="s">
        <v>644</v>
      </c>
      <c r="D373" s="239" t="s">
        <v>279</v>
      </c>
      <c r="E373" s="240">
        <v>137.99100000000001</v>
      </c>
      <c r="F373" s="241"/>
      <c r="G373" s="242">
        <f>ROUND(E373*F373,2)</f>
        <v>0</v>
      </c>
      <c r="H373" s="241"/>
      <c r="I373" s="242">
        <f>ROUND(E373*H373,2)</f>
        <v>0</v>
      </c>
      <c r="J373" s="241"/>
      <c r="K373" s="242">
        <f>ROUND(E373*J373,2)</f>
        <v>0</v>
      </c>
      <c r="L373" s="242">
        <v>21</v>
      </c>
      <c r="M373" s="242">
        <f>G373*(1+L373/100)</f>
        <v>0</v>
      </c>
      <c r="N373" s="242">
        <v>1.38E-2</v>
      </c>
      <c r="O373" s="242">
        <f>ROUND(E373*N373,2)</f>
        <v>1.9</v>
      </c>
      <c r="P373" s="242">
        <v>0</v>
      </c>
      <c r="Q373" s="242">
        <f>ROUND(E373*P373,2)</f>
        <v>0</v>
      </c>
      <c r="R373" s="242"/>
      <c r="S373" s="242" t="s">
        <v>189</v>
      </c>
      <c r="T373" s="243" t="s">
        <v>168</v>
      </c>
      <c r="U373" s="224">
        <v>0</v>
      </c>
      <c r="V373" s="224">
        <f>ROUND(E373*U373,2)</f>
        <v>0</v>
      </c>
      <c r="W373" s="224"/>
      <c r="X373" s="224" t="s">
        <v>190</v>
      </c>
      <c r="Y373" s="215"/>
      <c r="Z373" s="215"/>
      <c r="AA373" s="215"/>
      <c r="AB373" s="215"/>
      <c r="AC373" s="215"/>
      <c r="AD373" s="215"/>
      <c r="AE373" s="215"/>
      <c r="AF373" s="215"/>
      <c r="AG373" s="215" t="s">
        <v>483</v>
      </c>
      <c r="AH373" s="215"/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</row>
    <row r="374" spans="1:60" outlineLevel="1" x14ac:dyDescent="0.2">
      <c r="A374" s="222"/>
      <c r="B374" s="223"/>
      <c r="C374" s="250" t="s">
        <v>645</v>
      </c>
      <c r="D374" s="245"/>
      <c r="E374" s="245"/>
      <c r="F374" s="245"/>
      <c r="G374" s="245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15"/>
      <c r="Z374" s="215"/>
      <c r="AA374" s="215"/>
      <c r="AB374" s="215"/>
      <c r="AC374" s="215"/>
      <c r="AD374" s="215"/>
      <c r="AE374" s="215"/>
      <c r="AF374" s="215"/>
      <c r="AG374" s="215" t="s">
        <v>172</v>
      </c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</row>
    <row r="375" spans="1:60" outlineLevel="1" x14ac:dyDescent="0.2">
      <c r="A375" s="222"/>
      <c r="B375" s="223"/>
      <c r="C375" s="253" t="s">
        <v>646</v>
      </c>
      <c r="D375" s="228"/>
      <c r="E375" s="229">
        <v>137.99</v>
      </c>
      <c r="F375" s="224"/>
      <c r="G375" s="224"/>
      <c r="H375" s="224"/>
      <c r="I375" s="224"/>
      <c r="J375" s="224"/>
      <c r="K375" s="224"/>
      <c r="L375" s="224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15"/>
      <c r="Z375" s="215"/>
      <c r="AA375" s="215"/>
      <c r="AB375" s="215"/>
      <c r="AC375" s="215"/>
      <c r="AD375" s="215"/>
      <c r="AE375" s="215"/>
      <c r="AF375" s="215"/>
      <c r="AG375" s="215" t="s">
        <v>176</v>
      </c>
      <c r="AH375" s="215">
        <v>0</v>
      </c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/>
      <c r="AS375" s="215"/>
      <c r="AT375" s="215"/>
      <c r="AU375" s="215"/>
      <c r="AV375" s="215"/>
      <c r="AW375" s="215"/>
      <c r="AX375" s="215"/>
      <c r="AY375" s="215"/>
      <c r="AZ375" s="215"/>
      <c r="BA375" s="215"/>
      <c r="BB375" s="215"/>
      <c r="BC375" s="215"/>
      <c r="BD375" s="215"/>
      <c r="BE375" s="215"/>
      <c r="BF375" s="215"/>
      <c r="BG375" s="215"/>
      <c r="BH375" s="215"/>
    </row>
    <row r="376" spans="1:60" outlineLevel="1" x14ac:dyDescent="0.2">
      <c r="A376" s="258">
        <v>128</v>
      </c>
      <c r="B376" s="259" t="s">
        <v>647</v>
      </c>
      <c r="C376" s="266" t="s">
        <v>648</v>
      </c>
      <c r="D376" s="260" t="s">
        <v>0</v>
      </c>
      <c r="E376" s="261">
        <v>1411.6798699999999</v>
      </c>
      <c r="F376" s="262"/>
      <c r="G376" s="263">
        <f>ROUND(E376*F376,2)</f>
        <v>0</v>
      </c>
      <c r="H376" s="262"/>
      <c r="I376" s="263">
        <f>ROUND(E376*H376,2)</f>
        <v>0</v>
      </c>
      <c r="J376" s="262"/>
      <c r="K376" s="263">
        <f>ROUND(E376*J376,2)</f>
        <v>0</v>
      </c>
      <c r="L376" s="263">
        <v>21</v>
      </c>
      <c r="M376" s="263">
        <f>G376*(1+L376/100)</f>
        <v>0</v>
      </c>
      <c r="N376" s="263">
        <v>0</v>
      </c>
      <c r="O376" s="263">
        <f>ROUND(E376*N376,2)</f>
        <v>0</v>
      </c>
      <c r="P376" s="263">
        <v>0</v>
      </c>
      <c r="Q376" s="263">
        <f>ROUND(E376*P376,2)</f>
        <v>0</v>
      </c>
      <c r="R376" s="263" t="s">
        <v>598</v>
      </c>
      <c r="S376" s="263" t="s">
        <v>167</v>
      </c>
      <c r="T376" s="264" t="s">
        <v>168</v>
      </c>
      <c r="U376" s="224">
        <v>0</v>
      </c>
      <c r="V376" s="224">
        <f>ROUND(E376*U376,2)</f>
        <v>0</v>
      </c>
      <c r="W376" s="224"/>
      <c r="X376" s="224" t="s">
        <v>190</v>
      </c>
      <c r="Y376" s="215"/>
      <c r="Z376" s="215"/>
      <c r="AA376" s="215"/>
      <c r="AB376" s="215"/>
      <c r="AC376" s="215"/>
      <c r="AD376" s="215"/>
      <c r="AE376" s="215"/>
      <c r="AF376" s="215"/>
      <c r="AG376" s="215" t="s">
        <v>483</v>
      </c>
      <c r="AH376" s="215"/>
      <c r="AI376" s="215"/>
      <c r="AJ376" s="215"/>
      <c r="AK376" s="215"/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</row>
    <row r="377" spans="1:60" x14ac:dyDescent="0.2">
      <c r="A377" s="231" t="s">
        <v>162</v>
      </c>
      <c r="B377" s="232" t="s">
        <v>122</v>
      </c>
      <c r="C377" s="248" t="s">
        <v>123</v>
      </c>
      <c r="D377" s="233"/>
      <c r="E377" s="234"/>
      <c r="F377" s="235"/>
      <c r="G377" s="235">
        <f>SUMIF(AG378:AG386,"&lt;&gt;NOR",G378:G386)</f>
        <v>0</v>
      </c>
      <c r="H377" s="235"/>
      <c r="I377" s="235">
        <f>SUM(I378:I386)</f>
        <v>0</v>
      </c>
      <c r="J377" s="235"/>
      <c r="K377" s="235">
        <f>SUM(K378:K386)</f>
        <v>0</v>
      </c>
      <c r="L377" s="235"/>
      <c r="M377" s="235">
        <f>SUM(M378:M386)</f>
        <v>0</v>
      </c>
      <c r="N377" s="235"/>
      <c r="O377" s="235">
        <f>SUM(O378:O386)</f>
        <v>0</v>
      </c>
      <c r="P377" s="235"/>
      <c r="Q377" s="235">
        <f>SUM(Q378:Q386)</f>
        <v>0</v>
      </c>
      <c r="R377" s="235"/>
      <c r="S377" s="235"/>
      <c r="T377" s="236"/>
      <c r="U377" s="230"/>
      <c r="V377" s="230">
        <f>SUM(V378:V386)</f>
        <v>1.44</v>
      </c>
      <c r="W377" s="230"/>
      <c r="X377" s="230"/>
      <c r="AG377" t="s">
        <v>163</v>
      </c>
    </row>
    <row r="378" spans="1:60" outlineLevel="1" x14ac:dyDescent="0.2">
      <c r="A378" s="237">
        <v>129</v>
      </c>
      <c r="B378" s="238" t="s">
        <v>649</v>
      </c>
      <c r="C378" s="249" t="s">
        <v>650</v>
      </c>
      <c r="D378" s="239" t="s">
        <v>279</v>
      </c>
      <c r="E378" s="240">
        <v>2.06</v>
      </c>
      <c r="F378" s="241"/>
      <c r="G378" s="242">
        <f>ROUND(E378*F378,2)</f>
        <v>0</v>
      </c>
      <c r="H378" s="241"/>
      <c r="I378" s="242">
        <f>ROUND(E378*H378,2)</f>
        <v>0</v>
      </c>
      <c r="J378" s="241"/>
      <c r="K378" s="242">
        <f>ROUND(E378*J378,2)</f>
        <v>0</v>
      </c>
      <c r="L378" s="242">
        <v>21</v>
      </c>
      <c r="M378" s="242">
        <f>G378*(1+L378/100)</f>
        <v>0</v>
      </c>
      <c r="N378" s="242">
        <v>2.5999999999999998E-4</v>
      </c>
      <c r="O378" s="242">
        <f>ROUND(E378*N378,2)</f>
        <v>0</v>
      </c>
      <c r="P378" s="242">
        <v>0</v>
      </c>
      <c r="Q378" s="242">
        <f>ROUND(E378*P378,2)</f>
        <v>0</v>
      </c>
      <c r="R378" s="242" t="s">
        <v>614</v>
      </c>
      <c r="S378" s="242" t="s">
        <v>167</v>
      </c>
      <c r="T378" s="243" t="s">
        <v>168</v>
      </c>
      <c r="U378" s="224">
        <v>0.27300000000000002</v>
      </c>
      <c r="V378" s="224">
        <f>ROUND(E378*U378,2)</f>
        <v>0.56000000000000005</v>
      </c>
      <c r="W378" s="224"/>
      <c r="X378" s="224" t="s">
        <v>190</v>
      </c>
      <c r="Y378" s="215"/>
      <c r="Z378" s="215"/>
      <c r="AA378" s="215"/>
      <c r="AB378" s="215"/>
      <c r="AC378" s="215"/>
      <c r="AD378" s="215"/>
      <c r="AE378" s="215"/>
      <c r="AF378" s="215"/>
      <c r="AG378" s="215" t="s">
        <v>483</v>
      </c>
      <c r="AH378" s="215"/>
      <c r="AI378" s="215"/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</row>
    <row r="379" spans="1:60" outlineLevel="1" x14ac:dyDescent="0.2">
      <c r="A379" s="222"/>
      <c r="B379" s="223"/>
      <c r="C379" s="250" t="s">
        <v>651</v>
      </c>
      <c r="D379" s="245"/>
      <c r="E379" s="245"/>
      <c r="F379" s="245"/>
      <c r="G379" s="245"/>
      <c r="H379" s="224"/>
      <c r="I379" s="224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15"/>
      <c r="Z379" s="215"/>
      <c r="AA379" s="215"/>
      <c r="AB379" s="215"/>
      <c r="AC379" s="215"/>
      <c r="AD379" s="215"/>
      <c r="AE379" s="215"/>
      <c r="AF379" s="215"/>
      <c r="AG379" s="215" t="s">
        <v>172</v>
      </c>
      <c r="AH379" s="215"/>
      <c r="AI379" s="215"/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5"/>
      <c r="AX379" s="215"/>
      <c r="AY379" s="215"/>
      <c r="AZ379" s="215"/>
      <c r="BA379" s="215"/>
      <c r="BB379" s="215"/>
      <c r="BC379" s="215"/>
      <c r="BD379" s="215"/>
      <c r="BE379" s="215"/>
      <c r="BF379" s="215"/>
      <c r="BG379" s="215"/>
      <c r="BH379" s="215"/>
    </row>
    <row r="380" spans="1:60" outlineLevel="1" x14ac:dyDescent="0.2">
      <c r="A380" s="222"/>
      <c r="B380" s="223"/>
      <c r="C380" s="253" t="s">
        <v>652</v>
      </c>
      <c r="D380" s="228"/>
      <c r="E380" s="229">
        <v>2.06</v>
      </c>
      <c r="F380" s="224"/>
      <c r="G380" s="224"/>
      <c r="H380" s="224"/>
      <c r="I380" s="224"/>
      <c r="J380" s="224"/>
      <c r="K380" s="224"/>
      <c r="L380" s="22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24"/>
      <c r="Y380" s="215"/>
      <c r="Z380" s="215"/>
      <c r="AA380" s="215"/>
      <c r="AB380" s="215"/>
      <c r="AC380" s="215"/>
      <c r="AD380" s="215"/>
      <c r="AE380" s="215"/>
      <c r="AF380" s="215"/>
      <c r="AG380" s="215" t="s">
        <v>176</v>
      </c>
      <c r="AH380" s="215">
        <v>0</v>
      </c>
      <c r="AI380" s="215"/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5"/>
      <c r="AX380" s="215"/>
      <c r="AY380" s="215"/>
      <c r="AZ380" s="215"/>
      <c r="BA380" s="215"/>
      <c r="BB380" s="215"/>
      <c r="BC380" s="215"/>
      <c r="BD380" s="215"/>
      <c r="BE380" s="215"/>
      <c r="BF380" s="215"/>
      <c r="BG380" s="215"/>
      <c r="BH380" s="215"/>
    </row>
    <row r="381" spans="1:60" outlineLevel="1" x14ac:dyDescent="0.2">
      <c r="A381" s="237">
        <v>130</v>
      </c>
      <c r="B381" s="238" t="s">
        <v>653</v>
      </c>
      <c r="C381" s="249" t="s">
        <v>654</v>
      </c>
      <c r="D381" s="239" t="s">
        <v>279</v>
      </c>
      <c r="E381" s="240">
        <v>5.6319999999999997</v>
      </c>
      <c r="F381" s="241"/>
      <c r="G381" s="242">
        <f>ROUND(E381*F381,2)</f>
        <v>0</v>
      </c>
      <c r="H381" s="241"/>
      <c r="I381" s="242">
        <f>ROUND(E381*H381,2)</f>
        <v>0</v>
      </c>
      <c r="J381" s="241"/>
      <c r="K381" s="242">
        <f>ROUND(E381*J381,2)</f>
        <v>0</v>
      </c>
      <c r="L381" s="242">
        <v>21</v>
      </c>
      <c r="M381" s="242">
        <f>G381*(1+L381/100)</f>
        <v>0</v>
      </c>
      <c r="N381" s="242">
        <v>0</v>
      </c>
      <c r="O381" s="242">
        <f>ROUND(E381*N381,2)</f>
        <v>0</v>
      </c>
      <c r="P381" s="242">
        <v>0</v>
      </c>
      <c r="Q381" s="242">
        <f>ROUND(E381*P381,2)</f>
        <v>0</v>
      </c>
      <c r="R381" s="242" t="s">
        <v>614</v>
      </c>
      <c r="S381" s="242" t="s">
        <v>167</v>
      </c>
      <c r="T381" s="243" t="s">
        <v>168</v>
      </c>
      <c r="U381" s="224">
        <v>0.156</v>
      </c>
      <c r="V381" s="224">
        <f>ROUND(E381*U381,2)</f>
        <v>0.88</v>
      </c>
      <c r="W381" s="224"/>
      <c r="X381" s="224" t="s">
        <v>190</v>
      </c>
      <c r="Y381" s="215"/>
      <c r="Z381" s="215"/>
      <c r="AA381" s="215"/>
      <c r="AB381" s="215"/>
      <c r="AC381" s="215"/>
      <c r="AD381" s="215"/>
      <c r="AE381" s="215"/>
      <c r="AF381" s="215"/>
      <c r="AG381" s="215" t="s">
        <v>483</v>
      </c>
      <c r="AH381" s="215"/>
      <c r="AI381" s="215"/>
      <c r="AJ381" s="215"/>
      <c r="AK381" s="215"/>
      <c r="AL381" s="215"/>
      <c r="AM381" s="215"/>
      <c r="AN381" s="215"/>
      <c r="AO381" s="215"/>
      <c r="AP381" s="215"/>
      <c r="AQ381" s="215"/>
      <c r="AR381" s="215"/>
      <c r="AS381" s="215"/>
      <c r="AT381" s="215"/>
      <c r="AU381" s="215"/>
      <c r="AV381" s="215"/>
      <c r="AW381" s="215"/>
      <c r="AX381" s="215"/>
      <c r="AY381" s="215"/>
      <c r="AZ381" s="215"/>
      <c r="BA381" s="215"/>
      <c r="BB381" s="215"/>
      <c r="BC381" s="215"/>
      <c r="BD381" s="215"/>
      <c r="BE381" s="215"/>
      <c r="BF381" s="215"/>
      <c r="BG381" s="215"/>
      <c r="BH381" s="215"/>
    </row>
    <row r="382" spans="1:60" outlineLevel="1" x14ac:dyDescent="0.2">
      <c r="A382" s="222"/>
      <c r="B382" s="223"/>
      <c r="C382" s="250" t="s">
        <v>655</v>
      </c>
      <c r="D382" s="245"/>
      <c r="E382" s="245"/>
      <c r="F382" s="245"/>
      <c r="G382" s="245"/>
      <c r="H382" s="224"/>
      <c r="I382" s="224"/>
      <c r="J382" s="224"/>
      <c r="K382" s="224"/>
      <c r="L382" s="224"/>
      <c r="M382" s="224"/>
      <c r="N382" s="224"/>
      <c r="O382" s="224"/>
      <c r="P382" s="224"/>
      <c r="Q382" s="224"/>
      <c r="R382" s="224"/>
      <c r="S382" s="224"/>
      <c r="T382" s="224"/>
      <c r="U382" s="224"/>
      <c r="V382" s="224"/>
      <c r="W382" s="224"/>
      <c r="X382" s="224"/>
      <c r="Y382" s="215"/>
      <c r="Z382" s="215"/>
      <c r="AA382" s="215"/>
      <c r="AB382" s="215"/>
      <c r="AC382" s="215"/>
      <c r="AD382" s="215"/>
      <c r="AE382" s="215"/>
      <c r="AF382" s="215"/>
      <c r="AG382" s="215" t="s">
        <v>172</v>
      </c>
      <c r="AH382" s="215"/>
      <c r="AI382" s="215"/>
      <c r="AJ382" s="215"/>
      <c r="AK382" s="215"/>
      <c r="AL382" s="215"/>
      <c r="AM382" s="215"/>
      <c r="AN382" s="215"/>
      <c r="AO382" s="215"/>
      <c r="AP382" s="215"/>
      <c r="AQ382" s="215"/>
      <c r="AR382" s="215"/>
      <c r="AS382" s="215"/>
      <c r="AT382" s="215"/>
      <c r="AU382" s="215"/>
      <c r="AV382" s="215"/>
      <c r="AW382" s="215"/>
      <c r="AX382" s="215"/>
      <c r="AY382" s="215"/>
      <c r="AZ382" s="215"/>
      <c r="BA382" s="215"/>
      <c r="BB382" s="215"/>
      <c r="BC382" s="215"/>
      <c r="BD382" s="215"/>
      <c r="BE382" s="215"/>
      <c r="BF382" s="215"/>
      <c r="BG382" s="215"/>
      <c r="BH382" s="215"/>
    </row>
    <row r="383" spans="1:60" outlineLevel="1" x14ac:dyDescent="0.2">
      <c r="A383" s="222"/>
      <c r="B383" s="223"/>
      <c r="C383" s="253" t="s">
        <v>656</v>
      </c>
      <c r="D383" s="228"/>
      <c r="E383" s="229">
        <v>2.04</v>
      </c>
      <c r="F383" s="224"/>
      <c r="G383" s="224"/>
      <c r="H383" s="224"/>
      <c r="I383" s="224"/>
      <c r="J383" s="224"/>
      <c r="K383" s="224"/>
      <c r="L383" s="224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  <c r="X383" s="224"/>
      <c r="Y383" s="215"/>
      <c r="Z383" s="215"/>
      <c r="AA383" s="215"/>
      <c r="AB383" s="215"/>
      <c r="AC383" s="215"/>
      <c r="AD383" s="215"/>
      <c r="AE383" s="215"/>
      <c r="AF383" s="215"/>
      <c r="AG383" s="215" t="s">
        <v>176</v>
      </c>
      <c r="AH383" s="215">
        <v>0</v>
      </c>
      <c r="AI383" s="215"/>
      <c r="AJ383" s="215"/>
      <c r="AK383" s="215"/>
      <c r="AL383" s="215"/>
      <c r="AM383" s="215"/>
      <c r="AN383" s="215"/>
      <c r="AO383" s="215"/>
      <c r="AP383" s="215"/>
      <c r="AQ383" s="215"/>
      <c r="AR383" s="215"/>
      <c r="AS383" s="215"/>
      <c r="AT383" s="215"/>
      <c r="AU383" s="215"/>
      <c r="AV383" s="215"/>
      <c r="AW383" s="215"/>
      <c r="AX383" s="215"/>
      <c r="AY383" s="215"/>
      <c r="AZ383" s="215"/>
      <c r="BA383" s="215"/>
      <c r="BB383" s="215"/>
      <c r="BC383" s="215"/>
      <c r="BD383" s="215"/>
      <c r="BE383" s="215"/>
      <c r="BF383" s="215"/>
      <c r="BG383" s="215"/>
      <c r="BH383" s="215"/>
    </row>
    <row r="384" spans="1:60" outlineLevel="1" x14ac:dyDescent="0.2">
      <c r="A384" s="222"/>
      <c r="B384" s="223"/>
      <c r="C384" s="253" t="s">
        <v>657</v>
      </c>
      <c r="D384" s="228"/>
      <c r="E384" s="229">
        <v>0.72</v>
      </c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15"/>
      <c r="Z384" s="215"/>
      <c r="AA384" s="215"/>
      <c r="AB384" s="215"/>
      <c r="AC384" s="215"/>
      <c r="AD384" s="215"/>
      <c r="AE384" s="215"/>
      <c r="AF384" s="215"/>
      <c r="AG384" s="215" t="s">
        <v>176</v>
      </c>
      <c r="AH384" s="215">
        <v>0</v>
      </c>
      <c r="AI384" s="215"/>
      <c r="AJ384" s="215"/>
      <c r="AK384" s="215"/>
      <c r="AL384" s="215"/>
      <c r="AM384" s="215"/>
      <c r="AN384" s="215"/>
      <c r="AO384" s="215"/>
      <c r="AP384" s="215"/>
      <c r="AQ384" s="215"/>
      <c r="AR384" s="215"/>
      <c r="AS384" s="215"/>
      <c r="AT384" s="215"/>
      <c r="AU384" s="215"/>
      <c r="AV384" s="215"/>
      <c r="AW384" s="215"/>
      <c r="AX384" s="215"/>
      <c r="AY384" s="215"/>
      <c r="AZ384" s="215"/>
      <c r="BA384" s="215"/>
      <c r="BB384" s="215"/>
      <c r="BC384" s="215"/>
      <c r="BD384" s="215"/>
      <c r="BE384" s="215"/>
      <c r="BF384" s="215"/>
      <c r="BG384" s="215"/>
      <c r="BH384" s="215"/>
    </row>
    <row r="385" spans="1:60" outlineLevel="1" x14ac:dyDescent="0.2">
      <c r="A385" s="222"/>
      <c r="B385" s="223"/>
      <c r="C385" s="253" t="s">
        <v>658</v>
      </c>
      <c r="D385" s="228"/>
      <c r="E385" s="229">
        <v>2.2999999999999998</v>
      </c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15"/>
      <c r="Z385" s="215"/>
      <c r="AA385" s="215"/>
      <c r="AB385" s="215"/>
      <c r="AC385" s="215"/>
      <c r="AD385" s="215"/>
      <c r="AE385" s="215"/>
      <c r="AF385" s="215"/>
      <c r="AG385" s="215" t="s">
        <v>176</v>
      </c>
      <c r="AH385" s="215">
        <v>0</v>
      </c>
      <c r="AI385" s="215"/>
      <c r="AJ385" s="215"/>
      <c r="AK385" s="215"/>
      <c r="AL385" s="215"/>
      <c r="AM385" s="215"/>
      <c r="AN385" s="215"/>
      <c r="AO385" s="215"/>
      <c r="AP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  <c r="BB385" s="215"/>
      <c r="BC385" s="215"/>
      <c r="BD385" s="215"/>
      <c r="BE385" s="215"/>
      <c r="BF385" s="215"/>
      <c r="BG385" s="215"/>
      <c r="BH385" s="215"/>
    </row>
    <row r="386" spans="1:60" outlineLevel="1" x14ac:dyDescent="0.2">
      <c r="A386" s="222"/>
      <c r="B386" s="223"/>
      <c r="C386" s="253" t="s">
        <v>659</v>
      </c>
      <c r="D386" s="228"/>
      <c r="E386" s="229">
        <v>0.57999999999999996</v>
      </c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15"/>
      <c r="Z386" s="215"/>
      <c r="AA386" s="215"/>
      <c r="AB386" s="215"/>
      <c r="AC386" s="215"/>
      <c r="AD386" s="215"/>
      <c r="AE386" s="215"/>
      <c r="AF386" s="215"/>
      <c r="AG386" s="215" t="s">
        <v>176</v>
      </c>
      <c r="AH386" s="215">
        <v>0</v>
      </c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</row>
    <row r="387" spans="1:60" x14ac:dyDescent="0.2">
      <c r="A387" s="231" t="s">
        <v>162</v>
      </c>
      <c r="B387" s="232" t="s">
        <v>124</v>
      </c>
      <c r="C387" s="248" t="s">
        <v>125</v>
      </c>
      <c r="D387" s="233"/>
      <c r="E387" s="234"/>
      <c r="F387" s="235"/>
      <c r="G387" s="235">
        <f>SUMIF(AG388:AG393,"&lt;&gt;NOR",G388:G393)</f>
        <v>0</v>
      </c>
      <c r="H387" s="235"/>
      <c r="I387" s="235">
        <f>SUM(I388:I393)</f>
        <v>0</v>
      </c>
      <c r="J387" s="235"/>
      <c r="K387" s="235">
        <f>SUM(K388:K393)</f>
        <v>0</v>
      </c>
      <c r="L387" s="235"/>
      <c r="M387" s="235">
        <f>SUM(M388:M393)</f>
        <v>0</v>
      </c>
      <c r="N387" s="235"/>
      <c r="O387" s="235">
        <f>SUM(O388:O393)</f>
        <v>0.03</v>
      </c>
      <c r="P387" s="235"/>
      <c r="Q387" s="235">
        <f>SUM(Q388:Q393)</f>
        <v>0</v>
      </c>
      <c r="R387" s="235"/>
      <c r="S387" s="235"/>
      <c r="T387" s="236"/>
      <c r="U387" s="230"/>
      <c r="V387" s="230">
        <f>SUM(V388:V393)</f>
        <v>16.100000000000001</v>
      </c>
      <c r="W387" s="230"/>
      <c r="X387" s="230"/>
      <c r="AG387" t="s">
        <v>163</v>
      </c>
    </row>
    <row r="388" spans="1:60" outlineLevel="1" x14ac:dyDescent="0.2">
      <c r="A388" s="237">
        <v>131</v>
      </c>
      <c r="B388" s="238" t="s">
        <v>660</v>
      </c>
      <c r="C388" s="249" t="s">
        <v>661</v>
      </c>
      <c r="D388" s="239" t="s">
        <v>279</v>
      </c>
      <c r="E388" s="240">
        <v>65.400000000000006</v>
      </c>
      <c r="F388" s="241"/>
      <c r="G388" s="242">
        <f>ROUND(E388*F388,2)</f>
        <v>0</v>
      </c>
      <c r="H388" s="241"/>
      <c r="I388" s="242">
        <f>ROUND(E388*H388,2)</f>
        <v>0</v>
      </c>
      <c r="J388" s="241"/>
      <c r="K388" s="242">
        <f>ROUND(E388*J388,2)</f>
        <v>0</v>
      </c>
      <c r="L388" s="242">
        <v>21</v>
      </c>
      <c r="M388" s="242">
        <f>G388*(1+L388/100)</f>
        <v>0</v>
      </c>
      <c r="N388" s="242">
        <v>1.2999999999999999E-4</v>
      </c>
      <c r="O388" s="242">
        <f>ROUND(E388*N388,2)</f>
        <v>0.01</v>
      </c>
      <c r="P388" s="242">
        <v>0</v>
      </c>
      <c r="Q388" s="242">
        <f>ROUND(E388*P388,2)</f>
        <v>0</v>
      </c>
      <c r="R388" s="242" t="s">
        <v>662</v>
      </c>
      <c r="S388" s="242" t="s">
        <v>167</v>
      </c>
      <c r="T388" s="243" t="s">
        <v>168</v>
      </c>
      <c r="U388" s="224">
        <v>3.2480000000000002E-2</v>
      </c>
      <c r="V388" s="224">
        <f>ROUND(E388*U388,2)</f>
        <v>2.12</v>
      </c>
      <c r="W388" s="224"/>
      <c r="X388" s="224" t="s">
        <v>190</v>
      </c>
      <c r="Y388" s="215"/>
      <c r="Z388" s="215"/>
      <c r="AA388" s="215"/>
      <c r="AB388" s="215"/>
      <c r="AC388" s="215"/>
      <c r="AD388" s="215"/>
      <c r="AE388" s="215"/>
      <c r="AF388" s="215"/>
      <c r="AG388" s="215" t="s">
        <v>483</v>
      </c>
      <c r="AH388" s="215"/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/>
      <c r="AV388" s="215"/>
      <c r="AW388" s="215"/>
      <c r="AX388" s="215"/>
      <c r="AY388" s="215"/>
      <c r="AZ388" s="215"/>
      <c r="BA388" s="215"/>
      <c r="BB388" s="215"/>
      <c r="BC388" s="215"/>
      <c r="BD388" s="215"/>
      <c r="BE388" s="215"/>
      <c r="BF388" s="215"/>
      <c r="BG388" s="215"/>
      <c r="BH388" s="215"/>
    </row>
    <row r="389" spans="1:60" outlineLevel="1" x14ac:dyDescent="0.2">
      <c r="A389" s="222"/>
      <c r="B389" s="223"/>
      <c r="C389" s="253" t="s">
        <v>337</v>
      </c>
      <c r="D389" s="228"/>
      <c r="E389" s="229">
        <v>65.400000000000006</v>
      </c>
      <c r="F389" s="224"/>
      <c r="G389" s="224"/>
      <c r="H389" s="224"/>
      <c r="I389" s="224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24"/>
      <c r="Y389" s="215"/>
      <c r="Z389" s="215"/>
      <c r="AA389" s="215"/>
      <c r="AB389" s="215"/>
      <c r="AC389" s="215"/>
      <c r="AD389" s="215"/>
      <c r="AE389" s="215"/>
      <c r="AF389" s="215"/>
      <c r="AG389" s="215" t="s">
        <v>176</v>
      </c>
      <c r="AH389" s="215">
        <v>0</v>
      </c>
      <c r="AI389" s="215"/>
      <c r="AJ389" s="215"/>
      <c r="AK389" s="215"/>
      <c r="AL389" s="215"/>
      <c r="AM389" s="215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</row>
    <row r="390" spans="1:60" outlineLevel="1" x14ac:dyDescent="0.2">
      <c r="A390" s="237">
        <v>132</v>
      </c>
      <c r="B390" s="238" t="s">
        <v>663</v>
      </c>
      <c r="C390" s="249" t="s">
        <v>664</v>
      </c>
      <c r="D390" s="239" t="s">
        <v>279</v>
      </c>
      <c r="E390" s="240">
        <v>65.400000000000006</v>
      </c>
      <c r="F390" s="241"/>
      <c r="G390" s="242">
        <f>ROUND(E390*F390,2)</f>
        <v>0</v>
      </c>
      <c r="H390" s="241"/>
      <c r="I390" s="242">
        <f>ROUND(E390*H390,2)</f>
        <v>0</v>
      </c>
      <c r="J390" s="241"/>
      <c r="K390" s="242">
        <f>ROUND(E390*J390,2)</f>
        <v>0</v>
      </c>
      <c r="L390" s="242">
        <v>21</v>
      </c>
      <c r="M390" s="242">
        <f>G390*(1+L390/100)</f>
        <v>0</v>
      </c>
      <c r="N390" s="242">
        <v>2.4000000000000001E-4</v>
      </c>
      <c r="O390" s="242">
        <f>ROUND(E390*N390,2)</f>
        <v>0.02</v>
      </c>
      <c r="P390" s="242">
        <v>0</v>
      </c>
      <c r="Q390" s="242">
        <f>ROUND(E390*P390,2)</f>
        <v>0</v>
      </c>
      <c r="R390" s="242" t="s">
        <v>662</v>
      </c>
      <c r="S390" s="242" t="s">
        <v>167</v>
      </c>
      <c r="T390" s="243" t="s">
        <v>168</v>
      </c>
      <c r="U390" s="224">
        <v>0.10902000000000001</v>
      </c>
      <c r="V390" s="224">
        <f>ROUND(E390*U390,2)</f>
        <v>7.13</v>
      </c>
      <c r="W390" s="224"/>
      <c r="X390" s="224" t="s">
        <v>190</v>
      </c>
      <c r="Y390" s="215"/>
      <c r="Z390" s="215"/>
      <c r="AA390" s="215"/>
      <c r="AB390" s="215"/>
      <c r="AC390" s="215"/>
      <c r="AD390" s="215"/>
      <c r="AE390" s="215"/>
      <c r="AF390" s="215"/>
      <c r="AG390" s="215" t="s">
        <v>483</v>
      </c>
      <c r="AH390" s="215"/>
      <c r="AI390" s="215"/>
      <c r="AJ390" s="215"/>
      <c r="AK390" s="215"/>
      <c r="AL390" s="215"/>
      <c r="AM390" s="215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</row>
    <row r="391" spans="1:60" outlineLevel="1" x14ac:dyDescent="0.2">
      <c r="A391" s="222"/>
      <c r="B391" s="223"/>
      <c r="C391" s="253" t="s">
        <v>337</v>
      </c>
      <c r="D391" s="228"/>
      <c r="E391" s="229">
        <v>65.400000000000006</v>
      </c>
      <c r="F391" s="224"/>
      <c r="G391" s="224"/>
      <c r="H391" s="224"/>
      <c r="I391" s="224"/>
      <c r="J391" s="224"/>
      <c r="K391" s="224"/>
      <c r="L391" s="224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24"/>
      <c r="Y391" s="215"/>
      <c r="Z391" s="215"/>
      <c r="AA391" s="215"/>
      <c r="AB391" s="215"/>
      <c r="AC391" s="215"/>
      <c r="AD391" s="215"/>
      <c r="AE391" s="215"/>
      <c r="AF391" s="215"/>
      <c r="AG391" s="215" t="s">
        <v>176</v>
      </c>
      <c r="AH391" s="215">
        <v>0</v>
      </c>
      <c r="AI391" s="215"/>
      <c r="AJ391" s="215"/>
      <c r="AK391" s="215"/>
      <c r="AL391" s="215"/>
      <c r="AM391" s="215"/>
      <c r="AN391" s="215"/>
      <c r="AO391" s="215"/>
      <c r="AP391" s="215"/>
      <c r="AQ391" s="215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</row>
    <row r="392" spans="1:60" outlineLevel="1" x14ac:dyDescent="0.2">
      <c r="A392" s="237">
        <v>133</v>
      </c>
      <c r="B392" s="238" t="s">
        <v>665</v>
      </c>
      <c r="C392" s="249" t="s">
        <v>666</v>
      </c>
      <c r="D392" s="239" t="s">
        <v>279</v>
      </c>
      <c r="E392" s="240">
        <v>98.322000000000003</v>
      </c>
      <c r="F392" s="241"/>
      <c r="G392" s="242">
        <f>ROUND(E392*F392,2)</f>
        <v>0</v>
      </c>
      <c r="H392" s="241"/>
      <c r="I392" s="242">
        <f>ROUND(E392*H392,2)</f>
        <v>0</v>
      </c>
      <c r="J392" s="241"/>
      <c r="K392" s="242">
        <f>ROUND(E392*J392,2)</f>
        <v>0</v>
      </c>
      <c r="L392" s="242">
        <v>21</v>
      </c>
      <c r="M392" s="242">
        <f>G392*(1+L392/100)</f>
        <v>0</v>
      </c>
      <c r="N392" s="242">
        <v>0</v>
      </c>
      <c r="O392" s="242">
        <f>ROUND(E392*N392,2)</f>
        <v>0</v>
      </c>
      <c r="P392" s="242">
        <v>0</v>
      </c>
      <c r="Q392" s="242">
        <f>ROUND(E392*P392,2)</f>
        <v>0</v>
      </c>
      <c r="R392" s="242" t="s">
        <v>662</v>
      </c>
      <c r="S392" s="242" t="s">
        <v>167</v>
      </c>
      <c r="T392" s="243" t="s">
        <v>168</v>
      </c>
      <c r="U392" s="224">
        <v>6.9709999999999994E-2</v>
      </c>
      <c r="V392" s="224">
        <f>ROUND(E392*U392,2)</f>
        <v>6.85</v>
      </c>
      <c r="W392" s="224"/>
      <c r="X392" s="224" t="s">
        <v>190</v>
      </c>
      <c r="Y392" s="215"/>
      <c r="Z392" s="215"/>
      <c r="AA392" s="215"/>
      <c r="AB392" s="215"/>
      <c r="AC392" s="215"/>
      <c r="AD392" s="215"/>
      <c r="AE392" s="215"/>
      <c r="AF392" s="215"/>
      <c r="AG392" s="215" t="s">
        <v>483</v>
      </c>
      <c r="AH392" s="215"/>
      <c r="AI392" s="215"/>
      <c r="AJ392" s="215"/>
      <c r="AK392" s="215"/>
      <c r="AL392" s="215"/>
      <c r="AM392" s="215"/>
      <c r="AN392" s="215"/>
      <c r="AO392" s="215"/>
      <c r="AP392" s="215"/>
      <c r="AQ392" s="215"/>
      <c r="AR392" s="215"/>
      <c r="AS392" s="215"/>
      <c r="AT392" s="215"/>
      <c r="AU392" s="215"/>
      <c r="AV392" s="215"/>
      <c r="AW392" s="215"/>
      <c r="AX392" s="215"/>
      <c r="AY392" s="215"/>
      <c r="AZ392" s="215"/>
      <c r="BA392" s="215"/>
      <c r="BB392" s="215"/>
      <c r="BC392" s="215"/>
      <c r="BD392" s="215"/>
      <c r="BE392" s="215"/>
      <c r="BF392" s="215"/>
      <c r="BG392" s="215"/>
      <c r="BH392" s="215"/>
    </row>
    <row r="393" spans="1:60" outlineLevel="1" x14ac:dyDescent="0.2">
      <c r="A393" s="222"/>
      <c r="B393" s="223"/>
      <c r="C393" s="253" t="s">
        <v>472</v>
      </c>
      <c r="D393" s="228"/>
      <c r="E393" s="229">
        <v>98.32</v>
      </c>
      <c r="F393" s="224"/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4"/>
      <c r="X393" s="224"/>
      <c r="Y393" s="215"/>
      <c r="Z393" s="215"/>
      <c r="AA393" s="215"/>
      <c r="AB393" s="215"/>
      <c r="AC393" s="215"/>
      <c r="AD393" s="215"/>
      <c r="AE393" s="215"/>
      <c r="AF393" s="215"/>
      <c r="AG393" s="215" t="s">
        <v>176</v>
      </c>
      <c r="AH393" s="215">
        <v>0</v>
      </c>
      <c r="AI393" s="215"/>
      <c r="AJ393" s="215"/>
      <c r="AK393" s="215"/>
      <c r="AL393" s="215"/>
      <c r="AM393" s="215"/>
      <c r="AN393" s="215"/>
      <c r="AO393" s="215"/>
      <c r="AP393" s="215"/>
      <c r="AQ393" s="215"/>
      <c r="AR393" s="215"/>
      <c r="AS393" s="215"/>
      <c r="AT393" s="215"/>
      <c r="AU393" s="215"/>
      <c r="AV393" s="215"/>
      <c r="AW393" s="215"/>
      <c r="AX393" s="215"/>
      <c r="AY393" s="215"/>
      <c r="AZ393" s="215"/>
      <c r="BA393" s="215"/>
      <c r="BB393" s="215"/>
      <c r="BC393" s="215"/>
      <c r="BD393" s="215"/>
      <c r="BE393" s="215"/>
      <c r="BF393" s="215"/>
      <c r="BG393" s="215"/>
      <c r="BH393" s="215"/>
    </row>
    <row r="394" spans="1:60" x14ac:dyDescent="0.2">
      <c r="A394" s="231" t="s">
        <v>162</v>
      </c>
      <c r="B394" s="232" t="s">
        <v>131</v>
      </c>
      <c r="C394" s="248" t="s">
        <v>132</v>
      </c>
      <c r="D394" s="233"/>
      <c r="E394" s="234"/>
      <c r="F394" s="235"/>
      <c r="G394" s="235">
        <f>SUMIF(AG395:AG404,"&lt;&gt;NOR",G395:G404)</f>
        <v>0</v>
      </c>
      <c r="H394" s="235"/>
      <c r="I394" s="235">
        <f>SUM(I395:I404)</f>
        <v>0</v>
      </c>
      <c r="J394" s="235"/>
      <c r="K394" s="235">
        <f>SUM(K395:K404)</f>
        <v>0</v>
      </c>
      <c r="L394" s="235"/>
      <c r="M394" s="235">
        <f>SUM(M395:M404)</f>
        <v>0</v>
      </c>
      <c r="N394" s="235"/>
      <c r="O394" s="235">
        <f>SUM(O395:O404)</f>
        <v>0</v>
      </c>
      <c r="P394" s="235"/>
      <c r="Q394" s="235">
        <f>SUM(Q395:Q404)</f>
        <v>0</v>
      </c>
      <c r="R394" s="235"/>
      <c r="S394" s="235"/>
      <c r="T394" s="236"/>
      <c r="U394" s="230"/>
      <c r="V394" s="230">
        <f>SUM(V395:V404)</f>
        <v>213.34</v>
      </c>
      <c r="W394" s="230"/>
      <c r="X394" s="230"/>
      <c r="AG394" t="s">
        <v>163</v>
      </c>
    </row>
    <row r="395" spans="1:60" outlineLevel="1" x14ac:dyDescent="0.2">
      <c r="A395" s="237">
        <v>134</v>
      </c>
      <c r="B395" s="238" t="s">
        <v>667</v>
      </c>
      <c r="C395" s="249" t="s">
        <v>668</v>
      </c>
      <c r="D395" s="239" t="s">
        <v>265</v>
      </c>
      <c r="E395" s="240">
        <v>121.41435</v>
      </c>
      <c r="F395" s="241"/>
      <c r="G395" s="242">
        <f>ROUND(E395*F395,2)</f>
        <v>0</v>
      </c>
      <c r="H395" s="241"/>
      <c r="I395" s="242">
        <f>ROUND(E395*H395,2)</f>
        <v>0</v>
      </c>
      <c r="J395" s="241"/>
      <c r="K395" s="242">
        <f>ROUND(E395*J395,2)</f>
        <v>0</v>
      </c>
      <c r="L395" s="242">
        <v>21</v>
      </c>
      <c r="M395" s="242">
        <f>G395*(1+L395/100)</f>
        <v>0</v>
      </c>
      <c r="N395" s="242">
        <v>0</v>
      </c>
      <c r="O395" s="242">
        <f>ROUND(E395*N395,2)</f>
        <v>0</v>
      </c>
      <c r="P395" s="242">
        <v>0</v>
      </c>
      <c r="Q395" s="242">
        <f>ROUND(E395*P395,2)</f>
        <v>0</v>
      </c>
      <c r="R395" s="242" t="s">
        <v>669</v>
      </c>
      <c r="S395" s="242" t="s">
        <v>167</v>
      </c>
      <c r="T395" s="243" t="s">
        <v>168</v>
      </c>
      <c r="U395" s="224">
        <v>0.749</v>
      </c>
      <c r="V395" s="224">
        <f>ROUND(E395*U395,2)</f>
        <v>90.94</v>
      </c>
      <c r="W395" s="224"/>
      <c r="X395" s="224" t="s">
        <v>190</v>
      </c>
      <c r="Y395" s="215"/>
      <c r="Z395" s="215"/>
      <c r="AA395" s="215"/>
      <c r="AB395" s="215"/>
      <c r="AC395" s="215"/>
      <c r="AD395" s="215"/>
      <c r="AE395" s="215"/>
      <c r="AF395" s="215"/>
      <c r="AG395" s="215" t="s">
        <v>670</v>
      </c>
      <c r="AH395" s="215"/>
      <c r="AI395" s="215"/>
      <c r="AJ395" s="215"/>
      <c r="AK395" s="215"/>
      <c r="AL395" s="215"/>
      <c r="AM395" s="215"/>
      <c r="AN395" s="215"/>
      <c r="AO395" s="215"/>
      <c r="AP395" s="215"/>
      <c r="AQ395" s="215"/>
      <c r="AR395" s="215"/>
      <c r="AS395" s="215"/>
      <c r="AT395" s="215"/>
      <c r="AU395" s="215"/>
      <c r="AV395" s="215"/>
      <c r="AW395" s="215"/>
      <c r="AX395" s="215"/>
      <c r="AY395" s="215"/>
      <c r="AZ395" s="215"/>
      <c r="BA395" s="215"/>
      <c r="BB395" s="215"/>
      <c r="BC395" s="215"/>
      <c r="BD395" s="215"/>
      <c r="BE395" s="215"/>
      <c r="BF395" s="215"/>
      <c r="BG395" s="215"/>
      <c r="BH395" s="215"/>
    </row>
    <row r="396" spans="1:60" ht="22.5" outlineLevel="1" x14ac:dyDescent="0.2">
      <c r="A396" s="222"/>
      <c r="B396" s="223"/>
      <c r="C396" s="265" t="s">
        <v>671</v>
      </c>
      <c r="D396" s="257"/>
      <c r="E396" s="257"/>
      <c r="F396" s="257"/>
      <c r="G396" s="257"/>
      <c r="H396" s="224"/>
      <c r="I396" s="224"/>
      <c r="J396" s="224"/>
      <c r="K396" s="224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24"/>
      <c r="Y396" s="215"/>
      <c r="Z396" s="215"/>
      <c r="AA396" s="215"/>
      <c r="AB396" s="215"/>
      <c r="AC396" s="215"/>
      <c r="AD396" s="215"/>
      <c r="AE396" s="215"/>
      <c r="AF396" s="215"/>
      <c r="AG396" s="215" t="s">
        <v>227</v>
      </c>
      <c r="AH396" s="215"/>
      <c r="AI396" s="215"/>
      <c r="AJ396" s="215"/>
      <c r="AK396" s="215"/>
      <c r="AL396" s="215"/>
      <c r="AM396" s="215"/>
      <c r="AN396" s="215"/>
      <c r="AO396" s="215"/>
      <c r="AP396" s="215"/>
      <c r="AQ396" s="215"/>
      <c r="AR396" s="215"/>
      <c r="AS396" s="215"/>
      <c r="AT396" s="215"/>
      <c r="AU396" s="215"/>
      <c r="AV396" s="215"/>
      <c r="AW396" s="215"/>
      <c r="AX396" s="215"/>
      <c r="AY396" s="215"/>
      <c r="AZ396" s="215"/>
      <c r="BA396" s="244" t="str">
        <f>C396</f>
        <v>s popřípadným nutným naložením do dopravního zařízení, s vyprázdněním dopravního zařízení na hromadu nebo do dopravního prostředku, vč. příplatku za každých dalších i započatých 3,5 m výšky nad 3,5 m,</v>
      </c>
      <c r="BB396" s="215"/>
      <c r="BC396" s="215"/>
      <c r="BD396" s="215"/>
      <c r="BE396" s="215"/>
      <c r="BF396" s="215"/>
      <c r="BG396" s="215"/>
      <c r="BH396" s="215"/>
    </row>
    <row r="397" spans="1:60" outlineLevel="1" x14ac:dyDescent="0.2">
      <c r="A397" s="258">
        <v>135</v>
      </c>
      <c r="B397" s="259" t="s">
        <v>672</v>
      </c>
      <c r="C397" s="266" t="s">
        <v>673</v>
      </c>
      <c r="D397" s="260" t="s">
        <v>265</v>
      </c>
      <c r="E397" s="261">
        <v>60.707169999999998</v>
      </c>
      <c r="F397" s="262"/>
      <c r="G397" s="263">
        <f>ROUND(E397*F397,2)</f>
        <v>0</v>
      </c>
      <c r="H397" s="262"/>
      <c r="I397" s="263">
        <f>ROUND(E397*H397,2)</f>
        <v>0</v>
      </c>
      <c r="J397" s="262"/>
      <c r="K397" s="263">
        <f>ROUND(E397*J397,2)</f>
        <v>0</v>
      </c>
      <c r="L397" s="263">
        <v>21</v>
      </c>
      <c r="M397" s="263">
        <f>G397*(1+L397/100)</f>
        <v>0</v>
      </c>
      <c r="N397" s="263">
        <v>0</v>
      </c>
      <c r="O397" s="263">
        <f>ROUND(E397*N397,2)</f>
        <v>0</v>
      </c>
      <c r="P397" s="263">
        <v>0</v>
      </c>
      <c r="Q397" s="263">
        <f>ROUND(E397*P397,2)</f>
        <v>0</v>
      </c>
      <c r="R397" s="263" t="s">
        <v>401</v>
      </c>
      <c r="S397" s="263" t="s">
        <v>167</v>
      </c>
      <c r="T397" s="264" t="s">
        <v>168</v>
      </c>
      <c r="U397" s="224">
        <v>0.49</v>
      </c>
      <c r="V397" s="224">
        <f>ROUND(E397*U397,2)</f>
        <v>29.75</v>
      </c>
      <c r="W397" s="224"/>
      <c r="X397" s="224" t="s">
        <v>190</v>
      </c>
      <c r="Y397" s="215"/>
      <c r="Z397" s="215"/>
      <c r="AA397" s="215"/>
      <c r="AB397" s="215"/>
      <c r="AC397" s="215"/>
      <c r="AD397" s="215"/>
      <c r="AE397" s="215"/>
      <c r="AF397" s="215"/>
      <c r="AG397" s="215" t="s">
        <v>670</v>
      </c>
      <c r="AH397" s="215"/>
      <c r="AI397" s="215"/>
      <c r="AJ397" s="215"/>
      <c r="AK397" s="215"/>
      <c r="AL397" s="215"/>
      <c r="AM397" s="215"/>
      <c r="AN397" s="215"/>
      <c r="AO397" s="215"/>
      <c r="AP397" s="215"/>
      <c r="AQ397" s="215"/>
      <c r="AR397" s="215"/>
      <c r="AS397" s="215"/>
      <c r="AT397" s="215"/>
      <c r="AU397" s="215"/>
      <c r="AV397" s="215"/>
      <c r="AW397" s="215"/>
      <c r="AX397" s="215"/>
      <c r="AY397" s="215"/>
      <c r="AZ397" s="215"/>
      <c r="BA397" s="215"/>
      <c r="BB397" s="215"/>
      <c r="BC397" s="215"/>
      <c r="BD397" s="215"/>
      <c r="BE397" s="215"/>
      <c r="BF397" s="215"/>
      <c r="BG397" s="215"/>
      <c r="BH397" s="215"/>
    </row>
    <row r="398" spans="1:60" outlineLevel="1" x14ac:dyDescent="0.2">
      <c r="A398" s="258">
        <v>136</v>
      </c>
      <c r="B398" s="259" t="s">
        <v>674</v>
      </c>
      <c r="C398" s="266" t="s">
        <v>675</v>
      </c>
      <c r="D398" s="260" t="s">
        <v>265</v>
      </c>
      <c r="E398" s="261">
        <v>849.90043000000003</v>
      </c>
      <c r="F398" s="262"/>
      <c r="G398" s="263">
        <f>ROUND(E398*F398,2)</f>
        <v>0</v>
      </c>
      <c r="H398" s="262"/>
      <c r="I398" s="263">
        <f>ROUND(E398*H398,2)</f>
        <v>0</v>
      </c>
      <c r="J398" s="262"/>
      <c r="K398" s="263">
        <f>ROUND(E398*J398,2)</f>
        <v>0</v>
      </c>
      <c r="L398" s="263">
        <v>21</v>
      </c>
      <c r="M398" s="263">
        <f>G398*(1+L398/100)</f>
        <v>0</v>
      </c>
      <c r="N398" s="263">
        <v>0</v>
      </c>
      <c r="O398" s="263">
        <f>ROUND(E398*N398,2)</f>
        <v>0</v>
      </c>
      <c r="P398" s="263">
        <v>0</v>
      </c>
      <c r="Q398" s="263">
        <f>ROUND(E398*P398,2)</f>
        <v>0</v>
      </c>
      <c r="R398" s="263" t="s">
        <v>401</v>
      </c>
      <c r="S398" s="263" t="s">
        <v>167</v>
      </c>
      <c r="T398" s="264" t="s">
        <v>168</v>
      </c>
      <c r="U398" s="224">
        <v>0</v>
      </c>
      <c r="V398" s="224">
        <f>ROUND(E398*U398,2)</f>
        <v>0</v>
      </c>
      <c r="W398" s="224"/>
      <c r="X398" s="224" t="s">
        <v>190</v>
      </c>
      <c r="Y398" s="215"/>
      <c r="Z398" s="215"/>
      <c r="AA398" s="215"/>
      <c r="AB398" s="215"/>
      <c r="AC398" s="215"/>
      <c r="AD398" s="215"/>
      <c r="AE398" s="215"/>
      <c r="AF398" s="215"/>
      <c r="AG398" s="215" t="s">
        <v>670</v>
      </c>
      <c r="AH398" s="215"/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/>
      <c r="AS398" s="215"/>
      <c r="AT398" s="215"/>
      <c r="AU398" s="215"/>
      <c r="AV398" s="215"/>
      <c r="AW398" s="215"/>
      <c r="AX398" s="215"/>
      <c r="AY398" s="215"/>
      <c r="AZ398" s="215"/>
      <c r="BA398" s="215"/>
      <c r="BB398" s="215"/>
      <c r="BC398" s="215"/>
      <c r="BD398" s="215"/>
      <c r="BE398" s="215"/>
      <c r="BF398" s="215"/>
      <c r="BG398" s="215"/>
      <c r="BH398" s="215"/>
    </row>
    <row r="399" spans="1:60" outlineLevel="1" x14ac:dyDescent="0.2">
      <c r="A399" s="258">
        <v>137</v>
      </c>
      <c r="B399" s="259" t="s">
        <v>676</v>
      </c>
      <c r="C399" s="266" t="s">
        <v>677</v>
      </c>
      <c r="D399" s="260" t="s">
        <v>265</v>
      </c>
      <c r="E399" s="261">
        <v>60.707169999999998</v>
      </c>
      <c r="F399" s="262"/>
      <c r="G399" s="263">
        <f>ROUND(E399*F399,2)</f>
        <v>0</v>
      </c>
      <c r="H399" s="262"/>
      <c r="I399" s="263">
        <f>ROUND(E399*H399,2)</f>
        <v>0</v>
      </c>
      <c r="J399" s="262"/>
      <c r="K399" s="263">
        <f>ROUND(E399*J399,2)</f>
        <v>0</v>
      </c>
      <c r="L399" s="263">
        <v>21</v>
      </c>
      <c r="M399" s="263">
        <f>G399*(1+L399/100)</f>
        <v>0</v>
      </c>
      <c r="N399" s="263">
        <v>0</v>
      </c>
      <c r="O399" s="263">
        <f>ROUND(E399*N399,2)</f>
        <v>0</v>
      </c>
      <c r="P399" s="263">
        <v>0</v>
      </c>
      <c r="Q399" s="263">
        <f>ROUND(E399*P399,2)</f>
        <v>0</v>
      </c>
      <c r="R399" s="263" t="s">
        <v>401</v>
      </c>
      <c r="S399" s="263" t="s">
        <v>167</v>
      </c>
      <c r="T399" s="264" t="s">
        <v>168</v>
      </c>
      <c r="U399" s="224">
        <v>0.94199999999999995</v>
      </c>
      <c r="V399" s="224">
        <f>ROUND(E399*U399,2)</f>
        <v>57.19</v>
      </c>
      <c r="W399" s="224"/>
      <c r="X399" s="224" t="s">
        <v>190</v>
      </c>
      <c r="Y399" s="215"/>
      <c r="Z399" s="215"/>
      <c r="AA399" s="215"/>
      <c r="AB399" s="215"/>
      <c r="AC399" s="215"/>
      <c r="AD399" s="215"/>
      <c r="AE399" s="215"/>
      <c r="AF399" s="215"/>
      <c r="AG399" s="215" t="s">
        <v>670</v>
      </c>
      <c r="AH399" s="215"/>
      <c r="AI399" s="215"/>
      <c r="AJ399" s="215"/>
      <c r="AK399" s="215"/>
      <c r="AL399" s="215"/>
      <c r="AM399" s="215"/>
      <c r="AN399" s="215"/>
      <c r="AO399" s="215"/>
      <c r="AP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  <c r="BB399" s="215"/>
      <c r="BC399" s="215"/>
      <c r="BD399" s="215"/>
      <c r="BE399" s="215"/>
      <c r="BF399" s="215"/>
      <c r="BG399" s="215"/>
      <c r="BH399" s="215"/>
    </row>
    <row r="400" spans="1:60" ht="22.5" outlineLevel="1" x14ac:dyDescent="0.2">
      <c r="A400" s="258">
        <v>138</v>
      </c>
      <c r="B400" s="259" t="s">
        <v>678</v>
      </c>
      <c r="C400" s="266" t="s">
        <v>679</v>
      </c>
      <c r="D400" s="260" t="s">
        <v>265</v>
      </c>
      <c r="E400" s="261">
        <v>242.82868999999999</v>
      </c>
      <c r="F400" s="262"/>
      <c r="G400" s="263">
        <f>ROUND(E400*F400,2)</f>
        <v>0</v>
      </c>
      <c r="H400" s="262"/>
      <c r="I400" s="263">
        <f>ROUND(E400*H400,2)</f>
        <v>0</v>
      </c>
      <c r="J400" s="262"/>
      <c r="K400" s="263">
        <f>ROUND(E400*J400,2)</f>
        <v>0</v>
      </c>
      <c r="L400" s="263">
        <v>21</v>
      </c>
      <c r="M400" s="263">
        <f>G400*(1+L400/100)</f>
        <v>0</v>
      </c>
      <c r="N400" s="263">
        <v>0</v>
      </c>
      <c r="O400" s="263">
        <f>ROUND(E400*N400,2)</f>
        <v>0</v>
      </c>
      <c r="P400" s="263">
        <v>0</v>
      </c>
      <c r="Q400" s="263">
        <f>ROUND(E400*P400,2)</f>
        <v>0</v>
      </c>
      <c r="R400" s="263" t="s">
        <v>401</v>
      </c>
      <c r="S400" s="263" t="s">
        <v>167</v>
      </c>
      <c r="T400" s="264" t="s">
        <v>168</v>
      </c>
      <c r="U400" s="224">
        <v>0.105</v>
      </c>
      <c r="V400" s="224">
        <f>ROUND(E400*U400,2)</f>
        <v>25.5</v>
      </c>
      <c r="W400" s="224"/>
      <c r="X400" s="224" t="s">
        <v>190</v>
      </c>
      <c r="Y400" s="215"/>
      <c r="Z400" s="215"/>
      <c r="AA400" s="215"/>
      <c r="AB400" s="215"/>
      <c r="AC400" s="215"/>
      <c r="AD400" s="215"/>
      <c r="AE400" s="215"/>
      <c r="AF400" s="215"/>
      <c r="AG400" s="215" t="s">
        <v>670</v>
      </c>
      <c r="AH400" s="215"/>
      <c r="AI400" s="215"/>
      <c r="AJ400" s="215"/>
      <c r="AK400" s="215"/>
      <c r="AL400" s="215"/>
      <c r="AM400" s="215"/>
      <c r="AN400" s="215"/>
      <c r="AO400" s="215"/>
      <c r="AP400" s="215"/>
      <c r="AQ400" s="215"/>
      <c r="AR400" s="215"/>
      <c r="AS400" s="215"/>
      <c r="AT400" s="215"/>
      <c r="AU400" s="215"/>
      <c r="AV400" s="215"/>
      <c r="AW400" s="215"/>
      <c r="AX400" s="215"/>
      <c r="AY400" s="215"/>
      <c r="AZ400" s="215"/>
      <c r="BA400" s="215"/>
      <c r="BB400" s="215"/>
      <c r="BC400" s="215"/>
      <c r="BD400" s="215"/>
      <c r="BE400" s="215"/>
      <c r="BF400" s="215"/>
      <c r="BG400" s="215"/>
      <c r="BH400" s="215"/>
    </row>
    <row r="401" spans="1:60" outlineLevel="1" x14ac:dyDescent="0.2">
      <c r="A401" s="237">
        <v>139</v>
      </c>
      <c r="B401" s="238" t="s">
        <v>680</v>
      </c>
      <c r="C401" s="249" t="s">
        <v>681</v>
      </c>
      <c r="D401" s="239" t="s">
        <v>265</v>
      </c>
      <c r="E401" s="240">
        <v>60.707169999999998</v>
      </c>
      <c r="F401" s="241"/>
      <c r="G401" s="242">
        <f>ROUND(E401*F401,2)</f>
        <v>0</v>
      </c>
      <c r="H401" s="241"/>
      <c r="I401" s="242">
        <f>ROUND(E401*H401,2)</f>
        <v>0</v>
      </c>
      <c r="J401" s="241"/>
      <c r="K401" s="242">
        <f>ROUND(E401*J401,2)</f>
        <v>0</v>
      </c>
      <c r="L401" s="242">
        <v>21</v>
      </c>
      <c r="M401" s="242">
        <f>G401*(1+L401/100)</f>
        <v>0</v>
      </c>
      <c r="N401" s="242">
        <v>0</v>
      </c>
      <c r="O401" s="242">
        <f>ROUND(E401*N401,2)</f>
        <v>0</v>
      </c>
      <c r="P401" s="242">
        <v>0</v>
      </c>
      <c r="Q401" s="242">
        <f>ROUND(E401*P401,2)</f>
        <v>0</v>
      </c>
      <c r="R401" s="242" t="s">
        <v>669</v>
      </c>
      <c r="S401" s="242" t="s">
        <v>167</v>
      </c>
      <c r="T401" s="243" t="s">
        <v>168</v>
      </c>
      <c r="U401" s="224">
        <v>0.16400000000000001</v>
      </c>
      <c r="V401" s="224">
        <f>ROUND(E401*U401,2)</f>
        <v>9.9600000000000009</v>
      </c>
      <c r="W401" s="224"/>
      <c r="X401" s="224" t="s">
        <v>190</v>
      </c>
      <c r="Y401" s="215"/>
      <c r="Z401" s="215"/>
      <c r="AA401" s="215"/>
      <c r="AB401" s="215"/>
      <c r="AC401" s="215"/>
      <c r="AD401" s="215"/>
      <c r="AE401" s="215"/>
      <c r="AF401" s="215"/>
      <c r="AG401" s="215" t="s">
        <v>670</v>
      </c>
      <c r="AH401" s="215"/>
      <c r="AI401" s="215"/>
      <c r="AJ401" s="215"/>
      <c r="AK401" s="215"/>
      <c r="AL401" s="215"/>
      <c r="AM401" s="215"/>
      <c r="AN401" s="215"/>
      <c r="AO401" s="215"/>
      <c r="AP401" s="215"/>
      <c r="AQ401" s="215"/>
      <c r="AR401" s="215"/>
      <c r="AS401" s="215"/>
      <c r="AT401" s="215"/>
      <c r="AU401" s="215"/>
      <c r="AV401" s="215"/>
      <c r="AW401" s="215"/>
      <c r="AX401" s="215"/>
      <c r="AY401" s="215"/>
      <c r="AZ401" s="215"/>
      <c r="BA401" s="215"/>
      <c r="BB401" s="215"/>
      <c r="BC401" s="215"/>
      <c r="BD401" s="215"/>
      <c r="BE401" s="215"/>
      <c r="BF401" s="215"/>
      <c r="BG401" s="215"/>
      <c r="BH401" s="215"/>
    </row>
    <row r="402" spans="1:60" ht="22.5" outlineLevel="1" x14ac:dyDescent="0.2">
      <c r="A402" s="222"/>
      <c r="B402" s="223"/>
      <c r="C402" s="265" t="s">
        <v>682</v>
      </c>
      <c r="D402" s="257"/>
      <c r="E402" s="257"/>
      <c r="F402" s="257"/>
      <c r="G402" s="257"/>
      <c r="H402" s="224"/>
      <c r="I402" s="224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15"/>
      <c r="Z402" s="215"/>
      <c r="AA402" s="215"/>
      <c r="AB402" s="215"/>
      <c r="AC402" s="215"/>
      <c r="AD402" s="215"/>
      <c r="AE402" s="215"/>
      <c r="AF402" s="215"/>
      <c r="AG402" s="215" t="s">
        <v>227</v>
      </c>
      <c r="AH402" s="215"/>
      <c r="AI402" s="215"/>
      <c r="AJ402" s="215"/>
      <c r="AK402" s="215"/>
      <c r="AL402" s="215"/>
      <c r="AM402" s="215"/>
      <c r="AN402" s="215"/>
      <c r="AO402" s="215"/>
      <c r="AP402" s="215"/>
      <c r="AQ402" s="215"/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44" t="str">
        <f>C402</f>
        <v>se složením a hrubým urovnáním nebo s přeložením na jiný dopravní prostředek kromě lodi, vč. příplatku za každých dalších i započatých 1000 m přes 1000 m,</v>
      </c>
      <c r="BB402" s="215"/>
      <c r="BC402" s="215"/>
      <c r="BD402" s="215"/>
      <c r="BE402" s="215"/>
      <c r="BF402" s="215"/>
      <c r="BG402" s="215"/>
      <c r="BH402" s="215"/>
    </row>
    <row r="403" spans="1:60" outlineLevel="1" x14ac:dyDescent="0.2">
      <c r="A403" s="237">
        <v>140</v>
      </c>
      <c r="B403" s="238" t="s">
        <v>683</v>
      </c>
      <c r="C403" s="249" t="s">
        <v>684</v>
      </c>
      <c r="D403" s="239" t="s">
        <v>265</v>
      </c>
      <c r="E403" s="240">
        <v>60.707169999999998</v>
      </c>
      <c r="F403" s="241"/>
      <c r="G403" s="242">
        <f>ROUND(E403*F403,2)</f>
        <v>0</v>
      </c>
      <c r="H403" s="241"/>
      <c r="I403" s="242">
        <f>ROUND(E403*H403,2)</f>
        <v>0</v>
      </c>
      <c r="J403" s="241"/>
      <c r="K403" s="242">
        <f>ROUND(E403*J403,2)</f>
        <v>0</v>
      </c>
      <c r="L403" s="242">
        <v>21</v>
      </c>
      <c r="M403" s="242">
        <f>G403*(1+L403/100)</f>
        <v>0</v>
      </c>
      <c r="N403" s="242">
        <v>0</v>
      </c>
      <c r="O403" s="242">
        <f>ROUND(E403*N403,2)</f>
        <v>0</v>
      </c>
      <c r="P403" s="242">
        <v>0</v>
      </c>
      <c r="Q403" s="242">
        <f>ROUND(E403*P403,2)</f>
        <v>0</v>
      </c>
      <c r="R403" s="242" t="s">
        <v>401</v>
      </c>
      <c r="S403" s="242" t="s">
        <v>167</v>
      </c>
      <c r="T403" s="243" t="s">
        <v>168</v>
      </c>
      <c r="U403" s="224">
        <v>0</v>
      </c>
      <c r="V403" s="224">
        <f>ROUND(E403*U403,2)</f>
        <v>0</v>
      </c>
      <c r="W403" s="224"/>
      <c r="X403" s="224" t="s">
        <v>190</v>
      </c>
      <c r="Y403" s="215"/>
      <c r="Z403" s="215"/>
      <c r="AA403" s="215"/>
      <c r="AB403" s="215"/>
      <c r="AC403" s="215"/>
      <c r="AD403" s="215"/>
      <c r="AE403" s="215"/>
      <c r="AF403" s="215"/>
      <c r="AG403" s="215" t="s">
        <v>670</v>
      </c>
      <c r="AH403" s="215"/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</row>
    <row r="404" spans="1:60" outlineLevel="1" x14ac:dyDescent="0.2">
      <c r="A404" s="222"/>
      <c r="B404" s="223"/>
      <c r="C404" s="250" t="s">
        <v>685</v>
      </c>
      <c r="D404" s="245"/>
      <c r="E404" s="245"/>
      <c r="F404" s="245"/>
      <c r="G404" s="245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15"/>
      <c r="Z404" s="215"/>
      <c r="AA404" s="215"/>
      <c r="AB404" s="215"/>
      <c r="AC404" s="215"/>
      <c r="AD404" s="215"/>
      <c r="AE404" s="215"/>
      <c r="AF404" s="215"/>
      <c r="AG404" s="215" t="s">
        <v>172</v>
      </c>
      <c r="AH404" s="215"/>
      <c r="AI404" s="215"/>
      <c r="AJ404" s="215"/>
      <c r="AK404" s="215"/>
      <c r="AL404" s="215"/>
      <c r="AM404" s="215"/>
      <c r="AN404" s="215"/>
      <c r="AO404" s="215"/>
      <c r="AP404" s="215"/>
      <c r="AQ404" s="215"/>
      <c r="AR404" s="215"/>
      <c r="AS404" s="215"/>
      <c r="AT404" s="215"/>
      <c r="AU404" s="215"/>
      <c r="AV404" s="215"/>
      <c r="AW404" s="215"/>
      <c r="AX404" s="215"/>
      <c r="AY404" s="215"/>
      <c r="AZ404" s="215"/>
      <c r="BA404" s="215"/>
      <c r="BB404" s="215"/>
      <c r="BC404" s="215"/>
      <c r="BD404" s="215"/>
      <c r="BE404" s="215"/>
      <c r="BF404" s="215"/>
      <c r="BG404" s="215"/>
      <c r="BH404" s="215"/>
    </row>
    <row r="405" spans="1:60" x14ac:dyDescent="0.2">
      <c r="A405" s="3"/>
      <c r="B405" s="4"/>
      <c r="C405" s="254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AE405">
        <v>15</v>
      </c>
      <c r="AF405">
        <v>21</v>
      </c>
      <c r="AG405" t="s">
        <v>149</v>
      </c>
    </row>
    <row r="406" spans="1:60" x14ac:dyDescent="0.2">
      <c r="A406" s="218"/>
      <c r="B406" s="219" t="s">
        <v>29</v>
      </c>
      <c r="C406" s="255"/>
      <c r="D406" s="220"/>
      <c r="E406" s="221"/>
      <c r="F406" s="221"/>
      <c r="G406" s="247">
        <f>G8+G30+G87+G91+G124+G141+G148+G151+G157+G210+G220+G223+G247+G256+G261+G305+G317+G325+G361+G377+G387+G394</f>
        <v>0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AE406">
        <f>SUMIF(L7:L404,AE405,G7:G404)</f>
        <v>0</v>
      </c>
      <c r="AF406">
        <f>SUMIF(L7:L404,AF405,G7:G404)</f>
        <v>0</v>
      </c>
      <c r="AG406" t="s">
        <v>199</v>
      </c>
    </row>
    <row r="407" spans="1:60" x14ac:dyDescent="0.2">
      <c r="C407" s="256"/>
      <c r="D407" s="10"/>
      <c r="AG407" t="s">
        <v>200</v>
      </c>
    </row>
    <row r="408" spans="1:60" x14ac:dyDescent="0.2">
      <c r="D408" s="10"/>
    </row>
    <row r="409" spans="1:60" x14ac:dyDescent="0.2">
      <c r="D409" s="10"/>
    </row>
    <row r="410" spans="1:60" x14ac:dyDescent="0.2">
      <c r="D410" s="10"/>
    </row>
    <row r="411" spans="1:60" x14ac:dyDescent="0.2">
      <c r="D411" s="10"/>
    </row>
    <row r="412" spans="1:60" x14ac:dyDescent="0.2">
      <c r="D412" s="10"/>
    </row>
    <row r="413" spans="1:60" x14ac:dyDescent="0.2">
      <c r="D413" s="10"/>
    </row>
    <row r="414" spans="1:60" x14ac:dyDescent="0.2">
      <c r="D414" s="10"/>
    </row>
    <row r="415" spans="1:60" x14ac:dyDescent="0.2">
      <c r="D415" s="10"/>
    </row>
    <row r="416" spans="1:60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hbmWCugS+71+FqNhhLd5gWviCdXjCkEClTPU0rP2rn3+xeg6Bw9NVWlzeJzOuVbxcymdODXyxdU5XavDoA4jg==" saltValue="AXMHQ+fr1uiB7DYGyJBmsQ==" spinCount="100000" sheet="1"/>
  <mergeCells count="112">
    <mergeCell ref="C382:G382"/>
    <mergeCell ref="C396:G396"/>
    <mergeCell ref="C402:G402"/>
    <mergeCell ref="C404:G404"/>
    <mergeCell ref="C354:G354"/>
    <mergeCell ref="C360:G360"/>
    <mergeCell ref="C367:G367"/>
    <mergeCell ref="C372:G372"/>
    <mergeCell ref="C374:G374"/>
    <mergeCell ref="C379:G379"/>
    <mergeCell ref="C324:G324"/>
    <mergeCell ref="C344:G344"/>
    <mergeCell ref="C345:G345"/>
    <mergeCell ref="C347:G347"/>
    <mergeCell ref="C351:G351"/>
    <mergeCell ref="C352:G352"/>
    <mergeCell ref="C304:G304"/>
    <mergeCell ref="C307:G307"/>
    <mergeCell ref="C311:G311"/>
    <mergeCell ref="C314:G314"/>
    <mergeCell ref="C316:G316"/>
    <mergeCell ref="C322:G322"/>
    <mergeCell ref="C296:G296"/>
    <mergeCell ref="C297:G297"/>
    <mergeCell ref="C298:G298"/>
    <mergeCell ref="C299:G299"/>
    <mergeCell ref="C300:G300"/>
    <mergeCell ref="C302:G302"/>
    <mergeCell ref="C288:G288"/>
    <mergeCell ref="C289:G289"/>
    <mergeCell ref="C290:G290"/>
    <mergeCell ref="C292:G292"/>
    <mergeCell ref="C294:G294"/>
    <mergeCell ref="C295:G295"/>
    <mergeCell ref="C280:G280"/>
    <mergeCell ref="C282:G282"/>
    <mergeCell ref="C284:G284"/>
    <mergeCell ref="C285:G285"/>
    <mergeCell ref="C286:G286"/>
    <mergeCell ref="C287:G287"/>
    <mergeCell ref="C274:G274"/>
    <mergeCell ref="C275:G275"/>
    <mergeCell ref="C276:G276"/>
    <mergeCell ref="C277:G277"/>
    <mergeCell ref="C278:G278"/>
    <mergeCell ref="C279:G279"/>
    <mergeCell ref="C246:G246"/>
    <mergeCell ref="C255:G255"/>
    <mergeCell ref="C260:G260"/>
    <mergeCell ref="C263:G263"/>
    <mergeCell ref="C266:G266"/>
    <mergeCell ref="C271:G271"/>
    <mergeCell ref="C196:G196"/>
    <mergeCell ref="C204:G204"/>
    <mergeCell ref="C218:G218"/>
    <mergeCell ref="C222:G222"/>
    <mergeCell ref="C233:G233"/>
    <mergeCell ref="C242:G242"/>
    <mergeCell ref="C173:G173"/>
    <mergeCell ref="C180:G180"/>
    <mergeCell ref="C184:G184"/>
    <mergeCell ref="C187:G187"/>
    <mergeCell ref="C190:G190"/>
    <mergeCell ref="C194:G194"/>
    <mergeCell ref="C153:G153"/>
    <mergeCell ref="C159:G159"/>
    <mergeCell ref="C163:G163"/>
    <mergeCell ref="C166:G166"/>
    <mergeCell ref="C169:G169"/>
    <mergeCell ref="C170:G170"/>
    <mergeCell ref="C126:G126"/>
    <mergeCell ref="C129:G129"/>
    <mergeCell ref="C138:G138"/>
    <mergeCell ref="C139:G139"/>
    <mergeCell ref="C145:G145"/>
    <mergeCell ref="C147:G147"/>
    <mergeCell ref="C96:G96"/>
    <mergeCell ref="C101:G101"/>
    <mergeCell ref="C104:G104"/>
    <mergeCell ref="C112:G112"/>
    <mergeCell ref="C116:G116"/>
    <mergeCell ref="C122:G122"/>
    <mergeCell ref="C79:G79"/>
    <mergeCell ref="C82:G82"/>
    <mergeCell ref="C85:G85"/>
    <mergeCell ref="C89:G89"/>
    <mergeCell ref="C90:G90"/>
    <mergeCell ref="C93:G93"/>
    <mergeCell ref="C52:G52"/>
    <mergeCell ref="C55:G55"/>
    <mergeCell ref="C58:G58"/>
    <mergeCell ref="C61:G61"/>
    <mergeCell ref="C72:G72"/>
    <mergeCell ref="C73:G73"/>
    <mergeCell ref="C36:G36"/>
    <mergeCell ref="C38:G38"/>
    <mergeCell ref="C40:G40"/>
    <mergeCell ref="C43:G43"/>
    <mergeCell ref="C46:G46"/>
    <mergeCell ref="C49:G49"/>
    <mergeCell ref="C14:G14"/>
    <mergeCell ref="C17:G17"/>
    <mergeCell ref="C20:G20"/>
    <mergeCell ref="C23:G23"/>
    <mergeCell ref="C26:G26"/>
    <mergeCell ref="C32:G3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136</v>
      </c>
      <c r="B1" s="200"/>
      <c r="C1" s="200"/>
      <c r="D1" s="200"/>
      <c r="E1" s="200"/>
      <c r="F1" s="200"/>
      <c r="G1" s="200"/>
      <c r="AG1" t="s">
        <v>137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138</v>
      </c>
    </row>
    <row r="3" spans="1:60" ht="24.95" customHeight="1" x14ac:dyDescent="0.2">
      <c r="A3" s="201" t="s">
        <v>8</v>
      </c>
      <c r="B3" s="49" t="s">
        <v>52</v>
      </c>
      <c r="C3" s="204" t="s">
        <v>53</v>
      </c>
      <c r="D3" s="202"/>
      <c r="E3" s="202"/>
      <c r="F3" s="202"/>
      <c r="G3" s="203"/>
      <c r="AC3" s="180" t="s">
        <v>138</v>
      </c>
      <c r="AG3" t="s">
        <v>139</v>
      </c>
    </row>
    <row r="4" spans="1:60" ht="24.95" customHeight="1" x14ac:dyDescent="0.2">
      <c r="A4" s="205" t="s">
        <v>9</v>
      </c>
      <c r="B4" s="206" t="s">
        <v>57</v>
      </c>
      <c r="C4" s="207" t="s">
        <v>58</v>
      </c>
      <c r="D4" s="208"/>
      <c r="E4" s="208"/>
      <c r="F4" s="208"/>
      <c r="G4" s="209"/>
      <c r="AG4" t="s">
        <v>140</v>
      </c>
    </row>
    <row r="5" spans="1:60" x14ac:dyDescent="0.2">
      <c r="D5" s="10"/>
    </row>
    <row r="6" spans="1:60" ht="38.25" x14ac:dyDescent="0.2">
      <c r="A6" s="211" t="s">
        <v>141</v>
      </c>
      <c r="B6" s="213" t="s">
        <v>142</v>
      </c>
      <c r="C6" s="213" t="s">
        <v>143</v>
      </c>
      <c r="D6" s="212" t="s">
        <v>144</v>
      </c>
      <c r="E6" s="211" t="s">
        <v>145</v>
      </c>
      <c r="F6" s="210" t="s">
        <v>146</v>
      </c>
      <c r="G6" s="211" t="s">
        <v>29</v>
      </c>
      <c r="H6" s="214" t="s">
        <v>30</v>
      </c>
      <c r="I6" s="214" t="s">
        <v>147</v>
      </c>
      <c r="J6" s="214" t="s">
        <v>31</v>
      </c>
      <c r="K6" s="214" t="s">
        <v>148</v>
      </c>
      <c r="L6" s="214" t="s">
        <v>149</v>
      </c>
      <c r="M6" s="214" t="s">
        <v>150</v>
      </c>
      <c r="N6" s="214" t="s">
        <v>151</v>
      </c>
      <c r="O6" s="214" t="s">
        <v>152</v>
      </c>
      <c r="P6" s="214" t="s">
        <v>153</v>
      </c>
      <c r="Q6" s="214" t="s">
        <v>154</v>
      </c>
      <c r="R6" s="214" t="s">
        <v>155</v>
      </c>
      <c r="S6" s="214" t="s">
        <v>156</v>
      </c>
      <c r="T6" s="214" t="s">
        <v>157</v>
      </c>
      <c r="U6" s="214" t="s">
        <v>158</v>
      </c>
      <c r="V6" s="214" t="s">
        <v>159</v>
      </c>
      <c r="W6" s="214" t="s">
        <v>160</v>
      </c>
      <c r="X6" s="214" t="s">
        <v>161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31" t="s">
        <v>162</v>
      </c>
      <c r="B8" s="232" t="s">
        <v>126</v>
      </c>
      <c r="C8" s="248" t="s">
        <v>71</v>
      </c>
      <c r="D8" s="233"/>
      <c r="E8" s="234"/>
      <c r="F8" s="235"/>
      <c r="G8" s="235">
        <f>SUMIF(AG9:AG28,"&lt;&gt;NOR",G9:G28)</f>
        <v>0</v>
      </c>
      <c r="H8" s="235"/>
      <c r="I8" s="235">
        <f>SUM(I9:I28)</f>
        <v>0</v>
      </c>
      <c r="J8" s="235"/>
      <c r="K8" s="235">
        <f>SUM(K9:K28)</f>
        <v>0</v>
      </c>
      <c r="L8" s="235"/>
      <c r="M8" s="235">
        <f>SUM(M9:M28)</f>
        <v>0</v>
      </c>
      <c r="N8" s="235"/>
      <c r="O8" s="235">
        <f>SUM(O9:O28)</f>
        <v>0</v>
      </c>
      <c r="P8" s="235"/>
      <c r="Q8" s="235">
        <f>SUM(Q9:Q28)</f>
        <v>0</v>
      </c>
      <c r="R8" s="235"/>
      <c r="S8" s="235"/>
      <c r="T8" s="236"/>
      <c r="U8" s="230"/>
      <c r="V8" s="230">
        <f>SUM(V9:V28)</f>
        <v>0</v>
      </c>
      <c r="W8" s="230"/>
      <c r="X8" s="230"/>
      <c r="AG8" t="s">
        <v>163</v>
      </c>
    </row>
    <row r="9" spans="1:60" outlineLevel="1" x14ac:dyDescent="0.2">
      <c r="A9" s="258">
        <v>1</v>
      </c>
      <c r="B9" s="259" t="s">
        <v>686</v>
      </c>
      <c r="C9" s="266" t="s">
        <v>687</v>
      </c>
      <c r="D9" s="260" t="s">
        <v>166</v>
      </c>
      <c r="E9" s="261">
        <v>7</v>
      </c>
      <c r="F9" s="262"/>
      <c r="G9" s="263">
        <f>ROUND(E9*F9,2)</f>
        <v>0</v>
      </c>
      <c r="H9" s="262"/>
      <c r="I9" s="263">
        <f>ROUND(E9*H9,2)</f>
        <v>0</v>
      </c>
      <c r="J9" s="262"/>
      <c r="K9" s="263">
        <f>ROUND(E9*J9,2)</f>
        <v>0</v>
      </c>
      <c r="L9" s="263">
        <v>21</v>
      </c>
      <c r="M9" s="263">
        <f>G9*(1+L9/100)</f>
        <v>0</v>
      </c>
      <c r="N9" s="263">
        <v>0</v>
      </c>
      <c r="O9" s="263">
        <f>ROUND(E9*N9,2)</f>
        <v>0</v>
      </c>
      <c r="P9" s="263">
        <v>0</v>
      </c>
      <c r="Q9" s="263">
        <f>ROUND(E9*P9,2)</f>
        <v>0</v>
      </c>
      <c r="R9" s="263"/>
      <c r="S9" s="263" t="s">
        <v>189</v>
      </c>
      <c r="T9" s="264" t="s">
        <v>168</v>
      </c>
      <c r="U9" s="224">
        <v>0</v>
      </c>
      <c r="V9" s="224">
        <f>ROUND(E9*U9,2)</f>
        <v>0</v>
      </c>
      <c r="W9" s="224"/>
      <c r="X9" s="224" t="s">
        <v>190</v>
      </c>
      <c r="Y9" s="215"/>
      <c r="Z9" s="215"/>
      <c r="AA9" s="215"/>
      <c r="AB9" s="215"/>
      <c r="AC9" s="215"/>
      <c r="AD9" s="215"/>
      <c r="AE9" s="215"/>
      <c r="AF9" s="215"/>
      <c r="AG9" s="215" t="s">
        <v>483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37">
        <v>2</v>
      </c>
      <c r="B10" s="238" t="s">
        <v>688</v>
      </c>
      <c r="C10" s="249" t="s">
        <v>689</v>
      </c>
      <c r="D10" s="239" t="s">
        <v>542</v>
      </c>
      <c r="E10" s="240">
        <v>2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2"/>
      <c r="S10" s="242" t="s">
        <v>189</v>
      </c>
      <c r="T10" s="243" t="s">
        <v>168</v>
      </c>
      <c r="U10" s="224">
        <v>0</v>
      </c>
      <c r="V10" s="224">
        <f>ROUND(E10*U10,2)</f>
        <v>0</v>
      </c>
      <c r="W10" s="224"/>
      <c r="X10" s="224" t="s">
        <v>321</v>
      </c>
      <c r="Y10" s="215"/>
      <c r="Z10" s="215"/>
      <c r="AA10" s="215"/>
      <c r="AB10" s="215"/>
      <c r="AC10" s="215"/>
      <c r="AD10" s="215"/>
      <c r="AE10" s="215"/>
      <c r="AF10" s="215"/>
      <c r="AG10" s="215" t="s">
        <v>322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53" t="s">
        <v>54</v>
      </c>
      <c r="D11" s="228"/>
      <c r="E11" s="229">
        <v>2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176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58">
        <v>3</v>
      </c>
      <c r="B12" s="259" t="s">
        <v>690</v>
      </c>
      <c r="C12" s="266" t="s">
        <v>691</v>
      </c>
      <c r="D12" s="260" t="s">
        <v>542</v>
      </c>
      <c r="E12" s="261">
        <v>4</v>
      </c>
      <c r="F12" s="262"/>
      <c r="G12" s="263">
        <f>ROUND(E12*F12,2)</f>
        <v>0</v>
      </c>
      <c r="H12" s="262"/>
      <c r="I12" s="263">
        <f>ROUND(E12*H12,2)</f>
        <v>0</v>
      </c>
      <c r="J12" s="262"/>
      <c r="K12" s="263">
        <f>ROUND(E12*J12,2)</f>
        <v>0</v>
      </c>
      <c r="L12" s="263">
        <v>21</v>
      </c>
      <c r="M12" s="263">
        <f>G12*(1+L12/100)</f>
        <v>0</v>
      </c>
      <c r="N12" s="263">
        <v>0</v>
      </c>
      <c r="O12" s="263">
        <f>ROUND(E12*N12,2)</f>
        <v>0</v>
      </c>
      <c r="P12" s="263">
        <v>0</v>
      </c>
      <c r="Q12" s="263">
        <f>ROUND(E12*P12,2)</f>
        <v>0</v>
      </c>
      <c r="R12" s="263"/>
      <c r="S12" s="263" t="s">
        <v>189</v>
      </c>
      <c r="T12" s="264" t="s">
        <v>168</v>
      </c>
      <c r="U12" s="224">
        <v>0</v>
      </c>
      <c r="V12" s="224">
        <f>ROUND(E12*U12,2)</f>
        <v>0</v>
      </c>
      <c r="W12" s="224"/>
      <c r="X12" s="224" t="s">
        <v>321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322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37">
        <v>4</v>
      </c>
      <c r="B13" s="238" t="s">
        <v>692</v>
      </c>
      <c r="C13" s="249" t="s">
        <v>693</v>
      </c>
      <c r="D13" s="239" t="s">
        <v>542</v>
      </c>
      <c r="E13" s="240">
        <v>7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2"/>
      <c r="S13" s="242" t="s">
        <v>189</v>
      </c>
      <c r="T13" s="243" t="s">
        <v>168</v>
      </c>
      <c r="U13" s="224">
        <v>0</v>
      </c>
      <c r="V13" s="224">
        <f>ROUND(E13*U13,2)</f>
        <v>0</v>
      </c>
      <c r="W13" s="224"/>
      <c r="X13" s="224" t="s">
        <v>321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322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2.5" outlineLevel="1" x14ac:dyDescent="0.2">
      <c r="A14" s="222"/>
      <c r="B14" s="223"/>
      <c r="C14" s="250" t="s">
        <v>694</v>
      </c>
      <c r="D14" s="245"/>
      <c r="E14" s="245"/>
      <c r="F14" s="245"/>
      <c r="G14" s="245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172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44" t="str">
        <f>C14</f>
        <v>Koš s víkem, nášlapný mechanismus otevírání, objem 10l, průměr cca 20 cm, materiál: plast s vyjímatelnou plastovou vložkou s uchem z elastické umělé hmoty proti poškození stěny</v>
      </c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58">
        <v>5</v>
      </c>
      <c r="B15" s="259" t="s">
        <v>695</v>
      </c>
      <c r="C15" s="266" t="s">
        <v>696</v>
      </c>
      <c r="D15" s="260" t="s">
        <v>542</v>
      </c>
      <c r="E15" s="261">
        <v>10</v>
      </c>
      <c r="F15" s="262"/>
      <c r="G15" s="263">
        <f>ROUND(E15*F15,2)</f>
        <v>0</v>
      </c>
      <c r="H15" s="262"/>
      <c r="I15" s="263">
        <f>ROUND(E15*H15,2)</f>
        <v>0</v>
      </c>
      <c r="J15" s="262"/>
      <c r="K15" s="263">
        <f>ROUND(E15*J15,2)</f>
        <v>0</v>
      </c>
      <c r="L15" s="263">
        <v>21</v>
      </c>
      <c r="M15" s="263">
        <f>G15*(1+L15/100)</f>
        <v>0</v>
      </c>
      <c r="N15" s="263">
        <v>0</v>
      </c>
      <c r="O15" s="263">
        <f>ROUND(E15*N15,2)</f>
        <v>0</v>
      </c>
      <c r="P15" s="263">
        <v>0</v>
      </c>
      <c r="Q15" s="263">
        <f>ROUND(E15*P15,2)</f>
        <v>0</v>
      </c>
      <c r="R15" s="263"/>
      <c r="S15" s="263" t="s">
        <v>189</v>
      </c>
      <c r="T15" s="264" t="s">
        <v>168</v>
      </c>
      <c r="U15" s="224">
        <v>0</v>
      </c>
      <c r="V15" s="224">
        <f>ROUND(E15*U15,2)</f>
        <v>0</v>
      </c>
      <c r="W15" s="224"/>
      <c r="X15" s="224" t="s">
        <v>321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322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37">
        <v>6</v>
      </c>
      <c r="B16" s="238" t="s">
        <v>697</v>
      </c>
      <c r="C16" s="249" t="s">
        <v>698</v>
      </c>
      <c r="D16" s="239" t="s">
        <v>542</v>
      </c>
      <c r="E16" s="240">
        <v>10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2"/>
      <c r="S16" s="242" t="s">
        <v>189</v>
      </c>
      <c r="T16" s="243" t="s">
        <v>168</v>
      </c>
      <c r="U16" s="224">
        <v>0</v>
      </c>
      <c r="V16" s="224">
        <f>ROUND(E16*U16,2)</f>
        <v>0</v>
      </c>
      <c r="W16" s="224"/>
      <c r="X16" s="224" t="s">
        <v>321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322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50" t="s">
        <v>699</v>
      </c>
      <c r="D17" s="245"/>
      <c r="E17" s="245"/>
      <c r="F17" s="245"/>
      <c r="G17" s="245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172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44" t="str">
        <f>C17</f>
        <v>zásobník na stěnu, obsah 1 role, velikost střední, materiál: nerez, rozměry: cca 120*220*220 mm (š*h*v), montáž na stěnu</v>
      </c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37">
        <v>7</v>
      </c>
      <c r="B18" s="238" t="s">
        <v>700</v>
      </c>
      <c r="C18" s="249" t="s">
        <v>701</v>
      </c>
      <c r="D18" s="239" t="s">
        <v>542</v>
      </c>
      <c r="E18" s="240">
        <v>1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2">
        <v>0</v>
      </c>
      <c r="O18" s="242">
        <f>ROUND(E18*N18,2)</f>
        <v>0</v>
      </c>
      <c r="P18" s="242">
        <v>0</v>
      </c>
      <c r="Q18" s="242">
        <f>ROUND(E18*P18,2)</f>
        <v>0</v>
      </c>
      <c r="R18" s="242"/>
      <c r="S18" s="242" t="s">
        <v>189</v>
      </c>
      <c r="T18" s="243" t="s">
        <v>168</v>
      </c>
      <c r="U18" s="224">
        <v>0</v>
      </c>
      <c r="V18" s="224">
        <f>ROUND(E18*U18,2)</f>
        <v>0</v>
      </c>
      <c r="W18" s="224"/>
      <c r="X18" s="224" t="s">
        <v>321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322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50" t="s">
        <v>702</v>
      </c>
      <c r="D19" s="245"/>
      <c r="E19" s="245"/>
      <c r="F19" s="245"/>
      <c r="G19" s="24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172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58">
        <v>8</v>
      </c>
      <c r="B20" s="259" t="s">
        <v>703</v>
      </c>
      <c r="C20" s="266" t="s">
        <v>704</v>
      </c>
      <c r="D20" s="260" t="s">
        <v>542</v>
      </c>
      <c r="E20" s="261">
        <v>2</v>
      </c>
      <c r="F20" s="262"/>
      <c r="G20" s="263">
        <f>ROUND(E20*F20,2)</f>
        <v>0</v>
      </c>
      <c r="H20" s="262"/>
      <c r="I20" s="263">
        <f>ROUND(E20*H20,2)</f>
        <v>0</v>
      </c>
      <c r="J20" s="262"/>
      <c r="K20" s="263">
        <f>ROUND(E20*J20,2)</f>
        <v>0</v>
      </c>
      <c r="L20" s="263">
        <v>21</v>
      </c>
      <c r="M20" s="263">
        <f>G20*(1+L20/100)</f>
        <v>0</v>
      </c>
      <c r="N20" s="263">
        <v>0</v>
      </c>
      <c r="O20" s="263">
        <f>ROUND(E20*N20,2)</f>
        <v>0</v>
      </c>
      <c r="P20" s="263">
        <v>0</v>
      </c>
      <c r="Q20" s="263">
        <f>ROUND(E20*P20,2)</f>
        <v>0</v>
      </c>
      <c r="R20" s="263"/>
      <c r="S20" s="263" t="s">
        <v>189</v>
      </c>
      <c r="T20" s="264" t="s">
        <v>168</v>
      </c>
      <c r="U20" s="224">
        <v>0</v>
      </c>
      <c r="V20" s="224">
        <f>ROUND(E20*U20,2)</f>
        <v>0</v>
      </c>
      <c r="W20" s="224"/>
      <c r="X20" s="224" t="s">
        <v>321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322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58">
        <v>9</v>
      </c>
      <c r="B21" s="259" t="s">
        <v>705</v>
      </c>
      <c r="C21" s="266" t="s">
        <v>706</v>
      </c>
      <c r="D21" s="260" t="s">
        <v>542</v>
      </c>
      <c r="E21" s="261">
        <v>3</v>
      </c>
      <c r="F21" s="262"/>
      <c r="G21" s="263">
        <f>ROUND(E21*F21,2)</f>
        <v>0</v>
      </c>
      <c r="H21" s="262"/>
      <c r="I21" s="263">
        <f>ROUND(E21*H21,2)</f>
        <v>0</v>
      </c>
      <c r="J21" s="262"/>
      <c r="K21" s="263">
        <f>ROUND(E21*J21,2)</f>
        <v>0</v>
      </c>
      <c r="L21" s="263">
        <v>21</v>
      </c>
      <c r="M21" s="263">
        <f>G21*(1+L21/100)</f>
        <v>0</v>
      </c>
      <c r="N21" s="263">
        <v>0</v>
      </c>
      <c r="O21" s="263">
        <f>ROUND(E21*N21,2)</f>
        <v>0</v>
      </c>
      <c r="P21" s="263">
        <v>0</v>
      </c>
      <c r="Q21" s="263">
        <f>ROUND(E21*P21,2)</f>
        <v>0</v>
      </c>
      <c r="R21" s="263"/>
      <c r="S21" s="263" t="s">
        <v>189</v>
      </c>
      <c r="T21" s="264" t="s">
        <v>168</v>
      </c>
      <c r="U21" s="224">
        <v>0</v>
      </c>
      <c r="V21" s="224">
        <f>ROUND(E21*U21,2)</f>
        <v>0</v>
      </c>
      <c r="W21" s="224"/>
      <c r="X21" s="224" t="s">
        <v>321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322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37">
        <v>10</v>
      </c>
      <c r="B22" s="238" t="s">
        <v>707</v>
      </c>
      <c r="C22" s="249" t="s">
        <v>708</v>
      </c>
      <c r="D22" s="239" t="s">
        <v>542</v>
      </c>
      <c r="E22" s="240">
        <v>1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2"/>
      <c r="S22" s="242" t="s">
        <v>189</v>
      </c>
      <c r="T22" s="243" t="s">
        <v>168</v>
      </c>
      <c r="U22" s="224">
        <v>0</v>
      </c>
      <c r="V22" s="224">
        <f>ROUND(E22*U22,2)</f>
        <v>0</v>
      </c>
      <c r="W22" s="224"/>
      <c r="X22" s="224" t="s">
        <v>321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322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50" t="s">
        <v>709</v>
      </c>
      <c r="D23" s="245"/>
      <c r="E23" s="245"/>
      <c r="F23" s="245"/>
      <c r="G23" s="245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172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37">
        <v>11</v>
      </c>
      <c r="B24" s="238" t="s">
        <v>710</v>
      </c>
      <c r="C24" s="249" t="s">
        <v>711</v>
      </c>
      <c r="D24" s="239" t="s">
        <v>542</v>
      </c>
      <c r="E24" s="240">
        <v>6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2"/>
      <c r="S24" s="242" t="s">
        <v>189</v>
      </c>
      <c r="T24" s="243" t="s">
        <v>168</v>
      </c>
      <c r="U24" s="224">
        <v>0</v>
      </c>
      <c r="V24" s="224">
        <f>ROUND(E24*U24,2)</f>
        <v>0</v>
      </c>
      <c r="W24" s="224"/>
      <c r="X24" s="224" t="s">
        <v>321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322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22"/>
      <c r="B25" s="223"/>
      <c r="C25" s="250" t="s">
        <v>709</v>
      </c>
      <c r="D25" s="245"/>
      <c r="E25" s="245"/>
      <c r="F25" s="245"/>
      <c r="G25" s="24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172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58">
        <v>12</v>
      </c>
      <c r="B26" s="259" t="s">
        <v>712</v>
      </c>
      <c r="C26" s="266" t="s">
        <v>713</v>
      </c>
      <c r="D26" s="260" t="s">
        <v>542</v>
      </c>
      <c r="E26" s="261">
        <v>10</v>
      </c>
      <c r="F26" s="262"/>
      <c r="G26" s="263">
        <f>ROUND(E26*F26,2)</f>
        <v>0</v>
      </c>
      <c r="H26" s="262"/>
      <c r="I26" s="263">
        <f>ROUND(E26*H26,2)</f>
        <v>0</v>
      </c>
      <c r="J26" s="262"/>
      <c r="K26" s="263">
        <f>ROUND(E26*J26,2)</f>
        <v>0</v>
      </c>
      <c r="L26" s="263">
        <v>21</v>
      </c>
      <c r="M26" s="263">
        <f>G26*(1+L26/100)</f>
        <v>0</v>
      </c>
      <c r="N26" s="263">
        <v>0</v>
      </c>
      <c r="O26" s="263">
        <f>ROUND(E26*N26,2)</f>
        <v>0</v>
      </c>
      <c r="P26" s="263">
        <v>0</v>
      </c>
      <c r="Q26" s="263">
        <f>ROUND(E26*P26,2)</f>
        <v>0</v>
      </c>
      <c r="R26" s="263"/>
      <c r="S26" s="263" t="s">
        <v>189</v>
      </c>
      <c r="T26" s="264" t="s">
        <v>168</v>
      </c>
      <c r="U26" s="224">
        <v>0</v>
      </c>
      <c r="V26" s="224">
        <f>ROUND(E26*U26,2)</f>
        <v>0</v>
      </c>
      <c r="W26" s="224"/>
      <c r="X26" s="224" t="s">
        <v>321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322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37">
        <v>13</v>
      </c>
      <c r="B27" s="238" t="s">
        <v>714</v>
      </c>
      <c r="C27" s="249" t="s">
        <v>715</v>
      </c>
      <c r="D27" s="239" t="s">
        <v>542</v>
      </c>
      <c r="E27" s="240">
        <v>7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2"/>
      <c r="S27" s="242" t="s">
        <v>189</v>
      </c>
      <c r="T27" s="243" t="s">
        <v>168</v>
      </c>
      <c r="U27" s="224">
        <v>0</v>
      </c>
      <c r="V27" s="224">
        <f>ROUND(E27*U27,2)</f>
        <v>0</v>
      </c>
      <c r="W27" s="224"/>
      <c r="X27" s="224" t="s">
        <v>321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322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50" t="s">
        <v>716</v>
      </c>
      <c r="D28" s="245"/>
      <c r="E28" s="245"/>
      <c r="F28" s="245"/>
      <c r="G28" s="24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172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x14ac:dyDescent="0.2">
      <c r="A29" s="3"/>
      <c r="B29" s="4"/>
      <c r="C29" s="25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149</v>
      </c>
    </row>
    <row r="30" spans="1:60" x14ac:dyDescent="0.2">
      <c r="A30" s="218"/>
      <c r="B30" s="219" t="s">
        <v>29</v>
      </c>
      <c r="C30" s="255"/>
      <c r="D30" s="220"/>
      <c r="E30" s="221"/>
      <c r="F30" s="221"/>
      <c r="G30" s="247">
        <f>G8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199</v>
      </c>
    </row>
    <row r="31" spans="1:60" x14ac:dyDescent="0.2">
      <c r="C31" s="256"/>
      <c r="D31" s="10"/>
      <c r="AG31" t="s">
        <v>200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zG6us1Hou77fliAfMknPh8FD9QLbuJjlu1OkZkDutsrpK8c/Kd/RljsQ0xv3uR0ikeDaQa0vWsg8LrYfgSkKg==" saltValue="Yo+8x6uAHB9gwLjivntSXw==" spinCount="100000" sheet="1"/>
  <mergeCells count="10">
    <mergeCell ref="C19:G19"/>
    <mergeCell ref="C23:G23"/>
    <mergeCell ref="C25:G25"/>
    <mergeCell ref="C28:G28"/>
    <mergeCell ref="A1:G1"/>
    <mergeCell ref="C2:G2"/>
    <mergeCell ref="C3:G3"/>
    <mergeCell ref="C4:G4"/>
    <mergeCell ref="C14:G14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136</v>
      </c>
      <c r="B1" s="200"/>
      <c r="C1" s="200"/>
      <c r="D1" s="200"/>
      <c r="E1" s="200"/>
      <c r="F1" s="200"/>
      <c r="G1" s="200"/>
      <c r="AG1" t="s">
        <v>137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138</v>
      </c>
    </row>
    <row r="3" spans="1:60" ht="24.95" customHeight="1" x14ac:dyDescent="0.2">
      <c r="A3" s="201" t="s">
        <v>8</v>
      </c>
      <c r="B3" s="49" t="s">
        <v>52</v>
      </c>
      <c r="C3" s="204" t="s">
        <v>53</v>
      </c>
      <c r="D3" s="202"/>
      <c r="E3" s="202"/>
      <c r="F3" s="202"/>
      <c r="G3" s="203"/>
      <c r="AC3" s="180" t="s">
        <v>138</v>
      </c>
      <c r="AG3" t="s">
        <v>139</v>
      </c>
    </row>
    <row r="4" spans="1:60" ht="24.95" customHeight="1" x14ac:dyDescent="0.2">
      <c r="A4" s="205" t="s">
        <v>9</v>
      </c>
      <c r="B4" s="206" t="s">
        <v>59</v>
      </c>
      <c r="C4" s="207" t="s">
        <v>60</v>
      </c>
      <c r="D4" s="208"/>
      <c r="E4" s="208"/>
      <c r="F4" s="208"/>
      <c r="G4" s="209"/>
      <c r="AG4" t="s">
        <v>140</v>
      </c>
    </row>
    <row r="5" spans="1:60" x14ac:dyDescent="0.2">
      <c r="D5" s="10"/>
    </row>
    <row r="6" spans="1:60" ht="38.25" x14ac:dyDescent="0.2">
      <c r="A6" s="211" t="s">
        <v>141</v>
      </c>
      <c r="B6" s="213" t="s">
        <v>142</v>
      </c>
      <c r="C6" s="213" t="s">
        <v>143</v>
      </c>
      <c r="D6" s="212" t="s">
        <v>144</v>
      </c>
      <c r="E6" s="211" t="s">
        <v>145</v>
      </c>
      <c r="F6" s="210" t="s">
        <v>146</v>
      </c>
      <c r="G6" s="211" t="s">
        <v>29</v>
      </c>
      <c r="H6" s="214" t="s">
        <v>30</v>
      </c>
      <c r="I6" s="214" t="s">
        <v>147</v>
      </c>
      <c r="J6" s="214" t="s">
        <v>31</v>
      </c>
      <c r="K6" s="214" t="s">
        <v>148</v>
      </c>
      <c r="L6" s="214" t="s">
        <v>149</v>
      </c>
      <c r="M6" s="214" t="s">
        <v>150</v>
      </c>
      <c r="N6" s="214" t="s">
        <v>151</v>
      </c>
      <c r="O6" s="214" t="s">
        <v>152</v>
      </c>
      <c r="P6" s="214" t="s">
        <v>153</v>
      </c>
      <c r="Q6" s="214" t="s">
        <v>154</v>
      </c>
      <c r="R6" s="214" t="s">
        <v>155</v>
      </c>
      <c r="S6" s="214" t="s">
        <v>156</v>
      </c>
      <c r="T6" s="214" t="s">
        <v>157</v>
      </c>
      <c r="U6" s="214" t="s">
        <v>158</v>
      </c>
      <c r="V6" s="214" t="s">
        <v>159</v>
      </c>
      <c r="W6" s="214" t="s">
        <v>160</v>
      </c>
      <c r="X6" s="214" t="s">
        <v>161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31" t="s">
        <v>162</v>
      </c>
      <c r="B8" s="232" t="s">
        <v>52</v>
      </c>
      <c r="C8" s="248" t="s">
        <v>71</v>
      </c>
      <c r="D8" s="233"/>
      <c r="E8" s="234"/>
      <c r="F8" s="235"/>
      <c r="G8" s="235">
        <f>SUMIF(AG9:AG33,"&lt;&gt;NOR",G9:G33)</f>
        <v>0</v>
      </c>
      <c r="H8" s="235"/>
      <c r="I8" s="235">
        <f>SUM(I9:I33)</f>
        <v>0</v>
      </c>
      <c r="J8" s="235"/>
      <c r="K8" s="235">
        <f>SUM(K9:K33)</f>
        <v>0</v>
      </c>
      <c r="L8" s="235"/>
      <c r="M8" s="235">
        <f>SUM(M9:M33)</f>
        <v>0</v>
      </c>
      <c r="N8" s="235"/>
      <c r="O8" s="235">
        <f>SUM(O9:O33)</f>
        <v>15.600000000000001</v>
      </c>
      <c r="P8" s="235"/>
      <c r="Q8" s="235">
        <f>SUM(Q9:Q33)</f>
        <v>0</v>
      </c>
      <c r="R8" s="235"/>
      <c r="S8" s="235"/>
      <c r="T8" s="236"/>
      <c r="U8" s="230"/>
      <c r="V8" s="230">
        <f>SUM(V9:V33)</f>
        <v>99.26</v>
      </c>
      <c r="W8" s="230"/>
      <c r="X8" s="230"/>
      <c r="AG8" t="s">
        <v>163</v>
      </c>
    </row>
    <row r="9" spans="1:60" outlineLevel="1" x14ac:dyDescent="0.2">
      <c r="A9" s="237">
        <v>1</v>
      </c>
      <c r="B9" s="238" t="s">
        <v>222</v>
      </c>
      <c r="C9" s="249" t="s">
        <v>717</v>
      </c>
      <c r="D9" s="239" t="s">
        <v>224</v>
      </c>
      <c r="E9" s="240">
        <v>16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2"/>
      <c r="S9" s="242" t="s">
        <v>167</v>
      </c>
      <c r="T9" s="243" t="s">
        <v>168</v>
      </c>
      <c r="U9" s="224">
        <v>4.7279999999999998</v>
      </c>
      <c r="V9" s="224">
        <f>ROUND(E9*U9,2)</f>
        <v>75.650000000000006</v>
      </c>
      <c r="W9" s="224"/>
      <c r="X9" s="224" t="s">
        <v>190</v>
      </c>
      <c r="Y9" s="215"/>
      <c r="Z9" s="215"/>
      <c r="AA9" s="215"/>
      <c r="AB9" s="215"/>
      <c r="AC9" s="215"/>
      <c r="AD9" s="215"/>
      <c r="AE9" s="215"/>
      <c r="AF9" s="215"/>
      <c r="AG9" s="215" t="s">
        <v>191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50" t="s">
        <v>228</v>
      </c>
      <c r="D10" s="245"/>
      <c r="E10" s="245"/>
      <c r="F10" s="245"/>
      <c r="G10" s="245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172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53" t="s">
        <v>718</v>
      </c>
      <c r="D11" s="228"/>
      <c r="E11" s="229">
        <v>16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176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37">
        <v>2</v>
      </c>
      <c r="B12" s="238" t="s">
        <v>230</v>
      </c>
      <c r="C12" s="249" t="s">
        <v>719</v>
      </c>
      <c r="D12" s="239" t="s">
        <v>224</v>
      </c>
      <c r="E12" s="240">
        <v>16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2"/>
      <c r="S12" s="242" t="s">
        <v>167</v>
      </c>
      <c r="T12" s="243" t="s">
        <v>168</v>
      </c>
      <c r="U12" s="224">
        <v>0.34499999999999997</v>
      </c>
      <c r="V12" s="224">
        <f>ROUND(E12*U12,2)</f>
        <v>5.52</v>
      </c>
      <c r="W12" s="224"/>
      <c r="X12" s="224" t="s">
        <v>190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191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53" t="s">
        <v>718</v>
      </c>
      <c r="D13" s="228"/>
      <c r="E13" s="229">
        <v>16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176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37">
        <v>3</v>
      </c>
      <c r="B14" s="238" t="s">
        <v>233</v>
      </c>
      <c r="C14" s="249" t="s">
        <v>720</v>
      </c>
      <c r="D14" s="239" t="s">
        <v>224</v>
      </c>
      <c r="E14" s="240">
        <v>4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2"/>
      <c r="S14" s="242" t="s">
        <v>167</v>
      </c>
      <c r="T14" s="243" t="s">
        <v>168</v>
      </c>
      <c r="U14" s="224">
        <v>0.86799999999999999</v>
      </c>
      <c r="V14" s="224">
        <f>ROUND(E14*U14,2)</f>
        <v>3.47</v>
      </c>
      <c r="W14" s="224"/>
      <c r="X14" s="224" t="s">
        <v>190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191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53" t="s">
        <v>721</v>
      </c>
      <c r="D15" s="228"/>
      <c r="E15" s="229">
        <v>4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176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37">
        <v>4</v>
      </c>
      <c r="B16" s="238" t="s">
        <v>236</v>
      </c>
      <c r="C16" s="249" t="s">
        <v>722</v>
      </c>
      <c r="D16" s="239" t="s">
        <v>224</v>
      </c>
      <c r="E16" s="240">
        <v>4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2"/>
      <c r="S16" s="242" t="s">
        <v>167</v>
      </c>
      <c r="T16" s="243" t="s">
        <v>168</v>
      </c>
      <c r="U16" s="224">
        <v>0.79100000000000004</v>
      </c>
      <c r="V16" s="224">
        <f>ROUND(E16*U16,2)</f>
        <v>3.16</v>
      </c>
      <c r="W16" s="224"/>
      <c r="X16" s="224" t="s">
        <v>190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191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53" t="s">
        <v>721</v>
      </c>
      <c r="D17" s="228"/>
      <c r="E17" s="229">
        <v>4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176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37">
        <v>5</v>
      </c>
      <c r="B18" s="238" t="s">
        <v>238</v>
      </c>
      <c r="C18" s="249" t="s">
        <v>723</v>
      </c>
      <c r="D18" s="239" t="s">
        <v>224</v>
      </c>
      <c r="E18" s="240">
        <v>4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2">
        <v>0</v>
      </c>
      <c r="O18" s="242">
        <f>ROUND(E18*N18,2)</f>
        <v>0</v>
      </c>
      <c r="P18" s="242">
        <v>0</v>
      </c>
      <c r="Q18" s="242">
        <f>ROUND(E18*P18,2)</f>
        <v>0</v>
      </c>
      <c r="R18" s="242"/>
      <c r="S18" s="242" t="s">
        <v>167</v>
      </c>
      <c r="T18" s="243" t="s">
        <v>168</v>
      </c>
      <c r="U18" s="224">
        <v>1.0999999999999999E-2</v>
      </c>
      <c r="V18" s="224">
        <f>ROUND(E18*U18,2)</f>
        <v>0.04</v>
      </c>
      <c r="W18" s="224"/>
      <c r="X18" s="224" t="s">
        <v>190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191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53" t="s">
        <v>721</v>
      </c>
      <c r="D19" s="228"/>
      <c r="E19" s="229">
        <v>4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176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37">
        <v>6</v>
      </c>
      <c r="B20" s="238" t="s">
        <v>241</v>
      </c>
      <c r="C20" s="249" t="s">
        <v>724</v>
      </c>
      <c r="D20" s="239" t="s">
        <v>224</v>
      </c>
      <c r="E20" s="240">
        <v>4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2"/>
      <c r="S20" s="242" t="s">
        <v>167</v>
      </c>
      <c r="T20" s="243" t="s">
        <v>168</v>
      </c>
      <c r="U20" s="224">
        <v>0.65200000000000002</v>
      </c>
      <c r="V20" s="224">
        <f>ROUND(E20*U20,2)</f>
        <v>2.61</v>
      </c>
      <c r="W20" s="224"/>
      <c r="X20" s="224" t="s">
        <v>190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191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50" t="s">
        <v>228</v>
      </c>
      <c r="D21" s="245"/>
      <c r="E21" s="245"/>
      <c r="F21" s="245"/>
      <c r="G21" s="24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172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53" t="s">
        <v>721</v>
      </c>
      <c r="D22" s="228"/>
      <c r="E22" s="229">
        <v>4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176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37">
        <v>7</v>
      </c>
      <c r="B23" s="238" t="s">
        <v>243</v>
      </c>
      <c r="C23" s="249" t="s">
        <v>725</v>
      </c>
      <c r="D23" s="239" t="s">
        <v>224</v>
      </c>
      <c r="E23" s="240">
        <v>4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2"/>
      <c r="S23" s="242" t="s">
        <v>245</v>
      </c>
      <c r="T23" s="243" t="s">
        <v>168</v>
      </c>
      <c r="U23" s="224">
        <v>8.9999999999999993E-3</v>
      </c>
      <c r="V23" s="224">
        <f>ROUND(E23*U23,2)</f>
        <v>0.04</v>
      </c>
      <c r="W23" s="224"/>
      <c r="X23" s="224" t="s">
        <v>190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191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53" t="s">
        <v>721</v>
      </c>
      <c r="D24" s="228"/>
      <c r="E24" s="229">
        <v>4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176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37">
        <v>8</v>
      </c>
      <c r="B25" s="238" t="s">
        <v>726</v>
      </c>
      <c r="C25" s="249" t="s">
        <v>727</v>
      </c>
      <c r="D25" s="239" t="s">
        <v>224</v>
      </c>
      <c r="E25" s="240">
        <v>12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2"/>
      <c r="S25" s="242" t="s">
        <v>167</v>
      </c>
      <c r="T25" s="243" t="s">
        <v>168</v>
      </c>
      <c r="U25" s="224">
        <v>0.20200000000000001</v>
      </c>
      <c r="V25" s="224">
        <f>ROUND(E25*U25,2)</f>
        <v>2.42</v>
      </c>
      <c r="W25" s="224"/>
      <c r="X25" s="224" t="s">
        <v>190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191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50" t="s">
        <v>228</v>
      </c>
      <c r="D26" s="245"/>
      <c r="E26" s="245"/>
      <c r="F26" s="245"/>
      <c r="G26" s="24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172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53" t="s">
        <v>728</v>
      </c>
      <c r="D27" s="228"/>
      <c r="E27" s="229">
        <v>12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176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37">
        <v>9</v>
      </c>
      <c r="B28" s="238" t="s">
        <v>729</v>
      </c>
      <c r="C28" s="249" t="s">
        <v>730</v>
      </c>
      <c r="D28" s="239" t="s">
        <v>224</v>
      </c>
      <c r="E28" s="240">
        <v>4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2">
        <v>1.7</v>
      </c>
      <c r="O28" s="242">
        <f>ROUND(E28*N28,2)</f>
        <v>6.8</v>
      </c>
      <c r="P28" s="242">
        <v>0</v>
      </c>
      <c r="Q28" s="242">
        <f>ROUND(E28*P28,2)</f>
        <v>0</v>
      </c>
      <c r="R28" s="242"/>
      <c r="S28" s="242" t="s">
        <v>167</v>
      </c>
      <c r="T28" s="243" t="s">
        <v>168</v>
      </c>
      <c r="U28" s="224">
        <v>1.587</v>
      </c>
      <c r="V28" s="224">
        <f>ROUND(E28*U28,2)</f>
        <v>6.35</v>
      </c>
      <c r="W28" s="224"/>
      <c r="X28" s="224" t="s">
        <v>190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191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50" t="s">
        <v>228</v>
      </c>
      <c r="D29" s="245"/>
      <c r="E29" s="245"/>
      <c r="F29" s="245"/>
      <c r="G29" s="245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172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22"/>
      <c r="B30" s="223"/>
      <c r="C30" s="253" t="s">
        <v>721</v>
      </c>
      <c r="D30" s="228"/>
      <c r="E30" s="229">
        <v>4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176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37">
        <v>10</v>
      </c>
      <c r="B31" s="238" t="s">
        <v>731</v>
      </c>
      <c r="C31" s="249" t="s">
        <v>732</v>
      </c>
      <c r="D31" s="239" t="s">
        <v>265</v>
      </c>
      <c r="E31" s="240">
        <v>8.8000000000000007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2">
        <v>1</v>
      </c>
      <c r="O31" s="242">
        <f>ROUND(E31*N31,2)</f>
        <v>8.8000000000000007</v>
      </c>
      <c r="P31" s="242">
        <v>0</v>
      </c>
      <c r="Q31" s="242">
        <f>ROUND(E31*P31,2)</f>
        <v>0</v>
      </c>
      <c r="R31" s="242" t="s">
        <v>319</v>
      </c>
      <c r="S31" s="242" t="s">
        <v>167</v>
      </c>
      <c r="T31" s="243" t="s">
        <v>168</v>
      </c>
      <c r="U31" s="224">
        <v>0</v>
      </c>
      <c r="V31" s="224">
        <f>ROUND(E31*U31,2)</f>
        <v>0</v>
      </c>
      <c r="W31" s="224"/>
      <c r="X31" s="224" t="s">
        <v>321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733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50" t="s">
        <v>228</v>
      </c>
      <c r="D32" s="245"/>
      <c r="E32" s="245"/>
      <c r="F32" s="245"/>
      <c r="G32" s="24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172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53" t="s">
        <v>734</v>
      </c>
      <c r="D33" s="228"/>
      <c r="E33" s="229">
        <v>8.8000000000000007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5"/>
      <c r="Z33" s="215"/>
      <c r="AA33" s="215"/>
      <c r="AB33" s="215"/>
      <c r="AC33" s="215"/>
      <c r="AD33" s="215"/>
      <c r="AE33" s="215"/>
      <c r="AF33" s="215"/>
      <c r="AG33" s="215" t="s">
        <v>176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x14ac:dyDescent="0.2">
      <c r="A34" s="231" t="s">
        <v>162</v>
      </c>
      <c r="B34" s="232" t="s">
        <v>55</v>
      </c>
      <c r="C34" s="248" t="s">
        <v>73</v>
      </c>
      <c r="D34" s="233"/>
      <c r="E34" s="234"/>
      <c r="F34" s="235"/>
      <c r="G34" s="235">
        <f>SUMIF(AG35:AG36,"&lt;&gt;NOR",G35:G36)</f>
        <v>0</v>
      </c>
      <c r="H34" s="235"/>
      <c r="I34" s="235">
        <f>SUM(I35:I36)</f>
        <v>0</v>
      </c>
      <c r="J34" s="235"/>
      <c r="K34" s="235">
        <f>SUM(K35:K36)</f>
        <v>0</v>
      </c>
      <c r="L34" s="235"/>
      <c r="M34" s="235">
        <f>SUM(M35:M36)</f>
        <v>0</v>
      </c>
      <c r="N34" s="235"/>
      <c r="O34" s="235">
        <f>SUM(O35:O36)</f>
        <v>0.43</v>
      </c>
      <c r="P34" s="235"/>
      <c r="Q34" s="235">
        <f>SUM(Q35:Q36)</f>
        <v>0</v>
      </c>
      <c r="R34" s="235"/>
      <c r="S34" s="235"/>
      <c r="T34" s="236"/>
      <c r="U34" s="230"/>
      <c r="V34" s="230">
        <f>SUM(V35:V36)</f>
        <v>1.8</v>
      </c>
      <c r="W34" s="230"/>
      <c r="X34" s="230"/>
      <c r="AG34" t="s">
        <v>163</v>
      </c>
    </row>
    <row r="35" spans="1:60" outlineLevel="1" x14ac:dyDescent="0.2">
      <c r="A35" s="258">
        <v>11</v>
      </c>
      <c r="B35" s="259" t="s">
        <v>735</v>
      </c>
      <c r="C35" s="266" t="s">
        <v>736</v>
      </c>
      <c r="D35" s="260" t="s">
        <v>254</v>
      </c>
      <c r="E35" s="261">
        <v>1</v>
      </c>
      <c r="F35" s="262"/>
      <c r="G35" s="263">
        <f>ROUND(E35*F35,2)</f>
        <v>0</v>
      </c>
      <c r="H35" s="262"/>
      <c r="I35" s="263">
        <f>ROUND(E35*H35,2)</f>
        <v>0</v>
      </c>
      <c r="J35" s="262"/>
      <c r="K35" s="263">
        <f>ROUND(E35*J35,2)</f>
        <v>0</v>
      </c>
      <c r="L35" s="263">
        <v>21</v>
      </c>
      <c r="M35" s="263">
        <f>G35*(1+L35/100)</f>
        <v>0</v>
      </c>
      <c r="N35" s="263">
        <v>2.2370000000000001E-2</v>
      </c>
      <c r="O35" s="263">
        <f>ROUND(E35*N35,2)</f>
        <v>0.02</v>
      </c>
      <c r="P35" s="263">
        <v>0</v>
      </c>
      <c r="Q35" s="263">
        <f>ROUND(E35*P35,2)</f>
        <v>0</v>
      </c>
      <c r="R35" s="263"/>
      <c r="S35" s="263" t="s">
        <v>167</v>
      </c>
      <c r="T35" s="264" t="s">
        <v>168</v>
      </c>
      <c r="U35" s="224">
        <v>0.23599999999999999</v>
      </c>
      <c r="V35" s="224">
        <f>ROUND(E35*U35,2)</f>
        <v>0.24</v>
      </c>
      <c r="W35" s="224"/>
      <c r="X35" s="224" t="s">
        <v>190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191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58">
        <v>12</v>
      </c>
      <c r="B36" s="259" t="s">
        <v>737</v>
      </c>
      <c r="C36" s="266" t="s">
        <v>738</v>
      </c>
      <c r="D36" s="260" t="s">
        <v>254</v>
      </c>
      <c r="E36" s="261">
        <v>2</v>
      </c>
      <c r="F36" s="262"/>
      <c r="G36" s="263">
        <f>ROUND(E36*F36,2)</f>
        <v>0</v>
      </c>
      <c r="H36" s="262"/>
      <c r="I36" s="263">
        <f>ROUND(E36*H36,2)</f>
        <v>0</v>
      </c>
      <c r="J36" s="262"/>
      <c r="K36" s="263">
        <f>ROUND(E36*J36,2)</f>
        <v>0</v>
      </c>
      <c r="L36" s="263">
        <v>21</v>
      </c>
      <c r="M36" s="263">
        <f>G36*(1+L36/100)</f>
        <v>0</v>
      </c>
      <c r="N36" s="263">
        <v>0.20318</v>
      </c>
      <c r="O36" s="263">
        <f>ROUND(E36*N36,2)</f>
        <v>0.41</v>
      </c>
      <c r="P36" s="263">
        <v>0</v>
      </c>
      <c r="Q36" s="263">
        <f>ROUND(E36*P36,2)</f>
        <v>0</v>
      </c>
      <c r="R36" s="263"/>
      <c r="S36" s="263" t="s">
        <v>167</v>
      </c>
      <c r="T36" s="264" t="s">
        <v>168</v>
      </c>
      <c r="U36" s="224">
        <v>0.78100000000000003</v>
      </c>
      <c r="V36" s="224">
        <f>ROUND(E36*U36,2)</f>
        <v>1.56</v>
      </c>
      <c r="W36" s="224"/>
      <c r="X36" s="224" t="s">
        <v>190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191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x14ac:dyDescent="0.2">
      <c r="A37" s="231" t="s">
        <v>162</v>
      </c>
      <c r="B37" s="232" t="s">
        <v>57</v>
      </c>
      <c r="C37" s="248" t="s">
        <v>74</v>
      </c>
      <c r="D37" s="233"/>
      <c r="E37" s="234"/>
      <c r="F37" s="235"/>
      <c r="G37" s="235">
        <f>SUMIF(AG38:AG40,"&lt;&gt;NOR",G38:G40)</f>
        <v>0</v>
      </c>
      <c r="H37" s="235"/>
      <c r="I37" s="235">
        <f>SUM(I38:I40)</f>
        <v>0</v>
      </c>
      <c r="J37" s="235"/>
      <c r="K37" s="235">
        <f>SUM(K38:K40)</f>
        <v>0</v>
      </c>
      <c r="L37" s="235"/>
      <c r="M37" s="235">
        <f>SUM(M38:M40)</f>
        <v>0</v>
      </c>
      <c r="N37" s="235"/>
      <c r="O37" s="235">
        <f>SUM(O38:O40)</f>
        <v>2.2599999999999998</v>
      </c>
      <c r="P37" s="235"/>
      <c r="Q37" s="235">
        <f>SUM(Q38:Q40)</f>
        <v>0</v>
      </c>
      <c r="R37" s="235"/>
      <c r="S37" s="235"/>
      <c r="T37" s="236"/>
      <c r="U37" s="230"/>
      <c r="V37" s="230">
        <f>SUM(V38:V40)</f>
        <v>3.39</v>
      </c>
      <c r="W37" s="230"/>
      <c r="X37" s="230"/>
      <c r="AG37" t="s">
        <v>163</v>
      </c>
    </row>
    <row r="38" spans="1:60" outlineLevel="1" x14ac:dyDescent="0.2">
      <c r="A38" s="237">
        <v>13</v>
      </c>
      <c r="B38" s="238" t="s">
        <v>739</v>
      </c>
      <c r="C38" s="249" t="s">
        <v>740</v>
      </c>
      <c r="D38" s="239" t="s">
        <v>224</v>
      </c>
      <c r="E38" s="240">
        <v>2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21</v>
      </c>
      <c r="M38" s="242">
        <f>G38*(1+L38/100)</f>
        <v>0</v>
      </c>
      <c r="N38" s="242">
        <v>1.1322000000000001</v>
      </c>
      <c r="O38" s="242">
        <f>ROUND(E38*N38,2)</f>
        <v>2.2599999999999998</v>
      </c>
      <c r="P38" s="242">
        <v>0</v>
      </c>
      <c r="Q38" s="242">
        <f>ROUND(E38*P38,2)</f>
        <v>0</v>
      </c>
      <c r="R38" s="242"/>
      <c r="S38" s="242" t="s">
        <v>167</v>
      </c>
      <c r="T38" s="243" t="s">
        <v>168</v>
      </c>
      <c r="U38" s="224">
        <v>1.6950000000000001</v>
      </c>
      <c r="V38" s="224">
        <f>ROUND(E38*U38,2)</f>
        <v>3.39</v>
      </c>
      <c r="W38" s="224"/>
      <c r="X38" s="224" t="s">
        <v>190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191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22"/>
      <c r="B39" s="223"/>
      <c r="C39" s="250" t="s">
        <v>228</v>
      </c>
      <c r="D39" s="245"/>
      <c r="E39" s="245"/>
      <c r="F39" s="245"/>
      <c r="G39" s="24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5"/>
      <c r="Z39" s="215"/>
      <c r="AA39" s="215"/>
      <c r="AB39" s="215"/>
      <c r="AC39" s="215"/>
      <c r="AD39" s="215"/>
      <c r="AE39" s="215"/>
      <c r="AF39" s="215"/>
      <c r="AG39" s="215" t="s">
        <v>172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22"/>
      <c r="B40" s="223"/>
      <c r="C40" s="253" t="s">
        <v>741</v>
      </c>
      <c r="D40" s="228"/>
      <c r="E40" s="229">
        <v>2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5"/>
      <c r="Z40" s="215"/>
      <c r="AA40" s="215"/>
      <c r="AB40" s="215"/>
      <c r="AC40" s="215"/>
      <c r="AD40" s="215"/>
      <c r="AE40" s="215"/>
      <c r="AF40" s="215"/>
      <c r="AG40" s="215" t="s">
        <v>176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x14ac:dyDescent="0.2">
      <c r="A41" s="231" t="s">
        <v>162</v>
      </c>
      <c r="B41" s="232" t="s">
        <v>75</v>
      </c>
      <c r="C41" s="248" t="s">
        <v>76</v>
      </c>
      <c r="D41" s="233"/>
      <c r="E41" s="234"/>
      <c r="F41" s="235"/>
      <c r="G41" s="235">
        <f>SUMIF(AG42:AG43,"&lt;&gt;NOR",G42:G43)</f>
        <v>0</v>
      </c>
      <c r="H41" s="235"/>
      <c r="I41" s="235">
        <f>SUM(I42:I43)</f>
        <v>0</v>
      </c>
      <c r="J41" s="235"/>
      <c r="K41" s="235">
        <f>SUM(K42:K43)</f>
        <v>0</v>
      </c>
      <c r="L41" s="235"/>
      <c r="M41" s="235">
        <f>SUM(M42:M43)</f>
        <v>0</v>
      </c>
      <c r="N41" s="235"/>
      <c r="O41" s="235">
        <f>SUM(O42:O43)</f>
        <v>0.3</v>
      </c>
      <c r="P41" s="235"/>
      <c r="Q41" s="235">
        <f>SUM(Q42:Q43)</f>
        <v>0</v>
      </c>
      <c r="R41" s="235"/>
      <c r="S41" s="235"/>
      <c r="T41" s="236"/>
      <c r="U41" s="230"/>
      <c r="V41" s="230">
        <f>SUM(V42:V43)</f>
        <v>1.96</v>
      </c>
      <c r="W41" s="230"/>
      <c r="X41" s="230"/>
      <c r="AG41" t="s">
        <v>163</v>
      </c>
    </row>
    <row r="42" spans="1:60" outlineLevel="1" x14ac:dyDescent="0.2">
      <c r="A42" s="237">
        <v>14</v>
      </c>
      <c r="B42" s="238" t="s">
        <v>742</v>
      </c>
      <c r="C42" s="249" t="s">
        <v>743</v>
      </c>
      <c r="D42" s="239" t="s">
        <v>279</v>
      </c>
      <c r="E42" s="240">
        <v>2.8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2">
        <v>0.10712000000000001</v>
      </c>
      <c r="O42" s="242">
        <f>ROUND(E42*N42,2)</f>
        <v>0.3</v>
      </c>
      <c r="P42" s="242">
        <v>0</v>
      </c>
      <c r="Q42" s="242">
        <f>ROUND(E42*P42,2)</f>
        <v>0</v>
      </c>
      <c r="R42" s="242"/>
      <c r="S42" s="242" t="s">
        <v>167</v>
      </c>
      <c r="T42" s="243" t="s">
        <v>168</v>
      </c>
      <c r="U42" s="224">
        <v>0.69998000000000005</v>
      </c>
      <c r="V42" s="224">
        <f>ROUND(E42*U42,2)</f>
        <v>1.96</v>
      </c>
      <c r="W42" s="224"/>
      <c r="X42" s="224" t="s">
        <v>190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191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22"/>
      <c r="B43" s="223"/>
      <c r="C43" s="253" t="s">
        <v>744</v>
      </c>
      <c r="D43" s="228"/>
      <c r="E43" s="229">
        <v>2.8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5"/>
      <c r="Z43" s="215"/>
      <c r="AA43" s="215"/>
      <c r="AB43" s="215"/>
      <c r="AC43" s="215"/>
      <c r="AD43" s="215"/>
      <c r="AE43" s="215"/>
      <c r="AF43" s="215"/>
      <c r="AG43" s="215" t="s">
        <v>176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x14ac:dyDescent="0.2">
      <c r="A44" s="231" t="s">
        <v>162</v>
      </c>
      <c r="B44" s="232" t="s">
        <v>85</v>
      </c>
      <c r="C44" s="248" t="s">
        <v>86</v>
      </c>
      <c r="D44" s="233"/>
      <c r="E44" s="234"/>
      <c r="F44" s="235"/>
      <c r="G44" s="235">
        <f>SUMIF(AG45:AG46,"&lt;&gt;NOR",G45:G46)</f>
        <v>0</v>
      </c>
      <c r="H44" s="235"/>
      <c r="I44" s="235">
        <f>SUM(I45:I46)</f>
        <v>0</v>
      </c>
      <c r="J44" s="235"/>
      <c r="K44" s="235">
        <f>SUM(K45:K46)</f>
        <v>0</v>
      </c>
      <c r="L44" s="235"/>
      <c r="M44" s="235">
        <f>SUM(M45:M46)</f>
        <v>0</v>
      </c>
      <c r="N44" s="235"/>
      <c r="O44" s="235">
        <f>SUM(O45:O46)</f>
        <v>0.02</v>
      </c>
      <c r="P44" s="235"/>
      <c r="Q44" s="235">
        <f>SUM(Q45:Q46)</f>
        <v>1.37</v>
      </c>
      <c r="R44" s="235"/>
      <c r="S44" s="235"/>
      <c r="T44" s="236"/>
      <c r="U44" s="230"/>
      <c r="V44" s="230">
        <f>SUM(V45:V46)</f>
        <v>13.79</v>
      </c>
      <c r="W44" s="230"/>
      <c r="X44" s="230"/>
      <c r="AG44" t="s">
        <v>163</v>
      </c>
    </row>
    <row r="45" spans="1:60" outlineLevel="1" x14ac:dyDescent="0.2">
      <c r="A45" s="258">
        <v>15</v>
      </c>
      <c r="B45" s="259" t="s">
        <v>745</v>
      </c>
      <c r="C45" s="266" t="s">
        <v>746</v>
      </c>
      <c r="D45" s="260" t="s">
        <v>344</v>
      </c>
      <c r="E45" s="261">
        <v>20</v>
      </c>
      <c r="F45" s="262"/>
      <c r="G45" s="263">
        <f>ROUND(E45*F45,2)</f>
        <v>0</v>
      </c>
      <c r="H45" s="262"/>
      <c r="I45" s="263">
        <f>ROUND(E45*H45,2)</f>
        <v>0</v>
      </c>
      <c r="J45" s="262"/>
      <c r="K45" s="263">
        <f>ROUND(E45*J45,2)</f>
        <v>0</v>
      </c>
      <c r="L45" s="263">
        <v>21</v>
      </c>
      <c r="M45" s="263">
        <f>G45*(1+L45/100)</f>
        <v>0</v>
      </c>
      <c r="N45" s="263">
        <v>5.9000000000000003E-4</v>
      </c>
      <c r="O45" s="263">
        <f>ROUND(E45*N45,2)</f>
        <v>0.01</v>
      </c>
      <c r="P45" s="263">
        <v>3.6999999999999998E-2</v>
      </c>
      <c r="Q45" s="263">
        <f>ROUND(E45*P45,2)</f>
        <v>0.74</v>
      </c>
      <c r="R45" s="263"/>
      <c r="S45" s="263" t="s">
        <v>167</v>
      </c>
      <c r="T45" s="264" t="s">
        <v>168</v>
      </c>
      <c r="U45" s="224">
        <v>0.443</v>
      </c>
      <c r="V45" s="224">
        <f>ROUND(E45*U45,2)</f>
        <v>8.86</v>
      </c>
      <c r="W45" s="224"/>
      <c r="X45" s="224" t="s">
        <v>190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191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58">
        <v>16</v>
      </c>
      <c r="B46" s="259" t="s">
        <v>747</v>
      </c>
      <c r="C46" s="266" t="s">
        <v>748</v>
      </c>
      <c r="D46" s="260" t="s">
        <v>344</v>
      </c>
      <c r="E46" s="261">
        <v>10</v>
      </c>
      <c r="F46" s="262"/>
      <c r="G46" s="263">
        <f>ROUND(E46*F46,2)</f>
        <v>0</v>
      </c>
      <c r="H46" s="262"/>
      <c r="I46" s="263">
        <f>ROUND(E46*H46,2)</f>
        <v>0</v>
      </c>
      <c r="J46" s="262"/>
      <c r="K46" s="263">
        <f>ROUND(E46*J46,2)</f>
        <v>0</v>
      </c>
      <c r="L46" s="263">
        <v>21</v>
      </c>
      <c r="M46" s="263">
        <f>G46*(1+L46/100)</f>
        <v>0</v>
      </c>
      <c r="N46" s="263">
        <v>5.9000000000000003E-4</v>
      </c>
      <c r="O46" s="263">
        <f>ROUND(E46*N46,2)</f>
        <v>0.01</v>
      </c>
      <c r="P46" s="263">
        <v>6.3E-2</v>
      </c>
      <c r="Q46" s="263">
        <f>ROUND(E46*P46,2)</f>
        <v>0.63</v>
      </c>
      <c r="R46" s="263"/>
      <c r="S46" s="263" t="s">
        <v>167</v>
      </c>
      <c r="T46" s="264" t="s">
        <v>168</v>
      </c>
      <c r="U46" s="224">
        <v>0.49299999999999999</v>
      </c>
      <c r="V46" s="224">
        <f>ROUND(E46*U46,2)</f>
        <v>4.93</v>
      </c>
      <c r="W46" s="224"/>
      <c r="X46" s="224" t="s">
        <v>190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191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x14ac:dyDescent="0.2">
      <c r="A47" s="231" t="s">
        <v>162</v>
      </c>
      <c r="B47" s="232" t="s">
        <v>87</v>
      </c>
      <c r="C47" s="248" t="s">
        <v>88</v>
      </c>
      <c r="D47" s="233"/>
      <c r="E47" s="234"/>
      <c r="F47" s="235"/>
      <c r="G47" s="235">
        <f>SUMIF(AG48:AG51,"&lt;&gt;NOR",G48:G51)</f>
        <v>0</v>
      </c>
      <c r="H47" s="235"/>
      <c r="I47" s="235">
        <f>SUM(I48:I51)</f>
        <v>0</v>
      </c>
      <c r="J47" s="235"/>
      <c r="K47" s="235">
        <f>SUM(K48:K51)</f>
        <v>0</v>
      </c>
      <c r="L47" s="235"/>
      <c r="M47" s="235">
        <f>SUM(M48:M51)</f>
        <v>0</v>
      </c>
      <c r="N47" s="235"/>
      <c r="O47" s="235">
        <f>SUM(O48:O51)</f>
        <v>0.01</v>
      </c>
      <c r="P47" s="235"/>
      <c r="Q47" s="235">
        <f>SUM(Q48:Q51)</f>
        <v>0.77</v>
      </c>
      <c r="R47" s="235"/>
      <c r="S47" s="235"/>
      <c r="T47" s="236"/>
      <c r="U47" s="230"/>
      <c r="V47" s="230">
        <f>SUM(V48:V51)</f>
        <v>9.7899999999999991</v>
      </c>
      <c r="W47" s="230"/>
      <c r="X47" s="230"/>
      <c r="AG47" t="s">
        <v>163</v>
      </c>
    </row>
    <row r="48" spans="1:60" outlineLevel="1" x14ac:dyDescent="0.2">
      <c r="A48" s="258">
        <v>17</v>
      </c>
      <c r="B48" s="259" t="s">
        <v>749</v>
      </c>
      <c r="C48" s="266" t="s">
        <v>750</v>
      </c>
      <c r="D48" s="260" t="s">
        <v>254</v>
      </c>
      <c r="E48" s="261">
        <v>1</v>
      </c>
      <c r="F48" s="262"/>
      <c r="G48" s="263">
        <f>ROUND(E48*F48,2)</f>
        <v>0</v>
      </c>
      <c r="H48" s="262"/>
      <c r="I48" s="263">
        <f>ROUND(E48*H48,2)</f>
        <v>0</v>
      </c>
      <c r="J48" s="262"/>
      <c r="K48" s="263">
        <f>ROUND(E48*J48,2)</f>
        <v>0</v>
      </c>
      <c r="L48" s="263">
        <v>21</v>
      </c>
      <c r="M48" s="263">
        <f>G48*(1+L48/100)</f>
        <v>0</v>
      </c>
      <c r="N48" s="263">
        <v>6.7000000000000002E-4</v>
      </c>
      <c r="O48" s="263">
        <f>ROUND(E48*N48,2)</f>
        <v>0</v>
      </c>
      <c r="P48" s="263">
        <v>1.2E-2</v>
      </c>
      <c r="Q48" s="263">
        <f>ROUND(E48*P48,2)</f>
        <v>0.01</v>
      </c>
      <c r="R48" s="263"/>
      <c r="S48" s="263" t="s">
        <v>167</v>
      </c>
      <c r="T48" s="264" t="s">
        <v>168</v>
      </c>
      <c r="U48" s="224">
        <v>0.61399999999999999</v>
      </c>
      <c r="V48" s="224">
        <f>ROUND(E48*U48,2)</f>
        <v>0.61</v>
      </c>
      <c r="W48" s="224"/>
      <c r="X48" s="224" t="s">
        <v>190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191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58">
        <v>18</v>
      </c>
      <c r="B49" s="259" t="s">
        <v>751</v>
      </c>
      <c r="C49" s="266" t="s">
        <v>752</v>
      </c>
      <c r="D49" s="260" t="s">
        <v>254</v>
      </c>
      <c r="E49" s="261">
        <v>2</v>
      </c>
      <c r="F49" s="262"/>
      <c r="G49" s="263">
        <f>ROUND(E49*F49,2)</f>
        <v>0</v>
      </c>
      <c r="H49" s="262"/>
      <c r="I49" s="263">
        <f>ROUND(E49*H49,2)</f>
        <v>0</v>
      </c>
      <c r="J49" s="262"/>
      <c r="K49" s="263">
        <f>ROUND(E49*J49,2)</f>
        <v>0</v>
      </c>
      <c r="L49" s="263">
        <v>21</v>
      </c>
      <c r="M49" s="263">
        <f>G49*(1+L49/100)</f>
        <v>0</v>
      </c>
      <c r="N49" s="263">
        <v>1.33E-3</v>
      </c>
      <c r="O49" s="263">
        <f>ROUND(E49*N49,2)</f>
        <v>0</v>
      </c>
      <c r="P49" s="263">
        <v>0.20699999999999999</v>
      </c>
      <c r="Q49" s="263">
        <f>ROUND(E49*P49,2)</f>
        <v>0.41</v>
      </c>
      <c r="R49" s="263"/>
      <c r="S49" s="263" t="s">
        <v>167</v>
      </c>
      <c r="T49" s="264" t="s">
        <v>168</v>
      </c>
      <c r="U49" s="224">
        <v>1.538</v>
      </c>
      <c r="V49" s="224">
        <f>ROUND(E49*U49,2)</f>
        <v>3.08</v>
      </c>
      <c r="W49" s="224"/>
      <c r="X49" s="224" t="s">
        <v>190</v>
      </c>
      <c r="Y49" s="215"/>
      <c r="Z49" s="215"/>
      <c r="AA49" s="215"/>
      <c r="AB49" s="215"/>
      <c r="AC49" s="215"/>
      <c r="AD49" s="215"/>
      <c r="AE49" s="215"/>
      <c r="AF49" s="215"/>
      <c r="AG49" s="215" t="s">
        <v>191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37">
        <v>19</v>
      </c>
      <c r="B50" s="238" t="s">
        <v>753</v>
      </c>
      <c r="C50" s="249" t="s">
        <v>754</v>
      </c>
      <c r="D50" s="239" t="s">
        <v>344</v>
      </c>
      <c r="E50" s="240">
        <v>14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2">
        <v>4.8999999999999998E-4</v>
      </c>
      <c r="O50" s="242">
        <f>ROUND(E50*N50,2)</f>
        <v>0.01</v>
      </c>
      <c r="P50" s="242">
        <v>2.5000000000000001E-2</v>
      </c>
      <c r="Q50" s="242">
        <f>ROUND(E50*P50,2)</f>
        <v>0.35</v>
      </c>
      <c r="R50" s="242"/>
      <c r="S50" s="242" t="s">
        <v>167</v>
      </c>
      <c r="T50" s="243" t="s">
        <v>168</v>
      </c>
      <c r="U50" s="224">
        <v>0.436</v>
      </c>
      <c r="V50" s="224">
        <f>ROUND(E50*U50,2)</f>
        <v>6.1</v>
      </c>
      <c r="W50" s="224"/>
      <c r="X50" s="224" t="s">
        <v>190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191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22"/>
      <c r="B51" s="223"/>
      <c r="C51" s="253" t="s">
        <v>755</v>
      </c>
      <c r="D51" s="228"/>
      <c r="E51" s="229">
        <v>14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5"/>
      <c r="Z51" s="215"/>
      <c r="AA51" s="215"/>
      <c r="AB51" s="215"/>
      <c r="AC51" s="215"/>
      <c r="AD51" s="215"/>
      <c r="AE51" s="215"/>
      <c r="AF51" s="215"/>
      <c r="AG51" s="215" t="s">
        <v>176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x14ac:dyDescent="0.2">
      <c r="A52" s="231" t="s">
        <v>162</v>
      </c>
      <c r="B52" s="232" t="s">
        <v>89</v>
      </c>
      <c r="C52" s="248" t="s">
        <v>90</v>
      </c>
      <c r="D52" s="233"/>
      <c r="E52" s="234"/>
      <c r="F52" s="235"/>
      <c r="G52" s="235">
        <f>SUMIF(AG53:AG53,"&lt;&gt;NOR",G53:G53)</f>
        <v>0</v>
      </c>
      <c r="H52" s="235"/>
      <c r="I52" s="235">
        <f>SUM(I53:I53)</f>
        <v>0</v>
      </c>
      <c r="J52" s="235"/>
      <c r="K52" s="235">
        <f>SUM(K53:K53)</f>
        <v>0</v>
      </c>
      <c r="L52" s="235"/>
      <c r="M52" s="235">
        <f>SUM(M53:M53)</f>
        <v>0</v>
      </c>
      <c r="N52" s="235"/>
      <c r="O52" s="235">
        <f>SUM(O53:O53)</f>
        <v>0</v>
      </c>
      <c r="P52" s="235"/>
      <c r="Q52" s="235">
        <f>SUM(Q53:Q53)</f>
        <v>0</v>
      </c>
      <c r="R52" s="235"/>
      <c r="S52" s="235"/>
      <c r="T52" s="236"/>
      <c r="U52" s="230"/>
      <c r="V52" s="230">
        <f>SUM(V53:V53)</f>
        <v>17.48</v>
      </c>
      <c r="W52" s="230"/>
      <c r="X52" s="230"/>
      <c r="AG52" t="s">
        <v>163</v>
      </c>
    </row>
    <row r="53" spans="1:60" outlineLevel="1" x14ac:dyDescent="0.2">
      <c r="A53" s="258">
        <v>20</v>
      </c>
      <c r="B53" s="259" t="s">
        <v>477</v>
      </c>
      <c r="C53" s="266" t="s">
        <v>756</v>
      </c>
      <c r="D53" s="260" t="s">
        <v>265</v>
      </c>
      <c r="E53" s="261">
        <v>18.62096</v>
      </c>
      <c r="F53" s="262"/>
      <c r="G53" s="263">
        <f>ROUND(E53*F53,2)</f>
        <v>0</v>
      </c>
      <c r="H53" s="262"/>
      <c r="I53" s="263">
        <f>ROUND(E53*H53,2)</f>
        <v>0</v>
      </c>
      <c r="J53" s="262"/>
      <c r="K53" s="263">
        <f>ROUND(E53*J53,2)</f>
        <v>0</v>
      </c>
      <c r="L53" s="263">
        <v>21</v>
      </c>
      <c r="M53" s="263">
        <f>G53*(1+L53/100)</f>
        <v>0</v>
      </c>
      <c r="N53" s="263">
        <v>0</v>
      </c>
      <c r="O53" s="263">
        <f>ROUND(E53*N53,2)</f>
        <v>0</v>
      </c>
      <c r="P53" s="263">
        <v>0</v>
      </c>
      <c r="Q53" s="263">
        <f>ROUND(E53*P53,2)</f>
        <v>0</v>
      </c>
      <c r="R53" s="263"/>
      <c r="S53" s="263" t="s">
        <v>167</v>
      </c>
      <c r="T53" s="264" t="s">
        <v>168</v>
      </c>
      <c r="U53" s="224">
        <v>0.9385</v>
      </c>
      <c r="V53" s="224">
        <f>ROUND(E53*U53,2)</f>
        <v>17.48</v>
      </c>
      <c r="W53" s="224"/>
      <c r="X53" s="224" t="s">
        <v>190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191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x14ac:dyDescent="0.2">
      <c r="A54" s="231" t="s">
        <v>162</v>
      </c>
      <c r="B54" s="232" t="s">
        <v>94</v>
      </c>
      <c r="C54" s="248" t="s">
        <v>95</v>
      </c>
      <c r="D54" s="233"/>
      <c r="E54" s="234"/>
      <c r="F54" s="235"/>
      <c r="G54" s="235">
        <f>SUMIF(AG55:AG65,"&lt;&gt;NOR",G55:G65)</f>
        <v>0</v>
      </c>
      <c r="H54" s="235"/>
      <c r="I54" s="235">
        <f>SUM(I55:I65)</f>
        <v>0</v>
      </c>
      <c r="J54" s="235"/>
      <c r="K54" s="235">
        <f>SUM(K55:K65)</f>
        <v>0</v>
      </c>
      <c r="L54" s="235"/>
      <c r="M54" s="235">
        <f>SUM(M55:M65)</f>
        <v>0</v>
      </c>
      <c r="N54" s="235"/>
      <c r="O54" s="235">
        <f>SUM(O55:O65)</f>
        <v>0</v>
      </c>
      <c r="P54" s="235"/>
      <c r="Q54" s="235">
        <f>SUM(Q55:Q65)</f>
        <v>0</v>
      </c>
      <c r="R54" s="235"/>
      <c r="S54" s="235"/>
      <c r="T54" s="236"/>
      <c r="U54" s="230"/>
      <c r="V54" s="230">
        <f>SUM(V55:V65)</f>
        <v>16.669999999999998</v>
      </c>
      <c r="W54" s="230"/>
      <c r="X54" s="230"/>
      <c r="AG54" t="s">
        <v>163</v>
      </c>
    </row>
    <row r="55" spans="1:60" outlineLevel="1" x14ac:dyDescent="0.2">
      <c r="A55" s="237">
        <v>21</v>
      </c>
      <c r="B55" s="238" t="s">
        <v>757</v>
      </c>
      <c r="C55" s="249" t="s">
        <v>758</v>
      </c>
      <c r="D55" s="239" t="s">
        <v>344</v>
      </c>
      <c r="E55" s="240">
        <v>34</v>
      </c>
      <c r="F55" s="241"/>
      <c r="G55" s="242">
        <f>ROUND(E55*F55,2)</f>
        <v>0</v>
      </c>
      <c r="H55" s="241"/>
      <c r="I55" s="242">
        <f>ROUND(E55*H55,2)</f>
        <v>0</v>
      </c>
      <c r="J55" s="241"/>
      <c r="K55" s="242">
        <f>ROUND(E55*J55,2)</f>
        <v>0</v>
      </c>
      <c r="L55" s="242">
        <v>21</v>
      </c>
      <c r="M55" s="242">
        <f>G55*(1+L55/100)</f>
        <v>0</v>
      </c>
      <c r="N55" s="242">
        <v>4.0000000000000003E-5</v>
      </c>
      <c r="O55" s="242">
        <f>ROUND(E55*N55,2)</f>
        <v>0</v>
      </c>
      <c r="P55" s="242">
        <v>0</v>
      </c>
      <c r="Q55" s="242">
        <f>ROUND(E55*P55,2)</f>
        <v>0</v>
      </c>
      <c r="R55" s="242"/>
      <c r="S55" s="242" t="s">
        <v>167</v>
      </c>
      <c r="T55" s="243" t="s">
        <v>168</v>
      </c>
      <c r="U55" s="224">
        <v>0.129</v>
      </c>
      <c r="V55" s="224">
        <f>ROUND(E55*U55,2)</f>
        <v>4.3899999999999997</v>
      </c>
      <c r="W55" s="224"/>
      <c r="X55" s="224" t="s">
        <v>190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483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22"/>
      <c r="B56" s="223"/>
      <c r="C56" s="250" t="s">
        <v>759</v>
      </c>
      <c r="D56" s="245"/>
      <c r="E56" s="245"/>
      <c r="F56" s="245"/>
      <c r="G56" s="245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5"/>
      <c r="Z56" s="215"/>
      <c r="AA56" s="215"/>
      <c r="AB56" s="215"/>
      <c r="AC56" s="215"/>
      <c r="AD56" s="215"/>
      <c r="AE56" s="215"/>
      <c r="AF56" s="215"/>
      <c r="AG56" s="215" t="s">
        <v>172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22"/>
      <c r="B57" s="223"/>
      <c r="C57" s="253" t="s">
        <v>760</v>
      </c>
      <c r="D57" s="228"/>
      <c r="E57" s="229">
        <v>34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5"/>
      <c r="Z57" s="215"/>
      <c r="AA57" s="215"/>
      <c r="AB57" s="215"/>
      <c r="AC57" s="215"/>
      <c r="AD57" s="215"/>
      <c r="AE57" s="215"/>
      <c r="AF57" s="215"/>
      <c r="AG57" s="215" t="s">
        <v>176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37">
        <v>22</v>
      </c>
      <c r="B58" s="238" t="s">
        <v>761</v>
      </c>
      <c r="C58" s="249" t="s">
        <v>762</v>
      </c>
      <c r="D58" s="239" t="s">
        <v>344</v>
      </c>
      <c r="E58" s="240">
        <v>51.2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2">
        <v>6.0000000000000002E-5</v>
      </c>
      <c r="O58" s="242">
        <f>ROUND(E58*N58,2)</f>
        <v>0</v>
      </c>
      <c r="P58" s="242">
        <v>0</v>
      </c>
      <c r="Q58" s="242">
        <f>ROUND(E58*P58,2)</f>
        <v>0</v>
      </c>
      <c r="R58" s="242"/>
      <c r="S58" s="242" t="s">
        <v>167</v>
      </c>
      <c r="T58" s="243" t="s">
        <v>168</v>
      </c>
      <c r="U58" s="224">
        <v>0.129</v>
      </c>
      <c r="V58" s="224">
        <f>ROUND(E58*U58,2)</f>
        <v>6.6</v>
      </c>
      <c r="W58" s="224"/>
      <c r="X58" s="224" t="s">
        <v>190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483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22"/>
      <c r="B59" s="223"/>
      <c r="C59" s="250" t="s">
        <v>759</v>
      </c>
      <c r="D59" s="245"/>
      <c r="E59" s="245"/>
      <c r="F59" s="245"/>
      <c r="G59" s="245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5"/>
      <c r="Z59" s="215"/>
      <c r="AA59" s="215"/>
      <c r="AB59" s="215"/>
      <c r="AC59" s="215"/>
      <c r="AD59" s="215"/>
      <c r="AE59" s="215"/>
      <c r="AF59" s="215"/>
      <c r="AG59" s="215" t="s">
        <v>172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22"/>
      <c r="B60" s="223"/>
      <c r="C60" s="253" t="s">
        <v>763</v>
      </c>
      <c r="D60" s="228"/>
      <c r="E60" s="229">
        <v>51.2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5"/>
      <c r="Z60" s="215"/>
      <c r="AA60" s="215"/>
      <c r="AB60" s="215"/>
      <c r="AC60" s="215"/>
      <c r="AD60" s="215"/>
      <c r="AE60" s="215"/>
      <c r="AF60" s="215"/>
      <c r="AG60" s="215" t="s">
        <v>176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37">
        <v>23</v>
      </c>
      <c r="B61" s="238" t="s">
        <v>764</v>
      </c>
      <c r="C61" s="249" t="s">
        <v>765</v>
      </c>
      <c r="D61" s="239" t="s">
        <v>344</v>
      </c>
      <c r="E61" s="240">
        <v>40</v>
      </c>
      <c r="F61" s="241"/>
      <c r="G61" s="242">
        <f>ROUND(E61*F61,2)</f>
        <v>0</v>
      </c>
      <c r="H61" s="241"/>
      <c r="I61" s="242">
        <f>ROUND(E61*H61,2)</f>
        <v>0</v>
      </c>
      <c r="J61" s="241"/>
      <c r="K61" s="242">
        <f>ROUND(E61*J61,2)</f>
        <v>0</v>
      </c>
      <c r="L61" s="242">
        <v>21</v>
      </c>
      <c r="M61" s="242">
        <f>G61*(1+L61/100)</f>
        <v>0</v>
      </c>
      <c r="N61" s="242">
        <v>6.0000000000000002E-5</v>
      </c>
      <c r="O61" s="242">
        <f>ROUND(E61*N61,2)</f>
        <v>0</v>
      </c>
      <c r="P61" s="242">
        <v>0</v>
      </c>
      <c r="Q61" s="242">
        <f>ROUND(E61*P61,2)</f>
        <v>0</v>
      </c>
      <c r="R61" s="242"/>
      <c r="S61" s="242" t="s">
        <v>167</v>
      </c>
      <c r="T61" s="243" t="s">
        <v>168</v>
      </c>
      <c r="U61" s="224">
        <v>0.14199999999999999</v>
      </c>
      <c r="V61" s="224">
        <f>ROUND(E61*U61,2)</f>
        <v>5.68</v>
      </c>
      <c r="W61" s="224"/>
      <c r="X61" s="224" t="s">
        <v>190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483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22"/>
      <c r="B62" s="223"/>
      <c r="C62" s="250" t="s">
        <v>759</v>
      </c>
      <c r="D62" s="245"/>
      <c r="E62" s="245"/>
      <c r="F62" s="245"/>
      <c r="G62" s="245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15"/>
      <c r="Z62" s="215"/>
      <c r="AA62" s="215"/>
      <c r="AB62" s="215"/>
      <c r="AC62" s="215"/>
      <c r="AD62" s="215"/>
      <c r="AE62" s="215"/>
      <c r="AF62" s="215"/>
      <c r="AG62" s="215" t="s">
        <v>172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22"/>
      <c r="B63" s="223"/>
      <c r="C63" s="253" t="s">
        <v>766</v>
      </c>
      <c r="D63" s="228"/>
      <c r="E63" s="229">
        <v>40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15"/>
      <c r="Z63" s="215"/>
      <c r="AA63" s="215"/>
      <c r="AB63" s="215"/>
      <c r="AC63" s="215"/>
      <c r="AD63" s="215"/>
      <c r="AE63" s="215"/>
      <c r="AF63" s="215"/>
      <c r="AG63" s="215" t="s">
        <v>176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37">
        <v>24</v>
      </c>
      <c r="B64" s="238" t="s">
        <v>519</v>
      </c>
      <c r="C64" s="249" t="s">
        <v>767</v>
      </c>
      <c r="D64" s="239" t="s">
        <v>0</v>
      </c>
      <c r="E64" s="240">
        <v>109.1584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2">
        <v>0</v>
      </c>
      <c r="O64" s="242">
        <f>ROUND(E64*N64,2)</f>
        <v>0</v>
      </c>
      <c r="P64" s="242">
        <v>0</v>
      </c>
      <c r="Q64" s="242">
        <f>ROUND(E64*P64,2)</f>
        <v>0</v>
      </c>
      <c r="R64" s="242"/>
      <c r="S64" s="242" t="s">
        <v>167</v>
      </c>
      <c r="T64" s="243" t="s">
        <v>168</v>
      </c>
      <c r="U64" s="224">
        <v>0</v>
      </c>
      <c r="V64" s="224">
        <f>ROUND(E64*U64,2)</f>
        <v>0</v>
      </c>
      <c r="W64" s="224"/>
      <c r="X64" s="224" t="s">
        <v>190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483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22"/>
      <c r="B65" s="223"/>
      <c r="C65" s="250" t="s">
        <v>228</v>
      </c>
      <c r="D65" s="245"/>
      <c r="E65" s="245"/>
      <c r="F65" s="245"/>
      <c r="G65" s="245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5"/>
      <c r="Z65" s="215"/>
      <c r="AA65" s="215"/>
      <c r="AB65" s="215"/>
      <c r="AC65" s="215"/>
      <c r="AD65" s="215"/>
      <c r="AE65" s="215"/>
      <c r="AF65" s="215"/>
      <c r="AG65" s="215" t="s">
        <v>172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x14ac:dyDescent="0.2">
      <c r="A66" s="231" t="s">
        <v>162</v>
      </c>
      <c r="B66" s="232" t="s">
        <v>96</v>
      </c>
      <c r="C66" s="248" t="s">
        <v>97</v>
      </c>
      <c r="D66" s="233"/>
      <c r="E66" s="234"/>
      <c r="F66" s="235"/>
      <c r="G66" s="235">
        <f>SUMIF(AG67:AG122,"&lt;&gt;NOR",G67:G122)</f>
        <v>0</v>
      </c>
      <c r="H66" s="235"/>
      <c r="I66" s="235">
        <f>SUM(I67:I122)</f>
        <v>0</v>
      </c>
      <c r="J66" s="235"/>
      <c r="K66" s="235">
        <f>SUM(K67:K122)</f>
        <v>0</v>
      </c>
      <c r="L66" s="235"/>
      <c r="M66" s="235">
        <f>SUM(M67:M122)</f>
        <v>0</v>
      </c>
      <c r="N66" s="235"/>
      <c r="O66" s="235">
        <f>SUM(O67:O122)</f>
        <v>0.12000000000000001</v>
      </c>
      <c r="P66" s="235"/>
      <c r="Q66" s="235">
        <f>SUM(Q67:Q122)</f>
        <v>0</v>
      </c>
      <c r="R66" s="235"/>
      <c r="S66" s="235"/>
      <c r="T66" s="236"/>
      <c r="U66" s="230"/>
      <c r="V66" s="230">
        <f>SUM(V67:V122)</f>
        <v>61.2</v>
      </c>
      <c r="W66" s="230"/>
      <c r="X66" s="230"/>
      <c r="AG66" t="s">
        <v>163</v>
      </c>
    </row>
    <row r="67" spans="1:60" outlineLevel="1" x14ac:dyDescent="0.2">
      <c r="A67" s="237">
        <v>25</v>
      </c>
      <c r="B67" s="238" t="s">
        <v>768</v>
      </c>
      <c r="C67" s="249" t="s">
        <v>769</v>
      </c>
      <c r="D67" s="239" t="s">
        <v>254</v>
      </c>
      <c r="E67" s="240">
        <v>11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2">
        <v>2.9E-4</v>
      </c>
      <c r="O67" s="242">
        <f>ROUND(E67*N67,2)</f>
        <v>0</v>
      </c>
      <c r="P67" s="242">
        <v>0</v>
      </c>
      <c r="Q67" s="242">
        <f>ROUND(E67*P67,2)</f>
        <v>0</v>
      </c>
      <c r="R67" s="242"/>
      <c r="S67" s="242" t="s">
        <v>167</v>
      </c>
      <c r="T67" s="243" t="s">
        <v>168</v>
      </c>
      <c r="U67" s="224">
        <v>0.221</v>
      </c>
      <c r="V67" s="224">
        <f>ROUND(E67*U67,2)</f>
        <v>2.4300000000000002</v>
      </c>
      <c r="W67" s="224"/>
      <c r="X67" s="224" t="s">
        <v>190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483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22"/>
      <c r="B68" s="223"/>
      <c r="C68" s="250" t="s">
        <v>228</v>
      </c>
      <c r="D68" s="245"/>
      <c r="E68" s="245"/>
      <c r="F68" s="245"/>
      <c r="G68" s="245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5"/>
      <c r="Z68" s="215"/>
      <c r="AA68" s="215"/>
      <c r="AB68" s="215"/>
      <c r="AC68" s="215"/>
      <c r="AD68" s="215"/>
      <c r="AE68" s="215"/>
      <c r="AF68" s="215"/>
      <c r="AG68" s="215" t="s">
        <v>172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22"/>
      <c r="B69" s="223"/>
      <c r="C69" s="253" t="s">
        <v>770</v>
      </c>
      <c r="D69" s="228"/>
      <c r="E69" s="229">
        <v>11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5"/>
      <c r="Z69" s="215"/>
      <c r="AA69" s="215"/>
      <c r="AB69" s="215"/>
      <c r="AC69" s="215"/>
      <c r="AD69" s="215"/>
      <c r="AE69" s="215"/>
      <c r="AF69" s="215"/>
      <c r="AG69" s="215" t="s">
        <v>176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37">
        <v>26</v>
      </c>
      <c r="B70" s="238" t="s">
        <v>771</v>
      </c>
      <c r="C70" s="249" t="s">
        <v>772</v>
      </c>
      <c r="D70" s="239" t="s">
        <v>344</v>
      </c>
      <c r="E70" s="240">
        <v>11.5</v>
      </c>
      <c r="F70" s="241"/>
      <c r="G70" s="242">
        <f>ROUND(E70*F70,2)</f>
        <v>0</v>
      </c>
      <c r="H70" s="241"/>
      <c r="I70" s="242">
        <f>ROUND(E70*H70,2)</f>
        <v>0</v>
      </c>
      <c r="J70" s="241"/>
      <c r="K70" s="242">
        <f>ROUND(E70*J70,2)</f>
        <v>0</v>
      </c>
      <c r="L70" s="242">
        <v>21</v>
      </c>
      <c r="M70" s="242">
        <f>G70*(1+L70/100)</f>
        <v>0</v>
      </c>
      <c r="N70" s="242">
        <v>4.6999999999999999E-4</v>
      </c>
      <c r="O70" s="242">
        <f>ROUND(E70*N70,2)</f>
        <v>0.01</v>
      </c>
      <c r="P70" s="242">
        <v>0</v>
      </c>
      <c r="Q70" s="242">
        <f>ROUND(E70*P70,2)</f>
        <v>0</v>
      </c>
      <c r="R70" s="242"/>
      <c r="S70" s="242" t="s">
        <v>167</v>
      </c>
      <c r="T70" s="243" t="s">
        <v>168</v>
      </c>
      <c r="U70" s="224">
        <v>0.35899999999999999</v>
      </c>
      <c r="V70" s="224">
        <f>ROUND(E70*U70,2)</f>
        <v>4.13</v>
      </c>
      <c r="W70" s="224"/>
      <c r="X70" s="224" t="s">
        <v>190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483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22"/>
      <c r="B71" s="223"/>
      <c r="C71" s="250" t="s">
        <v>228</v>
      </c>
      <c r="D71" s="245"/>
      <c r="E71" s="245"/>
      <c r="F71" s="245"/>
      <c r="G71" s="245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15"/>
      <c r="Z71" s="215"/>
      <c r="AA71" s="215"/>
      <c r="AB71" s="215"/>
      <c r="AC71" s="215"/>
      <c r="AD71" s="215"/>
      <c r="AE71" s="215"/>
      <c r="AF71" s="215"/>
      <c r="AG71" s="215" t="s">
        <v>172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22"/>
      <c r="B72" s="223"/>
      <c r="C72" s="253" t="s">
        <v>773</v>
      </c>
      <c r="D72" s="228"/>
      <c r="E72" s="229">
        <v>11.5</v>
      </c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15"/>
      <c r="Z72" s="215"/>
      <c r="AA72" s="215"/>
      <c r="AB72" s="215"/>
      <c r="AC72" s="215"/>
      <c r="AD72" s="215"/>
      <c r="AE72" s="215"/>
      <c r="AF72" s="215"/>
      <c r="AG72" s="215" t="s">
        <v>176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37">
        <v>27</v>
      </c>
      <c r="B73" s="238" t="s">
        <v>774</v>
      </c>
      <c r="C73" s="249" t="s">
        <v>775</v>
      </c>
      <c r="D73" s="239" t="s">
        <v>344</v>
      </c>
      <c r="E73" s="240">
        <v>5.4</v>
      </c>
      <c r="F73" s="241"/>
      <c r="G73" s="242">
        <f>ROUND(E73*F73,2)</f>
        <v>0</v>
      </c>
      <c r="H73" s="241"/>
      <c r="I73" s="242">
        <f>ROUND(E73*H73,2)</f>
        <v>0</v>
      </c>
      <c r="J73" s="241"/>
      <c r="K73" s="242">
        <f>ROUND(E73*J73,2)</f>
        <v>0</v>
      </c>
      <c r="L73" s="242">
        <v>21</v>
      </c>
      <c r="M73" s="242">
        <f>G73*(1+L73/100)</f>
        <v>0</v>
      </c>
      <c r="N73" s="242">
        <v>6.9999999999999999E-4</v>
      </c>
      <c r="O73" s="242">
        <f>ROUND(E73*N73,2)</f>
        <v>0</v>
      </c>
      <c r="P73" s="242">
        <v>0</v>
      </c>
      <c r="Q73" s="242">
        <f>ROUND(E73*P73,2)</f>
        <v>0</v>
      </c>
      <c r="R73" s="242"/>
      <c r="S73" s="242" t="s">
        <v>167</v>
      </c>
      <c r="T73" s="243" t="s">
        <v>168</v>
      </c>
      <c r="U73" s="224">
        <v>0.45200000000000001</v>
      </c>
      <c r="V73" s="224">
        <f>ROUND(E73*U73,2)</f>
        <v>2.44</v>
      </c>
      <c r="W73" s="224"/>
      <c r="X73" s="224" t="s">
        <v>190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483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22"/>
      <c r="B74" s="223"/>
      <c r="C74" s="250" t="s">
        <v>228</v>
      </c>
      <c r="D74" s="245"/>
      <c r="E74" s="245"/>
      <c r="F74" s="245"/>
      <c r="G74" s="245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5"/>
      <c r="Z74" s="215"/>
      <c r="AA74" s="215"/>
      <c r="AB74" s="215"/>
      <c r="AC74" s="215"/>
      <c r="AD74" s="215"/>
      <c r="AE74" s="215"/>
      <c r="AF74" s="215"/>
      <c r="AG74" s="215" t="s">
        <v>172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22"/>
      <c r="B75" s="223"/>
      <c r="C75" s="253" t="s">
        <v>776</v>
      </c>
      <c r="D75" s="228"/>
      <c r="E75" s="229">
        <v>5.4</v>
      </c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15"/>
      <c r="Z75" s="215"/>
      <c r="AA75" s="215"/>
      <c r="AB75" s="215"/>
      <c r="AC75" s="215"/>
      <c r="AD75" s="215"/>
      <c r="AE75" s="215"/>
      <c r="AF75" s="215"/>
      <c r="AG75" s="215" t="s">
        <v>176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37">
        <v>28</v>
      </c>
      <c r="B76" s="238" t="s">
        <v>777</v>
      </c>
      <c r="C76" s="249" t="s">
        <v>778</v>
      </c>
      <c r="D76" s="239" t="s">
        <v>344</v>
      </c>
      <c r="E76" s="240">
        <v>10</v>
      </c>
      <c r="F76" s="241"/>
      <c r="G76" s="242">
        <f>ROUND(E76*F76,2)</f>
        <v>0</v>
      </c>
      <c r="H76" s="241"/>
      <c r="I76" s="242">
        <f>ROUND(E76*H76,2)</f>
        <v>0</v>
      </c>
      <c r="J76" s="241"/>
      <c r="K76" s="242">
        <f>ROUND(E76*J76,2)</f>
        <v>0</v>
      </c>
      <c r="L76" s="242">
        <v>21</v>
      </c>
      <c r="M76" s="242">
        <f>G76*(1+L76/100)</f>
        <v>0</v>
      </c>
      <c r="N76" s="242">
        <v>1.5200000000000001E-3</v>
      </c>
      <c r="O76" s="242">
        <f>ROUND(E76*N76,2)</f>
        <v>0.02</v>
      </c>
      <c r="P76" s="242">
        <v>0</v>
      </c>
      <c r="Q76" s="242">
        <f>ROUND(E76*P76,2)</f>
        <v>0</v>
      </c>
      <c r="R76" s="242"/>
      <c r="S76" s="242" t="s">
        <v>167</v>
      </c>
      <c r="T76" s="243" t="s">
        <v>168</v>
      </c>
      <c r="U76" s="224">
        <v>1.173</v>
      </c>
      <c r="V76" s="224">
        <f>ROUND(E76*U76,2)</f>
        <v>11.73</v>
      </c>
      <c r="W76" s="224"/>
      <c r="X76" s="224" t="s">
        <v>190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483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22"/>
      <c r="B77" s="223"/>
      <c r="C77" s="250" t="s">
        <v>228</v>
      </c>
      <c r="D77" s="245"/>
      <c r="E77" s="245"/>
      <c r="F77" s="245"/>
      <c r="G77" s="245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5"/>
      <c r="Z77" s="215"/>
      <c r="AA77" s="215"/>
      <c r="AB77" s="215"/>
      <c r="AC77" s="215"/>
      <c r="AD77" s="215"/>
      <c r="AE77" s="215"/>
      <c r="AF77" s="215"/>
      <c r="AG77" s="215" t="s">
        <v>172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22"/>
      <c r="B78" s="223"/>
      <c r="C78" s="253" t="s">
        <v>779</v>
      </c>
      <c r="D78" s="228"/>
      <c r="E78" s="229">
        <v>10</v>
      </c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15"/>
      <c r="Z78" s="215"/>
      <c r="AA78" s="215"/>
      <c r="AB78" s="215"/>
      <c r="AC78" s="215"/>
      <c r="AD78" s="215"/>
      <c r="AE78" s="215"/>
      <c r="AF78" s="215"/>
      <c r="AG78" s="215" t="s">
        <v>176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37">
        <v>29</v>
      </c>
      <c r="B79" s="238" t="s">
        <v>780</v>
      </c>
      <c r="C79" s="249" t="s">
        <v>781</v>
      </c>
      <c r="D79" s="239" t="s">
        <v>344</v>
      </c>
      <c r="E79" s="240">
        <v>9.1999999999999993</v>
      </c>
      <c r="F79" s="241"/>
      <c r="G79" s="242">
        <f>ROUND(E79*F79,2)</f>
        <v>0</v>
      </c>
      <c r="H79" s="241"/>
      <c r="I79" s="242">
        <f>ROUND(E79*H79,2)</f>
        <v>0</v>
      </c>
      <c r="J79" s="241"/>
      <c r="K79" s="242">
        <f>ROUND(E79*J79,2)</f>
        <v>0</v>
      </c>
      <c r="L79" s="242">
        <v>21</v>
      </c>
      <c r="M79" s="242">
        <f>G79*(1+L79/100)</f>
        <v>0</v>
      </c>
      <c r="N79" s="242">
        <v>5.2999999999999998E-4</v>
      </c>
      <c r="O79" s="242">
        <f>ROUND(E79*N79,2)</f>
        <v>0</v>
      </c>
      <c r="P79" s="242">
        <v>0</v>
      </c>
      <c r="Q79" s="242">
        <f>ROUND(E79*P79,2)</f>
        <v>0</v>
      </c>
      <c r="R79" s="242"/>
      <c r="S79" s="242" t="s">
        <v>167</v>
      </c>
      <c r="T79" s="243" t="s">
        <v>168</v>
      </c>
      <c r="U79" s="224">
        <v>0.26750000000000002</v>
      </c>
      <c r="V79" s="224">
        <f>ROUND(E79*U79,2)</f>
        <v>2.46</v>
      </c>
      <c r="W79" s="224"/>
      <c r="X79" s="224" t="s">
        <v>190</v>
      </c>
      <c r="Y79" s="215"/>
      <c r="Z79" s="215"/>
      <c r="AA79" s="215"/>
      <c r="AB79" s="215"/>
      <c r="AC79" s="215"/>
      <c r="AD79" s="215"/>
      <c r="AE79" s="215"/>
      <c r="AF79" s="215"/>
      <c r="AG79" s="215" t="s">
        <v>483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22"/>
      <c r="B80" s="223"/>
      <c r="C80" s="250" t="s">
        <v>782</v>
      </c>
      <c r="D80" s="245"/>
      <c r="E80" s="245"/>
      <c r="F80" s="245"/>
      <c r="G80" s="245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15"/>
      <c r="Z80" s="215"/>
      <c r="AA80" s="215"/>
      <c r="AB80" s="215"/>
      <c r="AC80" s="215"/>
      <c r="AD80" s="215"/>
      <c r="AE80" s="215"/>
      <c r="AF80" s="215"/>
      <c r="AG80" s="215" t="s">
        <v>172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22"/>
      <c r="B81" s="223"/>
      <c r="C81" s="252" t="s">
        <v>783</v>
      </c>
      <c r="D81" s="246"/>
      <c r="E81" s="246"/>
      <c r="F81" s="246"/>
      <c r="G81" s="246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5"/>
      <c r="Z81" s="215"/>
      <c r="AA81" s="215"/>
      <c r="AB81" s="215"/>
      <c r="AC81" s="215"/>
      <c r="AD81" s="215"/>
      <c r="AE81" s="215"/>
      <c r="AF81" s="215"/>
      <c r="AG81" s="215" t="s">
        <v>172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22"/>
      <c r="B82" s="223"/>
      <c r="C82" s="253" t="s">
        <v>784</v>
      </c>
      <c r="D82" s="228"/>
      <c r="E82" s="229">
        <v>9.1999999999999993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5"/>
      <c r="Z82" s="215"/>
      <c r="AA82" s="215"/>
      <c r="AB82" s="215"/>
      <c r="AC82" s="215"/>
      <c r="AD82" s="215"/>
      <c r="AE82" s="215"/>
      <c r="AF82" s="215"/>
      <c r="AG82" s="215" t="s">
        <v>176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37">
        <v>30</v>
      </c>
      <c r="B83" s="238" t="s">
        <v>785</v>
      </c>
      <c r="C83" s="249" t="s">
        <v>786</v>
      </c>
      <c r="D83" s="239" t="s">
        <v>344</v>
      </c>
      <c r="E83" s="240">
        <v>6.1</v>
      </c>
      <c r="F83" s="241"/>
      <c r="G83" s="242">
        <f>ROUND(E83*F83,2)</f>
        <v>0</v>
      </c>
      <c r="H83" s="241"/>
      <c r="I83" s="242">
        <f>ROUND(E83*H83,2)</f>
        <v>0</v>
      </c>
      <c r="J83" s="241"/>
      <c r="K83" s="242">
        <f>ROUND(E83*J83,2)</f>
        <v>0</v>
      </c>
      <c r="L83" s="242">
        <v>21</v>
      </c>
      <c r="M83" s="242">
        <f>G83*(1+L83/100)</f>
        <v>0</v>
      </c>
      <c r="N83" s="242">
        <v>2.0999999999999999E-3</v>
      </c>
      <c r="O83" s="242">
        <f>ROUND(E83*N83,2)</f>
        <v>0.01</v>
      </c>
      <c r="P83" s="242">
        <v>0</v>
      </c>
      <c r="Q83" s="242">
        <f>ROUND(E83*P83,2)</f>
        <v>0</v>
      </c>
      <c r="R83" s="242"/>
      <c r="S83" s="242" t="s">
        <v>167</v>
      </c>
      <c r="T83" s="243" t="s">
        <v>168</v>
      </c>
      <c r="U83" s="224">
        <v>0.8</v>
      </c>
      <c r="V83" s="224">
        <f>ROUND(E83*U83,2)</f>
        <v>4.88</v>
      </c>
      <c r="W83" s="224"/>
      <c r="X83" s="224" t="s">
        <v>190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483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22"/>
      <c r="B84" s="223"/>
      <c r="C84" s="250" t="s">
        <v>782</v>
      </c>
      <c r="D84" s="245"/>
      <c r="E84" s="245"/>
      <c r="F84" s="245"/>
      <c r="G84" s="245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15"/>
      <c r="Z84" s="215"/>
      <c r="AA84" s="215"/>
      <c r="AB84" s="215"/>
      <c r="AC84" s="215"/>
      <c r="AD84" s="215"/>
      <c r="AE84" s="215"/>
      <c r="AF84" s="215"/>
      <c r="AG84" s="215" t="s">
        <v>172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22"/>
      <c r="B85" s="223"/>
      <c r="C85" s="252" t="s">
        <v>783</v>
      </c>
      <c r="D85" s="246"/>
      <c r="E85" s="246"/>
      <c r="F85" s="246"/>
      <c r="G85" s="246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5"/>
      <c r="Z85" s="215"/>
      <c r="AA85" s="215"/>
      <c r="AB85" s="215"/>
      <c r="AC85" s="215"/>
      <c r="AD85" s="215"/>
      <c r="AE85" s="215"/>
      <c r="AF85" s="215"/>
      <c r="AG85" s="215" t="s">
        <v>172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22"/>
      <c r="B86" s="223"/>
      <c r="C86" s="253" t="s">
        <v>787</v>
      </c>
      <c r="D86" s="228"/>
      <c r="E86" s="229">
        <v>6.1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15"/>
      <c r="Z86" s="215"/>
      <c r="AA86" s="215"/>
      <c r="AB86" s="215"/>
      <c r="AC86" s="215"/>
      <c r="AD86" s="215"/>
      <c r="AE86" s="215"/>
      <c r="AF86" s="215"/>
      <c r="AG86" s="215" t="s">
        <v>176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37">
        <v>31</v>
      </c>
      <c r="B87" s="238" t="s">
        <v>788</v>
      </c>
      <c r="C87" s="249" t="s">
        <v>789</v>
      </c>
      <c r="D87" s="239" t="s">
        <v>344</v>
      </c>
      <c r="E87" s="240">
        <v>24.3</v>
      </c>
      <c r="F87" s="241"/>
      <c r="G87" s="242">
        <f>ROUND(E87*F87,2)</f>
        <v>0</v>
      </c>
      <c r="H87" s="241"/>
      <c r="I87" s="242">
        <f>ROUND(E87*H87,2)</f>
        <v>0</v>
      </c>
      <c r="J87" s="241"/>
      <c r="K87" s="242">
        <f>ROUND(E87*J87,2)</f>
        <v>0</v>
      </c>
      <c r="L87" s="242">
        <v>21</v>
      </c>
      <c r="M87" s="242">
        <f>G87*(1+L87/100)</f>
        <v>0</v>
      </c>
      <c r="N87" s="242">
        <v>2.5200000000000001E-3</v>
      </c>
      <c r="O87" s="242">
        <f>ROUND(E87*N87,2)</f>
        <v>0.06</v>
      </c>
      <c r="P87" s="242">
        <v>0</v>
      </c>
      <c r="Q87" s="242">
        <f>ROUND(E87*P87,2)</f>
        <v>0</v>
      </c>
      <c r="R87" s="242"/>
      <c r="S87" s="242" t="s">
        <v>167</v>
      </c>
      <c r="T87" s="243" t="s">
        <v>168</v>
      </c>
      <c r="U87" s="224">
        <v>0.8</v>
      </c>
      <c r="V87" s="224">
        <f>ROUND(E87*U87,2)</f>
        <v>19.440000000000001</v>
      </c>
      <c r="W87" s="224"/>
      <c r="X87" s="224" t="s">
        <v>190</v>
      </c>
      <c r="Y87" s="215"/>
      <c r="Z87" s="215"/>
      <c r="AA87" s="215"/>
      <c r="AB87" s="215"/>
      <c r="AC87" s="215"/>
      <c r="AD87" s="215"/>
      <c r="AE87" s="215"/>
      <c r="AF87" s="215"/>
      <c r="AG87" s="215" t="s">
        <v>483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22"/>
      <c r="B88" s="223"/>
      <c r="C88" s="250" t="s">
        <v>782</v>
      </c>
      <c r="D88" s="245"/>
      <c r="E88" s="245"/>
      <c r="F88" s="245"/>
      <c r="G88" s="245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5"/>
      <c r="Z88" s="215"/>
      <c r="AA88" s="215"/>
      <c r="AB88" s="215"/>
      <c r="AC88" s="215"/>
      <c r="AD88" s="215"/>
      <c r="AE88" s="215"/>
      <c r="AF88" s="215"/>
      <c r="AG88" s="215" t="s">
        <v>172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22"/>
      <c r="B89" s="223"/>
      <c r="C89" s="252" t="s">
        <v>783</v>
      </c>
      <c r="D89" s="246"/>
      <c r="E89" s="246"/>
      <c r="F89" s="246"/>
      <c r="G89" s="246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5"/>
      <c r="Z89" s="215"/>
      <c r="AA89" s="215"/>
      <c r="AB89" s="215"/>
      <c r="AC89" s="215"/>
      <c r="AD89" s="215"/>
      <c r="AE89" s="215"/>
      <c r="AF89" s="215"/>
      <c r="AG89" s="215" t="s">
        <v>172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22"/>
      <c r="B90" s="223"/>
      <c r="C90" s="253" t="s">
        <v>790</v>
      </c>
      <c r="D90" s="228"/>
      <c r="E90" s="229">
        <v>24.3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15"/>
      <c r="Z90" s="215"/>
      <c r="AA90" s="215"/>
      <c r="AB90" s="215"/>
      <c r="AC90" s="215"/>
      <c r="AD90" s="215"/>
      <c r="AE90" s="215"/>
      <c r="AF90" s="215"/>
      <c r="AG90" s="215" t="s">
        <v>176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37">
        <v>32</v>
      </c>
      <c r="B91" s="238" t="s">
        <v>791</v>
      </c>
      <c r="C91" s="249" t="s">
        <v>792</v>
      </c>
      <c r="D91" s="239" t="s">
        <v>344</v>
      </c>
      <c r="E91" s="240">
        <v>6</v>
      </c>
      <c r="F91" s="241"/>
      <c r="G91" s="242">
        <f>ROUND(E91*F91,2)</f>
        <v>0</v>
      </c>
      <c r="H91" s="241"/>
      <c r="I91" s="242">
        <f>ROUND(E91*H91,2)</f>
        <v>0</v>
      </c>
      <c r="J91" s="241"/>
      <c r="K91" s="242">
        <f>ROUND(E91*J91,2)</f>
        <v>0</v>
      </c>
      <c r="L91" s="242">
        <v>21</v>
      </c>
      <c r="M91" s="242">
        <f>G91*(1+L91/100)</f>
        <v>0</v>
      </c>
      <c r="N91" s="242">
        <v>3.5699999999999998E-3</v>
      </c>
      <c r="O91" s="242">
        <f>ROUND(E91*N91,2)</f>
        <v>0.02</v>
      </c>
      <c r="P91" s="242">
        <v>0</v>
      </c>
      <c r="Q91" s="242">
        <f>ROUND(E91*P91,2)</f>
        <v>0</v>
      </c>
      <c r="R91" s="242"/>
      <c r="S91" s="242" t="s">
        <v>167</v>
      </c>
      <c r="T91" s="243" t="s">
        <v>168</v>
      </c>
      <c r="U91" s="224">
        <v>0.55000000000000004</v>
      </c>
      <c r="V91" s="224">
        <f>ROUND(E91*U91,2)</f>
        <v>3.3</v>
      </c>
      <c r="W91" s="224"/>
      <c r="X91" s="224" t="s">
        <v>190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483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22"/>
      <c r="B92" s="223"/>
      <c r="C92" s="250" t="s">
        <v>782</v>
      </c>
      <c r="D92" s="245"/>
      <c r="E92" s="245"/>
      <c r="F92" s="245"/>
      <c r="G92" s="245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15"/>
      <c r="Z92" s="215"/>
      <c r="AA92" s="215"/>
      <c r="AB92" s="215"/>
      <c r="AC92" s="215"/>
      <c r="AD92" s="215"/>
      <c r="AE92" s="215"/>
      <c r="AF92" s="215"/>
      <c r="AG92" s="215" t="s">
        <v>172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22"/>
      <c r="B93" s="223"/>
      <c r="C93" s="252" t="s">
        <v>783</v>
      </c>
      <c r="D93" s="246"/>
      <c r="E93" s="246"/>
      <c r="F93" s="246"/>
      <c r="G93" s="246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5"/>
      <c r="Z93" s="215"/>
      <c r="AA93" s="215"/>
      <c r="AB93" s="215"/>
      <c r="AC93" s="215"/>
      <c r="AD93" s="215"/>
      <c r="AE93" s="215"/>
      <c r="AF93" s="215"/>
      <c r="AG93" s="215" t="s">
        <v>172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22"/>
      <c r="B94" s="223"/>
      <c r="C94" s="253" t="s">
        <v>793</v>
      </c>
      <c r="D94" s="228"/>
      <c r="E94" s="229">
        <v>6</v>
      </c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15"/>
      <c r="Z94" s="215"/>
      <c r="AA94" s="215"/>
      <c r="AB94" s="215"/>
      <c r="AC94" s="215"/>
      <c r="AD94" s="215"/>
      <c r="AE94" s="215"/>
      <c r="AF94" s="215"/>
      <c r="AG94" s="215" t="s">
        <v>176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37">
        <v>33</v>
      </c>
      <c r="B95" s="238" t="s">
        <v>794</v>
      </c>
      <c r="C95" s="249" t="s">
        <v>795</v>
      </c>
      <c r="D95" s="239" t="s">
        <v>254</v>
      </c>
      <c r="E95" s="240">
        <v>1</v>
      </c>
      <c r="F95" s="241"/>
      <c r="G95" s="242">
        <f>ROUND(E95*F95,2)</f>
        <v>0</v>
      </c>
      <c r="H95" s="241"/>
      <c r="I95" s="242">
        <f>ROUND(E95*H95,2)</f>
        <v>0</v>
      </c>
      <c r="J95" s="241"/>
      <c r="K95" s="242">
        <f>ROUND(E95*J95,2)</f>
        <v>0</v>
      </c>
      <c r="L95" s="242">
        <v>21</v>
      </c>
      <c r="M95" s="242">
        <f>G95*(1+L95/100)</f>
        <v>0</v>
      </c>
      <c r="N95" s="242">
        <v>0</v>
      </c>
      <c r="O95" s="242">
        <f>ROUND(E95*N95,2)</f>
        <v>0</v>
      </c>
      <c r="P95" s="242">
        <v>0</v>
      </c>
      <c r="Q95" s="242">
        <f>ROUND(E95*P95,2)</f>
        <v>0</v>
      </c>
      <c r="R95" s="242"/>
      <c r="S95" s="242" t="s">
        <v>167</v>
      </c>
      <c r="T95" s="243" t="s">
        <v>168</v>
      </c>
      <c r="U95" s="224">
        <v>0.157</v>
      </c>
      <c r="V95" s="224">
        <f>ROUND(E95*U95,2)</f>
        <v>0.16</v>
      </c>
      <c r="W95" s="224"/>
      <c r="X95" s="224" t="s">
        <v>190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483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22"/>
      <c r="B96" s="223"/>
      <c r="C96" s="250" t="s">
        <v>228</v>
      </c>
      <c r="D96" s="245"/>
      <c r="E96" s="245"/>
      <c r="F96" s="245"/>
      <c r="G96" s="245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15"/>
      <c r="Z96" s="215"/>
      <c r="AA96" s="215"/>
      <c r="AB96" s="215"/>
      <c r="AC96" s="215"/>
      <c r="AD96" s="215"/>
      <c r="AE96" s="215"/>
      <c r="AF96" s="215"/>
      <c r="AG96" s="215" t="s">
        <v>172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37">
        <v>34</v>
      </c>
      <c r="B97" s="238" t="s">
        <v>796</v>
      </c>
      <c r="C97" s="249" t="s">
        <v>797</v>
      </c>
      <c r="D97" s="239" t="s">
        <v>254</v>
      </c>
      <c r="E97" s="240">
        <v>10</v>
      </c>
      <c r="F97" s="241"/>
      <c r="G97" s="242">
        <f>ROUND(E97*F97,2)</f>
        <v>0</v>
      </c>
      <c r="H97" s="241"/>
      <c r="I97" s="242">
        <f>ROUND(E97*H97,2)</f>
        <v>0</v>
      </c>
      <c r="J97" s="241"/>
      <c r="K97" s="242">
        <f>ROUND(E97*J97,2)</f>
        <v>0</v>
      </c>
      <c r="L97" s="242">
        <v>21</v>
      </c>
      <c r="M97" s="242">
        <f>G97*(1+L97/100)</f>
        <v>0</v>
      </c>
      <c r="N97" s="242">
        <v>0</v>
      </c>
      <c r="O97" s="242">
        <f>ROUND(E97*N97,2)</f>
        <v>0</v>
      </c>
      <c r="P97" s="242">
        <v>0</v>
      </c>
      <c r="Q97" s="242">
        <f>ROUND(E97*P97,2)</f>
        <v>0</v>
      </c>
      <c r="R97" s="242"/>
      <c r="S97" s="242" t="s">
        <v>167</v>
      </c>
      <c r="T97" s="243" t="s">
        <v>168</v>
      </c>
      <c r="U97" s="224">
        <v>0.17399999999999999</v>
      </c>
      <c r="V97" s="224">
        <f>ROUND(E97*U97,2)</f>
        <v>1.74</v>
      </c>
      <c r="W97" s="224"/>
      <c r="X97" s="224" t="s">
        <v>190</v>
      </c>
      <c r="Y97" s="215"/>
      <c r="Z97" s="215"/>
      <c r="AA97" s="215"/>
      <c r="AB97" s="215"/>
      <c r="AC97" s="215"/>
      <c r="AD97" s="215"/>
      <c r="AE97" s="215"/>
      <c r="AF97" s="215"/>
      <c r="AG97" s="215" t="s">
        <v>483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22"/>
      <c r="B98" s="223"/>
      <c r="C98" s="250" t="s">
        <v>228</v>
      </c>
      <c r="D98" s="245"/>
      <c r="E98" s="245"/>
      <c r="F98" s="245"/>
      <c r="G98" s="245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15"/>
      <c r="Z98" s="215"/>
      <c r="AA98" s="215"/>
      <c r="AB98" s="215"/>
      <c r="AC98" s="215"/>
      <c r="AD98" s="215"/>
      <c r="AE98" s="215"/>
      <c r="AF98" s="215"/>
      <c r="AG98" s="215" t="s">
        <v>172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">
      <c r="A99" s="222"/>
      <c r="B99" s="223"/>
      <c r="C99" s="253" t="s">
        <v>798</v>
      </c>
      <c r="D99" s="228"/>
      <c r="E99" s="229">
        <v>10</v>
      </c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15"/>
      <c r="Z99" s="215"/>
      <c r="AA99" s="215"/>
      <c r="AB99" s="215"/>
      <c r="AC99" s="215"/>
      <c r="AD99" s="215"/>
      <c r="AE99" s="215"/>
      <c r="AF99" s="215"/>
      <c r="AG99" s="215" t="s">
        <v>176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37">
        <v>35</v>
      </c>
      <c r="B100" s="238" t="s">
        <v>799</v>
      </c>
      <c r="C100" s="249" t="s">
        <v>800</v>
      </c>
      <c r="D100" s="239" t="s">
        <v>254</v>
      </c>
      <c r="E100" s="240">
        <v>11</v>
      </c>
      <c r="F100" s="241"/>
      <c r="G100" s="242">
        <f>ROUND(E100*F100,2)</f>
        <v>0</v>
      </c>
      <c r="H100" s="241"/>
      <c r="I100" s="242">
        <f>ROUND(E100*H100,2)</f>
        <v>0</v>
      </c>
      <c r="J100" s="241"/>
      <c r="K100" s="242">
        <f>ROUND(E100*J100,2)</f>
        <v>0</v>
      </c>
      <c r="L100" s="242">
        <v>21</v>
      </c>
      <c r="M100" s="242">
        <f>G100*(1+L100/100)</f>
        <v>0</v>
      </c>
      <c r="N100" s="242">
        <v>0</v>
      </c>
      <c r="O100" s="242">
        <f>ROUND(E100*N100,2)</f>
        <v>0</v>
      </c>
      <c r="P100" s="242">
        <v>0</v>
      </c>
      <c r="Q100" s="242">
        <f>ROUND(E100*P100,2)</f>
        <v>0</v>
      </c>
      <c r="R100" s="242"/>
      <c r="S100" s="242" t="s">
        <v>167</v>
      </c>
      <c r="T100" s="243" t="s">
        <v>168</v>
      </c>
      <c r="U100" s="224">
        <v>0.25900000000000001</v>
      </c>
      <c r="V100" s="224">
        <f>ROUND(E100*U100,2)</f>
        <v>2.85</v>
      </c>
      <c r="W100" s="224"/>
      <c r="X100" s="224" t="s">
        <v>190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483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22"/>
      <c r="B101" s="223"/>
      <c r="C101" s="250" t="s">
        <v>228</v>
      </c>
      <c r="D101" s="245"/>
      <c r="E101" s="245"/>
      <c r="F101" s="245"/>
      <c r="G101" s="245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172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22"/>
      <c r="B102" s="223"/>
      <c r="C102" s="253" t="s">
        <v>801</v>
      </c>
      <c r="D102" s="228"/>
      <c r="E102" s="229">
        <v>11</v>
      </c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15"/>
      <c r="Z102" s="215"/>
      <c r="AA102" s="215"/>
      <c r="AB102" s="215"/>
      <c r="AC102" s="215"/>
      <c r="AD102" s="215"/>
      <c r="AE102" s="215"/>
      <c r="AF102" s="215"/>
      <c r="AG102" s="215" t="s">
        <v>176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ht="22.5" outlineLevel="1" x14ac:dyDescent="0.2">
      <c r="A103" s="237">
        <v>36</v>
      </c>
      <c r="B103" s="238" t="s">
        <v>802</v>
      </c>
      <c r="C103" s="249" t="s">
        <v>803</v>
      </c>
      <c r="D103" s="239" t="s">
        <v>254</v>
      </c>
      <c r="E103" s="240">
        <v>7</v>
      </c>
      <c r="F103" s="241"/>
      <c r="G103" s="242">
        <f>ROUND(E103*F103,2)</f>
        <v>0</v>
      </c>
      <c r="H103" s="241"/>
      <c r="I103" s="242">
        <f>ROUND(E103*H103,2)</f>
        <v>0</v>
      </c>
      <c r="J103" s="241"/>
      <c r="K103" s="242">
        <f>ROUND(E103*J103,2)</f>
        <v>0</v>
      </c>
      <c r="L103" s="242">
        <v>21</v>
      </c>
      <c r="M103" s="242">
        <f>G103*(1+L103/100)</f>
        <v>0</v>
      </c>
      <c r="N103" s="242">
        <v>5.5999999999999995E-4</v>
      </c>
      <c r="O103" s="242">
        <f>ROUND(E103*N103,2)</f>
        <v>0</v>
      </c>
      <c r="P103" s="242">
        <v>0</v>
      </c>
      <c r="Q103" s="242">
        <f>ROUND(E103*P103,2)</f>
        <v>0</v>
      </c>
      <c r="R103" s="242"/>
      <c r="S103" s="242" t="s">
        <v>167</v>
      </c>
      <c r="T103" s="243" t="s">
        <v>168</v>
      </c>
      <c r="U103" s="224">
        <v>0.3</v>
      </c>
      <c r="V103" s="224">
        <f>ROUND(E103*U103,2)</f>
        <v>2.1</v>
      </c>
      <c r="W103" s="224"/>
      <c r="X103" s="224" t="s">
        <v>190</v>
      </c>
      <c r="Y103" s="215"/>
      <c r="Z103" s="215"/>
      <c r="AA103" s="215"/>
      <c r="AB103" s="215"/>
      <c r="AC103" s="215"/>
      <c r="AD103" s="215"/>
      <c r="AE103" s="215"/>
      <c r="AF103" s="215"/>
      <c r="AG103" s="215" t="s">
        <v>483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22"/>
      <c r="B104" s="223"/>
      <c r="C104" s="250" t="s">
        <v>804</v>
      </c>
      <c r="D104" s="245"/>
      <c r="E104" s="245"/>
      <c r="F104" s="245"/>
      <c r="G104" s="245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15"/>
      <c r="Z104" s="215"/>
      <c r="AA104" s="215"/>
      <c r="AB104" s="215"/>
      <c r="AC104" s="215"/>
      <c r="AD104" s="215"/>
      <c r="AE104" s="215"/>
      <c r="AF104" s="215"/>
      <c r="AG104" s="215" t="s">
        <v>172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">
      <c r="A105" s="222"/>
      <c r="B105" s="223"/>
      <c r="C105" s="252" t="s">
        <v>805</v>
      </c>
      <c r="D105" s="246"/>
      <c r="E105" s="246"/>
      <c r="F105" s="246"/>
      <c r="G105" s="246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15"/>
      <c r="Z105" s="215"/>
      <c r="AA105" s="215"/>
      <c r="AB105" s="215"/>
      <c r="AC105" s="215"/>
      <c r="AD105" s="215"/>
      <c r="AE105" s="215"/>
      <c r="AF105" s="215"/>
      <c r="AG105" s="215" t="s">
        <v>172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">
      <c r="A106" s="222"/>
      <c r="B106" s="223"/>
      <c r="C106" s="252" t="s">
        <v>806</v>
      </c>
      <c r="D106" s="246"/>
      <c r="E106" s="246"/>
      <c r="F106" s="246"/>
      <c r="G106" s="246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15"/>
      <c r="Z106" s="215"/>
      <c r="AA106" s="215"/>
      <c r="AB106" s="215"/>
      <c r="AC106" s="215"/>
      <c r="AD106" s="215"/>
      <c r="AE106" s="215"/>
      <c r="AF106" s="215"/>
      <c r="AG106" s="215" t="s">
        <v>172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">
      <c r="A107" s="222"/>
      <c r="B107" s="223"/>
      <c r="C107" s="252" t="s">
        <v>807</v>
      </c>
      <c r="D107" s="246"/>
      <c r="E107" s="246"/>
      <c r="F107" s="246"/>
      <c r="G107" s="246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172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22"/>
      <c r="B108" s="223"/>
      <c r="C108" s="252" t="s">
        <v>808</v>
      </c>
      <c r="D108" s="246"/>
      <c r="E108" s="246"/>
      <c r="F108" s="246"/>
      <c r="G108" s="246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172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">
      <c r="A109" s="222"/>
      <c r="B109" s="223"/>
      <c r="C109" s="252" t="s">
        <v>809</v>
      </c>
      <c r="D109" s="246"/>
      <c r="E109" s="246"/>
      <c r="F109" s="246"/>
      <c r="G109" s="246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172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37">
        <v>37</v>
      </c>
      <c r="B110" s="238" t="s">
        <v>810</v>
      </c>
      <c r="C110" s="249" t="s">
        <v>811</v>
      </c>
      <c r="D110" s="239" t="s">
        <v>344</v>
      </c>
      <c r="E110" s="240">
        <v>66.5</v>
      </c>
      <c r="F110" s="241"/>
      <c r="G110" s="242">
        <f>ROUND(E110*F110,2)</f>
        <v>0</v>
      </c>
      <c r="H110" s="241"/>
      <c r="I110" s="242">
        <f>ROUND(E110*H110,2)</f>
        <v>0</v>
      </c>
      <c r="J110" s="241"/>
      <c r="K110" s="242">
        <f>ROUND(E110*J110,2)</f>
        <v>0</v>
      </c>
      <c r="L110" s="242">
        <v>21</v>
      </c>
      <c r="M110" s="242">
        <f>G110*(1+L110/100)</f>
        <v>0</v>
      </c>
      <c r="N110" s="242">
        <v>0</v>
      </c>
      <c r="O110" s="242">
        <f>ROUND(E110*N110,2)</f>
        <v>0</v>
      </c>
      <c r="P110" s="242">
        <v>0</v>
      </c>
      <c r="Q110" s="242">
        <f>ROUND(E110*P110,2)</f>
        <v>0</v>
      </c>
      <c r="R110" s="242"/>
      <c r="S110" s="242" t="s">
        <v>167</v>
      </c>
      <c r="T110" s="243" t="s">
        <v>168</v>
      </c>
      <c r="U110" s="224">
        <v>4.8000000000000001E-2</v>
      </c>
      <c r="V110" s="224">
        <f>ROUND(E110*U110,2)</f>
        <v>3.19</v>
      </c>
      <c r="W110" s="224"/>
      <c r="X110" s="224" t="s">
        <v>190</v>
      </c>
      <c r="Y110" s="215"/>
      <c r="Z110" s="215"/>
      <c r="AA110" s="215"/>
      <c r="AB110" s="215"/>
      <c r="AC110" s="215"/>
      <c r="AD110" s="215"/>
      <c r="AE110" s="215"/>
      <c r="AF110" s="215"/>
      <c r="AG110" s="215" t="s">
        <v>483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">
      <c r="A111" s="222"/>
      <c r="B111" s="223"/>
      <c r="C111" s="250" t="s">
        <v>228</v>
      </c>
      <c r="D111" s="245"/>
      <c r="E111" s="245"/>
      <c r="F111" s="245"/>
      <c r="G111" s="245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15"/>
      <c r="Z111" s="215"/>
      <c r="AA111" s="215"/>
      <c r="AB111" s="215"/>
      <c r="AC111" s="215"/>
      <c r="AD111" s="215"/>
      <c r="AE111" s="215"/>
      <c r="AF111" s="215"/>
      <c r="AG111" s="215" t="s">
        <v>172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 x14ac:dyDescent="0.2">
      <c r="A112" s="222"/>
      <c r="B112" s="223"/>
      <c r="C112" s="253" t="s">
        <v>773</v>
      </c>
      <c r="D112" s="228"/>
      <c r="E112" s="229">
        <v>11.5</v>
      </c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15"/>
      <c r="Z112" s="215"/>
      <c r="AA112" s="215"/>
      <c r="AB112" s="215"/>
      <c r="AC112" s="215"/>
      <c r="AD112" s="215"/>
      <c r="AE112" s="215"/>
      <c r="AF112" s="215"/>
      <c r="AG112" s="215" t="s">
        <v>176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">
      <c r="A113" s="222"/>
      <c r="B113" s="223"/>
      <c r="C113" s="253" t="s">
        <v>776</v>
      </c>
      <c r="D113" s="228"/>
      <c r="E113" s="229">
        <v>5.4</v>
      </c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15"/>
      <c r="Z113" s="215"/>
      <c r="AA113" s="215"/>
      <c r="AB113" s="215"/>
      <c r="AC113" s="215"/>
      <c r="AD113" s="215"/>
      <c r="AE113" s="215"/>
      <c r="AF113" s="215"/>
      <c r="AG113" s="215" t="s">
        <v>176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22"/>
      <c r="B114" s="223"/>
      <c r="C114" s="253" t="s">
        <v>784</v>
      </c>
      <c r="D114" s="228"/>
      <c r="E114" s="229">
        <v>9.1999999999999993</v>
      </c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15"/>
      <c r="Z114" s="215"/>
      <c r="AA114" s="215"/>
      <c r="AB114" s="215"/>
      <c r="AC114" s="215"/>
      <c r="AD114" s="215"/>
      <c r="AE114" s="215"/>
      <c r="AF114" s="215"/>
      <c r="AG114" s="215" t="s">
        <v>176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">
      <c r="A115" s="222"/>
      <c r="B115" s="223"/>
      <c r="C115" s="253" t="s">
        <v>779</v>
      </c>
      <c r="D115" s="228"/>
      <c r="E115" s="229">
        <v>10</v>
      </c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15"/>
      <c r="Z115" s="215"/>
      <c r="AA115" s="215"/>
      <c r="AB115" s="215"/>
      <c r="AC115" s="215"/>
      <c r="AD115" s="215"/>
      <c r="AE115" s="215"/>
      <c r="AF115" s="215"/>
      <c r="AG115" s="215" t="s">
        <v>176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">
      <c r="A116" s="222"/>
      <c r="B116" s="223"/>
      <c r="C116" s="253" t="s">
        <v>787</v>
      </c>
      <c r="D116" s="228"/>
      <c r="E116" s="229">
        <v>6.1</v>
      </c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15"/>
      <c r="Z116" s="215"/>
      <c r="AA116" s="215"/>
      <c r="AB116" s="215"/>
      <c r="AC116" s="215"/>
      <c r="AD116" s="215"/>
      <c r="AE116" s="215"/>
      <c r="AF116" s="215"/>
      <c r="AG116" s="215" t="s">
        <v>176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22"/>
      <c r="B117" s="223"/>
      <c r="C117" s="253" t="s">
        <v>790</v>
      </c>
      <c r="D117" s="228"/>
      <c r="E117" s="229">
        <v>24.3</v>
      </c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176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37">
        <v>38</v>
      </c>
      <c r="B118" s="238" t="s">
        <v>812</v>
      </c>
      <c r="C118" s="249" t="s">
        <v>813</v>
      </c>
      <c r="D118" s="239" t="s">
        <v>344</v>
      </c>
      <c r="E118" s="240">
        <v>6</v>
      </c>
      <c r="F118" s="241"/>
      <c r="G118" s="242">
        <f>ROUND(E118*F118,2)</f>
        <v>0</v>
      </c>
      <c r="H118" s="241"/>
      <c r="I118" s="242">
        <f>ROUND(E118*H118,2)</f>
        <v>0</v>
      </c>
      <c r="J118" s="241"/>
      <c r="K118" s="242">
        <f>ROUND(E118*J118,2)</f>
        <v>0</v>
      </c>
      <c r="L118" s="242">
        <v>21</v>
      </c>
      <c r="M118" s="242">
        <f>G118*(1+L118/100)</f>
        <v>0</v>
      </c>
      <c r="N118" s="242">
        <v>0</v>
      </c>
      <c r="O118" s="242">
        <f>ROUND(E118*N118,2)</f>
        <v>0</v>
      </c>
      <c r="P118" s="242">
        <v>0</v>
      </c>
      <c r="Q118" s="242">
        <f>ROUND(E118*P118,2)</f>
        <v>0</v>
      </c>
      <c r="R118" s="242"/>
      <c r="S118" s="242" t="s">
        <v>167</v>
      </c>
      <c r="T118" s="243" t="s">
        <v>168</v>
      </c>
      <c r="U118" s="224">
        <v>5.8999999999999997E-2</v>
      </c>
      <c r="V118" s="224">
        <f>ROUND(E118*U118,2)</f>
        <v>0.35</v>
      </c>
      <c r="W118" s="224"/>
      <c r="X118" s="224" t="s">
        <v>190</v>
      </c>
      <c r="Y118" s="215"/>
      <c r="Z118" s="215"/>
      <c r="AA118" s="215"/>
      <c r="AB118" s="215"/>
      <c r="AC118" s="215"/>
      <c r="AD118" s="215"/>
      <c r="AE118" s="215"/>
      <c r="AF118" s="215"/>
      <c r="AG118" s="215" t="s">
        <v>483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22"/>
      <c r="B119" s="223"/>
      <c r="C119" s="250" t="s">
        <v>228</v>
      </c>
      <c r="D119" s="245"/>
      <c r="E119" s="245"/>
      <c r="F119" s="245"/>
      <c r="G119" s="245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15"/>
      <c r="Z119" s="215"/>
      <c r="AA119" s="215"/>
      <c r="AB119" s="215"/>
      <c r="AC119" s="215"/>
      <c r="AD119" s="215"/>
      <c r="AE119" s="215"/>
      <c r="AF119" s="215"/>
      <c r="AG119" s="215" t="s">
        <v>172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">
      <c r="A120" s="222"/>
      <c r="B120" s="223"/>
      <c r="C120" s="253" t="s">
        <v>793</v>
      </c>
      <c r="D120" s="228"/>
      <c r="E120" s="229">
        <v>6</v>
      </c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176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">
      <c r="A121" s="237">
        <v>39</v>
      </c>
      <c r="B121" s="238" t="s">
        <v>814</v>
      </c>
      <c r="C121" s="249" t="s">
        <v>815</v>
      </c>
      <c r="D121" s="239" t="s">
        <v>0</v>
      </c>
      <c r="E121" s="240">
        <v>573.09799999999996</v>
      </c>
      <c r="F121" s="241"/>
      <c r="G121" s="242">
        <f>ROUND(E121*F121,2)</f>
        <v>0</v>
      </c>
      <c r="H121" s="241"/>
      <c r="I121" s="242">
        <f>ROUND(E121*H121,2)</f>
        <v>0</v>
      </c>
      <c r="J121" s="241"/>
      <c r="K121" s="242">
        <f>ROUND(E121*J121,2)</f>
        <v>0</v>
      </c>
      <c r="L121" s="242">
        <v>21</v>
      </c>
      <c r="M121" s="242">
        <f>G121*(1+L121/100)</f>
        <v>0</v>
      </c>
      <c r="N121" s="242">
        <v>0</v>
      </c>
      <c r="O121" s="242">
        <f>ROUND(E121*N121,2)</f>
        <v>0</v>
      </c>
      <c r="P121" s="242">
        <v>0</v>
      </c>
      <c r="Q121" s="242">
        <f>ROUND(E121*P121,2)</f>
        <v>0</v>
      </c>
      <c r="R121" s="242"/>
      <c r="S121" s="242" t="s">
        <v>167</v>
      </c>
      <c r="T121" s="243" t="s">
        <v>168</v>
      </c>
      <c r="U121" s="224">
        <v>0</v>
      </c>
      <c r="V121" s="224">
        <f>ROUND(E121*U121,2)</f>
        <v>0</v>
      </c>
      <c r="W121" s="224"/>
      <c r="X121" s="224" t="s">
        <v>190</v>
      </c>
      <c r="Y121" s="215"/>
      <c r="Z121" s="215"/>
      <c r="AA121" s="215"/>
      <c r="AB121" s="215"/>
      <c r="AC121" s="215"/>
      <c r="AD121" s="215"/>
      <c r="AE121" s="215"/>
      <c r="AF121" s="215"/>
      <c r="AG121" s="215" t="s">
        <v>483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">
      <c r="A122" s="222"/>
      <c r="B122" s="223"/>
      <c r="C122" s="250" t="s">
        <v>228</v>
      </c>
      <c r="D122" s="245"/>
      <c r="E122" s="245"/>
      <c r="F122" s="245"/>
      <c r="G122" s="245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172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x14ac:dyDescent="0.2">
      <c r="A123" s="231" t="s">
        <v>162</v>
      </c>
      <c r="B123" s="232" t="s">
        <v>98</v>
      </c>
      <c r="C123" s="248" t="s">
        <v>99</v>
      </c>
      <c r="D123" s="233"/>
      <c r="E123" s="234"/>
      <c r="F123" s="235"/>
      <c r="G123" s="235">
        <f>SUMIF(AG124:AG157,"&lt;&gt;NOR",G124:G157)</f>
        <v>0</v>
      </c>
      <c r="H123" s="235"/>
      <c r="I123" s="235">
        <f>SUM(I124:I157)</f>
        <v>0</v>
      </c>
      <c r="J123" s="235"/>
      <c r="K123" s="235">
        <f>SUM(K124:K157)</f>
        <v>0</v>
      </c>
      <c r="L123" s="235"/>
      <c r="M123" s="235">
        <f>SUM(M124:M157)</f>
        <v>0</v>
      </c>
      <c r="N123" s="235"/>
      <c r="O123" s="235">
        <f>SUM(O124:O157)</f>
        <v>0.65</v>
      </c>
      <c r="P123" s="235"/>
      <c r="Q123" s="235">
        <f>SUM(Q124:Q157)</f>
        <v>0</v>
      </c>
      <c r="R123" s="235"/>
      <c r="S123" s="235"/>
      <c r="T123" s="236"/>
      <c r="U123" s="230"/>
      <c r="V123" s="230">
        <f>SUM(V124:V157)</f>
        <v>102.22999999999999</v>
      </c>
      <c r="W123" s="230"/>
      <c r="X123" s="230"/>
      <c r="AG123" t="s">
        <v>163</v>
      </c>
    </row>
    <row r="124" spans="1:60" outlineLevel="1" x14ac:dyDescent="0.2">
      <c r="A124" s="237">
        <v>40</v>
      </c>
      <c r="B124" s="238" t="s">
        <v>816</v>
      </c>
      <c r="C124" s="249" t="s">
        <v>817</v>
      </c>
      <c r="D124" s="239" t="s">
        <v>344</v>
      </c>
      <c r="E124" s="240">
        <v>34</v>
      </c>
      <c r="F124" s="241"/>
      <c r="G124" s="242">
        <f>ROUND(E124*F124,2)</f>
        <v>0</v>
      </c>
      <c r="H124" s="241"/>
      <c r="I124" s="242">
        <f>ROUND(E124*H124,2)</f>
        <v>0</v>
      </c>
      <c r="J124" s="241"/>
      <c r="K124" s="242">
        <f>ROUND(E124*J124,2)</f>
        <v>0</v>
      </c>
      <c r="L124" s="242">
        <v>21</v>
      </c>
      <c r="M124" s="242">
        <f>G124*(1+L124/100)</f>
        <v>0</v>
      </c>
      <c r="N124" s="242">
        <v>4.0099999999999997E-3</v>
      </c>
      <c r="O124" s="242">
        <f>ROUND(E124*N124,2)</f>
        <v>0.14000000000000001</v>
      </c>
      <c r="P124" s="242">
        <v>0</v>
      </c>
      <c r="Q124" s="242">
        <f>ROUND(E124*P124,2)</f>
        <v>0</v>
      </c>
      <c r="R124" s="242"/>
      <c r="S124" s="242" t="s">
        <v>167</v>
      </c>
      <c r="T124" s="243" t="s">
        <v>168</v>
      </c>
      <c r="U124" s="224">
        <v>0.54290000000000005</v>
      </c>
      <c r="V124" s="224">
        <f>ROUND(E124*U124,2)</f>
        <v>18.46</v>
      </c>
      <c r="W124" s="224"/>
      <c r="X124" s="224" t="s">
        <v>190</v>
      </c>
      <c r="Y124" s="215"/>
      <c r="Z124" s="215"/>
      <c r="AA124" s="215"/>
      <c r="AB124" s="215"/>
      <c r="AC124" s="215"/>
      <c r="AD124" s="215"/>
      <c r="AE124" s="215"/>
      <c r="AF124" s="215"/>
      <c r="AG124" s="215" t="s">
        <v>483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">
      <c r="A125" s="222"/>
      <c r="B125" s="223"/>
      <c r="C125" s="250" t="s">
        <v>228</v>
      </c>
      <c r="D125" s="245"/>
      <c r="E125" s="245"/>
      <c r="F125" s="245"/>
      <c r="G125" s="245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15"/>
      <c r="Z125" s="215"/>
      <c r="AA125" s="215"/>
      <c r="AB125" s="215"/>
      <c r="AC125" s="215"/>
      <c r="AD125" s="215"/>
      <c r="AE125" s="215"/>
      <c r="AF125" s="215"/>
      <c r="AG125" s="215" t="s">
        <v>172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">
      <c r="A126" s="222"/>
      <c r="B126" s="223"/>
      <c r="C126" s="253" t="s">
        <v>760</v>
      </c>
      <c r="D126" s="228"/>
      <c r="E126" s="229">
        <v>34</v>
      </c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15"/>
      <c r="Z126" s="215"/>
      <c r="AA126" s="215"/>
      <c r="AB126" s="215"/>
      <c r="AC126" s="215"/>
      <c r="AD126" s="215"/>
      <c r="AE126" s="215"/>
      <c r="AF126" s="215"/>
      <c r="AG126" s="215" t="s">
        <v>176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">
      <c r="A127" s="237">
        <v>41</v>
      </c>
      <c r="B127" s="238" t="s">
        <v>818</v>
      </c>
      <c r="C127" s="249" t="s">
        <v>819</v>
      </c>
      <c r="D127" s="239" t="s">
        <v>344</v>
      </c>
      <c r="E127" s="240">
        <v>51.2</v>
      </c>
      <c r="F127" s="241"/>
      <c r="G127" s="242">
        <f>ROUND(E127*F127,2)</f>
        <v>0</v>
      </c>
      <c r="H127" s="241"/>
      <c r="I127" s="242">
        <f>ROUND(E127*H127,2)</f>
        <v>0</v>
      </c>
      <c r="J127" s="241"/>
      <c r="K127" s="242">
        <f>ROUND(E127*J127,2)</f>
        <v>0</v>
      </c>
      <c r="L127" s="242">
        <v>21</v>
      </c>
      <c r="M127" s="242">
        <f>G127*(1+L127/100)</f>
        <v>0</v>
      </c>
      <c r="N127" s="242">
        <v>5.2199999999999998E-3</v>
      </c>
      <c r="O127" s="242">
        <f>ROUND(E127*N127,2)</f>
        <v>0.27</v>
      </c>
      <c r="P127" s="242">
        <v>0</v>
      </c>
      <c r="Q127" s="242">
        <f>ROUND(E127*P127,2)</f>
        <v>0</v>
      </c>
      <c r="R127" s="242"/>
      <c r="S127" s="242" t="s">
        <v>167</v>
      </c>
      <c r="T127" s="243" t="s">
        <v>168</v>
      </c>
      <c r="U127" s="224">
        <v>0.63429999999999997</v>
      </c>
      <c r="V127" s="224">
        <f>ROUND(E127*U127,2)</f>
        <v>32.479999999999997</v>
      </c>
      <c r="W127" s="224"/>
      <c r="X127" s="224" t="s">
        <v>190</v>
      </c>
      <c r="Y127" s="215"/>
      <c r="Z127" s="215"/>
      <c r="AA127" s="215"/>
      <c r="AB127" s="215"/>
      <c r="AC127" s="215"/>
      <c r="AD127" s="215"/>
      <c r="AE127" s="215"/>
      <c r="AF127" s="215"/>
      <c r="AG127" s="215" t="s">
        <v>483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">
      <c r="A128" s="222"/>
      <c r="B128" s="223"/>
      <c r="C128" s="250" t="s">
        <v>228</v>
      </c>
      <c r="D128" s="245"/>
      <c r="E128" s="245"/>
      <c r="F128" s="245"/>
      <c r="G128" s="245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172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">
      <c r="A129" s="222"/>
      <c r="B129" s="223"/>
      <c r="C129" s="253" t="s">
        <v>763</v>
      </c>
      <c r="D129" s="228"/>
      <c r="E129" s="229">
        <v>51.2</v>
      </c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15"/>
      <c r="Z129" s="215"/>
      <c r="AA129" s="215"/>
      <c r="AB129" s="215"/>
      <c r="AC129" s="215"/>
      <c r="AD129" s="215"/>
      <c r="AE129" s="215"/>
      <c r="AF129" s="215"/>
      <c r="AG129" s="215" t="s">
        <v>176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">
      <c r="A130" s="237">
        <v>42</v>
      </c>
      <c r="B130" s="238" t="s">
        <v>820</v>
      </c>
      <c r="C130" s="249" t="s">
        <v>821</v>
      </c>
      <c r="D130" s="239" t="s">
        <v>344</v>
      </c>
      <c r="E130" s="240">
        <v>40</v>
      </c>
      <c r="F130" s="241"/>
      <c r="G130" s="242">
        <f>ROUND(E130*F130,2)</f>
        <v>0</v>
      </c>
      <c r="H130" s="241"/>
      <c r="I130" s="242">
        <f>ROUND(E130*H130,2)</f>
        <v>0</v>
      </c>
      <c r="J130" s="241"/>
      <c r="K130" s="242">
        <f>ROUND(E130*J130,2)</f>
        <v>0</v>
      </c>
      <c r="L130" s="242">
        <v>21</v>
      </c>
      <c r="M130" s="242">
        <f>G130*(1+L130/100)</f>
        <v>0</v>
      </c>
      <c r="N130" s="242">
        <v>5.4099999999999999E-3</v>
      </c>
      <c r="O130" s="242">
        <f>ROUND(E130*N130,2)</f>
        <v>0.22</v>
      </c>
      <c r="P130" s="242">
        <v>0</v>
      </c>
      <c r="Q130" s="242">
        <f>ROUND(E130*P130,2)</f>
        <v>0</v>
      </c>
      <c r="R130" s="242"/>
      <c r="S130" s="242" t="s">
        <v>167</v>
      </c>
      <c r="T130" s="243" t="s">
        <v>168</v>
      </c>
      <c r="U130" s="224">
        <v>0.68279999999999996</v>
      </c>
      <c r="V130" s="224">
        <f>ROUND(E130*U130,2)</f>
        <v>27.31</v>
      </c>
      <c r="W130" s="224"/>
      <c r="X130" s="224" t="s">
        <v>190</v>
      </c>
      <c r="Y130" s="215"/>
      <c r="Z130" s="215"/>
      <c r="AA130" s="215"/>
      <c r="AB130" s="215"/>
      <c r="AC130" s="215"/>
      <c r="AD130" s="215"/>
      <c r="AE130" s="215"/>
      <c r="AF130" s="215"/>
      <c r="AG130" s="215" t="s">
        <v>483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 x14ac:dyDescent="0.2">
      <c r="A131" s="222"/>
      <c r="B131" s="223"/>
      <c r="C131" s="250" t="s">
        <v>228</v>
      </c>
      <c r="D131" s="245"/>
      <c r="E131" s="245"/>
      <c r="F131" s="245"/>
      <c r="G131" s="245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15"/>
      <c r="Z131" s="215"/>
      <c r="AA131" s="215"/>
      <c r="AB131" s="215"/>
      <c r="AC131" s="215"/>
      <c r="AD131" s="215"/>
      <c r="AE131" s="215"/>
      <c r="AF131" s="215"/>
      <c r="AG131" s="215" t="s">
        <v>172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">
      <c r="A132" s="222"/>
      <c r="B132" s="223"/>
      <c r="C132" s="253" t="s">
        <v>766</v>
      </c>
      <c r="D132" s="228"/>
      <c r="E132" s="229">
        <v>40</v>
      </c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15"/>
      <c r="Z132" s="215"/>
      <c r="AA132" s="215"/>
      <c r="AB132" s="215"/>
      <c r="AC132" s="215"/>
      <c r="AD132" s="215"/>
      <c r="AE132" s="215"/>
      <c r="AF132" s="215"/>
      <c r="AG132" s="215" t="s">
        <v>176</v>
      </c>
      <c r="AH132" s="215">
        <v>0</v>
      </c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">
      <c r="A133" s="237">
        <v>43</v>
      </c>
      <c r="B133" s="238" t="s">
        <v>822</v>
      </c>
      <c r="C133" s="249" t="s">
        <v>823</v>
      </c>
      <c r="D133" s="239" t="s">
        <v>254</v>
      </c>
      <c r="E133" s="240">
        <v>35</v>
      </c>
      <c r="F133" s="241"/>
      <c r="G133" s="242">
        <f>ROUND(E133*F133,2)</f>
        <v>0</v>
      </c>
      <c r="H133" s="241"/>
      <c r="I133" s="242">
        <f>ROUND(E133*H133,2)</f>
        <v>0</v>
      </c>
      <c r="J133" s="241"/>
      <c r="K133" s="242">
        <f>ROUND(E133*J133,2)</f>
        <v>0</v>
      </c>
      <c r="L133" s="242">
        <v>21</v>
      </c>
      <c r="M133" s="242">
        <f>G133*(1+L133/100)</f>
        <v>0</v>
      </c>
      <c r="N133" s="242">
        <v>0</v>
      </c>
      <c r="O133" s="242">
        <f>ROUND(E133*N133,2)</f>
        <v>0</v>
      </c>
      <c r="P133" s="242">
        <v>0</v>
      </c>
      <c r="Q133" s="242">
        <f>ROUND(E133*P133,2)</f>
        <v>0</v>
      </c>
      <c r="R133" s="242"/>
      <c r="S133" s="242" t="s">
        <v>167</v>
      </c>
      <c r="T133" s="243" t="s">
        <v>168</v>
      </c>
      <c r="U133" s="224">
        <v>0.42499999999999999</v>
      </c>
      <c r="V133" s="224">
        <f>ROUND(E133*U133,2)</f>
        <v>14.88</v>
      </c>
      <c r="W133" s="224"/>
      <c r="X133" s="224" t="s">
        <v>190</v>
      </c>
      <c r="Y133" s="215"/>
      <c r="Z133" s="215"/>
      <c r="AA133" s="215"/>
      <c r="AB133" s="215"/>
      <c r="AC133" s="215"/>
      <c r="AD133" s="215"/>
      <c r="AE133" s="215"/>
      <c r="AF133" s="215"/>
      <c r="AG133" s="215" t="s">
        <v>483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">
      <c r="A134" s="222"/>
      <c r="B134" s="223"/>
      <c r="C134" s="250" t="s">
        <v>228</v>
      </c>
      <c r="D134" s="245"/>
      <c r="E134" s="245"/>
      <c r="F134" s="245"/>
      <c r="G134" s="245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15"/>
      <c r="Z134" s="215"/>
      <c r="AA134" s="215"/>
      <c r="AB134" s="215"/>
      <c r="AC134" s="215"/>
      <c r="AD134" s="215"/>
      <c r="AE134" s="215"/>
      <c r="AF134" s="215"/>
      <c r="AG134" s="215" t="s">
        <v>172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">
      <c r="A135" s="222"/>
      <c r="B135" s="223"/>
      <c r="C135" s="253" t="s">
        <v>824</v>
      </c>
      <c r="D135" s="228"/>
      <c r="E135" s="229">
        <v>35</v>
      </c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15"/>
      <c r="Z135" s="215"/>
      <c r="AA135" s="215"/>
      <c r="AB135" s="215"/>
      <c r="AC135" s="215"/>
      <c r="AD135" s="215"/>
      <c r="AE135" s="215"/>
      <c r="AF135" s="215"/>
      <c r="AG135" s="215" t="s">
        <v>176</v>
      </c>
      <c r="AH135" s="215">
        <v>0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">
      <c r="A136" s="237">
        <v>44</v>
      </c>
      <c r="B136" s="238" t="s">
        <v>825</v>
      </c>
      <c r="C136" s="249" t="s">
        <v>826</v>
      </c>
      <c r="D136" s="239" t="s">
        <v>546</v>
      </c>
      <c r="E136" s="240">
        <v>2</v>
      </c>
      <c r="F136" s="241"/>
      <c r="G136" s="242">
        <f>ROUND(E136*F136,2)</f>
        <v>0</v>
      </c>
      <c r="H136" s="241"/>
      <c r="I136" s="242">
        <f>ROUND(E136*H136,2)</f>
        <v>0</v>
      </c>
      <c r="J136" s="241"/>
      <c r="K136" s="242">
        <f>ROUND(E136*J136,2)</f>
        <v>0</v>
      </c>
      <c r="L136" s="242">
        <v>21</v>
      </c>
      <c r="M136" s="242">
        <f>G136*(1+L136/100)</f>
        <v>0</v>
      </c>
      <c r="N136" s="242">
        <v>0</v>
      </c>
      <c r="O136" s="242">
        <f>ROUND(E136*N136,2)</f>
        <v>0</v>
      </c>
      <c r="P136" s="242">
        <v>0</v>
      </c>
      <c r="Q136" s="242">
        <f>ROUND(E136*P136,2)</f>
        <v>0</v>
      </c>
      <c r="R136" s="242"/>
      <c r="S136" s="242" t="s">
        <v>167</v>
      </c>
      <c r="T136" s="243" t="s">
        <v>168</v>
      </c>
      <c r="U136" s="224">
        <v>0.105</v>
      </c>
      <c r="V136" s="224">
        <f>ROUND(E136*U136,2)</f>
        <v>0.21</v>
      </c>
      <c r="W136" s="224"/>
      <c r="X136" s="224" t="s">
        <v>190</v>
      </c>
      <c r="Y136" s="215"/>
      <c r="Z136" s="215"/>
      <c r="AA136" s="215"/>
      <c r="AB136" s="215"/>
      <c r="AC136" s="215"/>
      <c r="AD136" s="215"/>
      <c r="AE136" s="215"/>
      <c r="AF136" s="215"/>
      <c r="AG136" s="215" t="s">
        <v>483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 x14ac:dyDescent="0.2">
      <c r="A137" s="222"/>
      <c r="B137" s="223"/>
      <c r="C137" s="250" t="s">
        <v>228</v>
      </c>
      <c r="D137" s="245"/>
      <c r="E137" s="245"/>
      <c r="F137" s="245"/>
      <c r="G137" s="245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15"/>
      <c r="Z137" s="215"/>
      <c r="AA137" s="215"/>
      <c r="AB137" s="215"/>
      <c r="AC137" s="215"/>
      <c r="AD137" s="215"/>
      <c r="AE137" s="215"/>
      <c r="AF137" s="215"/>
      <c r="AG137" s="215" t="s">
        <v>172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 x14ac:dyDescent="0.2">
      <c r="A138" s="237">
        <v>45</v>
      </c>
      <c r="B138" s="238" t="s">
        <v>827</v>
      </c>
      <c r="C138" s="249" t="s">
        <v>828</v>
      </c>
      <c r="D138" s="239" t="s">
        <v>254</v>
      </c>
      <c r="E138" s="240">
        <v>3</v>
      </c>
      <c r="F138" s="241"/>
      <c r="G138" s="242">
        <f>ROUND(E138*F138,2)</f>
        <v>0</v>
      </c>
      <c r="H138" s="241"/>
      <c r="I138" s="242">
        <f>ROUND(E138*H138,2)</f>
        <v>0</v>
      </c>
      <c r="J138" s="241"/>
      <c r="K138" s="242">
        <f>ROUND(E138*J138,2)</f>
        <v>0</v>
      </c>
      <c r="L138" s="242">
        <v>21</v>
      </c>
      <c r="M138" s="242">
        <f>G138*(1+L138/100)</f>
        <v>0</v>
      </c>
      <c r="N138" s="242">
        <v>0</v>
      </c>
      <c r="O138" s="242">
        <f>ROUND(E138*N138,2)</f>
        <v>0</v>
      </c>
      <c r="P138" s="242">
        <v>0</v>
      </c>
      <c r="Q138" s="242">
        <f>ROUND(E138*P138,2)</f>
        <v>0</v>
      </c>
      <c r="R138" s="242"/>
      <c r="S138" s="242" t="s">
        <v>167</v>
      </c>
      <c r="T138" s="243" t="s">
        <v>168</v>
      </c>
      <c r="U138" s="224">
        <v>0.16500000000000001</v>
      </c>
      <c r="V138" s="224">
        <f>ROUND(E138*U138,2)</f>
        <v>0.5</v>
      </c>
      <c r="W138" s="224"/>
      <c r="X138" s="224" t="s">
        <v>190</v>
      </c>
      <c r="Y138" s="215"/>
      <c r="Z138" s="215"/>
      <c r="AA138" s="215"/>
      <c r="AB138" s="215"/>
      <c r="AC138" s="215"/>
      <c r="AD138" s="215"/>
      <c r="AE138" s="215"/>
      <c r="AF138" s="215"/>
      <c r="AG138" s="215" t="s">
        <v>483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">
      <c r="A139" s="222"/>
      <c r="B139" s="223"/>
      <c r="C139" s="250" t="s">
        <v>228</v>
      </c>
      <c r="D139" s="245"/>
      <c r="E139" s="245"/>
      <c r="F139" s="245"/>
      <c r="G139" s="245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15"/>
      <c r="Z139" s="215"/>
      <c r="AA139" s="215"/>
      <c r="AB139" s="215"/>
      <c r="AC139" s="215"/>
      <c r="AD139" s="215"/>
      <c r="AE139" s="215"/>
      <c r="AF139" s="215"/>
      <c r="AG139" s="215" t="s">
        <v>172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">
      <c r="A140" s="237">
        <v>46</v>
      </c>
      <c r="B140" s="238" t="s">
        <v>829</v>
      </c>
      <c r="C140" s="249" t="s">
        <v>830</v>
      </c>
      <c r="D140" s="239" t="s">
        <v>344</v>
      </c>
      <c r="E140" s="240">
        <v>125.2</v>
      </c>
      <c r="F140" s="241"/>
      <c r="G140" s="242">
        <f>ROUND(E140*F140,2)</f>
        <v>0</v>
      </c>
      <c r="H140" s="241"/>
      <c r="I140" s="242">
        <f>ROUND(E140*H140,2)</f>
        <v>0</v>
      </c>
      <c r="J140" s="241"/>
      <c r="K140" s="242">
        <f>ROUND(E140*J140,2)</f>
        <v>0</v>
      </c>
      <c r="L140" s="242">
        <v>21</v>
      </c>
      <c r="M140" s="242">
        <f>G140*(1+L140/100)</f>
        <v>0</v>
      </c>
      <c r="N140" s="242">
        <v>1.8000000000000001E-4</v>
      </c>
      <c r="O140" s="242">
        <f>ROUND(E140*N140,2)</f>
        <v>0.02</v>
      </c>
      <c r="P140" s="242">
        <v>0</v>
      </c>
      <c r="Q140" s="242">
        <f>ROUND(E140*P140,2)</f>
        <v>0</v>
      </c>
      <c r="R140" s="242"/>
      <c r="S140" s="242" t="s">
        <v>167</v>
      </c>
      <c r="T140" s="243" t="s">
        <v>168</v>
      </c>
      <c r="U140" s="224">
        <v>6.7000000000000004E-2</v>
      </c>
      <c r="V140" s="224">
        <f>ROUND(E140*U140,2)</f>
        <v>8.39</v>
      </c>
      <c r="W140" s="224"/>
      <c r="X140" s="224" t="s">
        <v>190</v>
      </c>
      <c r="Y140" s="215"/>
      <c r="Z140" s="215"/>
      <c r="AA140" s="215"/>
      <c r="AB140" s="215"/>
      <c r="AC140" s="215"/>
      <c r="AD140" s="215"/>
      <c r="AE140" s="215"/>
      <c r="AF140" s="215"/>
      <c r="AG140" s="215" t="s">
        <v>483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">
      <c r="A141" s="222"/>
      <c r="B141" s="223"/>
      <c r="C141" s="250" t="s">
        <v>228</v>
      </c>
      <c r="D141" s="245"/>
      <c r="E141" s="245"/>
      <c r="F141" s="245"/>
      <c r="G141" s="245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15"/>
      <c r="Z141" s="215"/>
      <c r="AA141" s="215"/>
      <c r="AB141" s="215"/>
      <c r="AC141" s="215"/>
      <c r="AD141" s="215"/>
      <c r="AE141" s="215"/>
      <c r="AF141" s="215"/>
      <c r="AG141" s="215" t="s">
        <v>172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">
      <c r="A142" s="222"/>
      <c r="B142" s="223"/>
      <c r="C142" s="253" t="s">
        <v>766</v>
      </c>
      <c r="D142" s="228"/>
      <c r="E142" s="229">
        <v>40</v>
      </c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15"/>
      <c r="Z142" s="215"/>
      <c r="AA142" s="215"/>
      <c r="AB142" s="215"/>
      <c r="AC142" s="215"/>
      <c r="AD142" s="215"/>
      <c r="AE142" s="215"/>
      <c r="AF142" s="215"/>
      <c r="AG142" s="215" t="s">
        <v>176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 x14ac:dyDescent="0.2">
      <c r="A143" s="222"/>
      <c r="B143" s="223"/>
      <c r="C143" s="253" t="s">
        <v>763</v>
      </c>
      <c r="D143" s="228"/>
      <c r="E143" s="229">
        <v>51.2</v>
      </c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15"/>
      <c r="Z143" s="215"/>
      <c r="AA143" s="215"/>
      <c r="AB143" s="215"/>
      <c r="AC143" s="215"/>
      <c r="AD143" s="215"/>
      <c r="AE143" s="215"/>
      <c r="AF143" s="215"/>
      <c r="AG143" s="215" t="s">
        <v>176</v>
      </c>
      <c r="AH143" s="215">
        <v>0</v>
      </c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">
      <c r="A144" s="222"/>
      <c r="B144" s="223"/>
      <c r="C144" s="253" t="s">
        <v>760</v>
      </c>
      <c r="D144" s="228"/>
      <c r="E144" s="229">
        <v>34</v>
      </c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15"/>
      <c r="Z144" s="215"/>
      <c r="AA144" s="215"/>
      <c r="AB144" s="215"/>
      <c r="AC144" s="215"/>
      <c r="AD144" s="215"/>
      <c r="AE144" s="215"/>
      <c r="AF144" s="215"/>
      <c r="AG144" s="215" t="s">
        <v>176</v>
      </c>
      <c r="AH144" s="215">
        <v>0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">
      <c r="A145" s="237">
        <v>47</v>
      </c>
      <c r="B145" s="238" t="s">
        <v>831</v>
      </c>
      <c r="C145" s="249" t="s">
        <v>832</v>
      </c>
      <c r="D145" s="239" t="s">
        <v>344</v>
      </c>
      <c r="E145" s="240">
        <v>125.2</v>
      </c>
      <c r="F145" s="241"/>
      <c r="G145" s="242">
        <f>ROUND(E145*F145,2)</f>
        <v>0</v>
      </c>
      <c r="H145" s="241"/>
      <c r="I145" s="242">
        <f>ROUND(E145*H145,2)</f>
        <v>0</v>
      </c>
      <c r="J145" s="241"/>
      <c r="K145" s="242">
        <f>ROUND(E145*J145,2)</f>
        <v>0</v>
      </c>
      <c r="L145" s="242">
        <v>21</v>
      </c>
      <c r="M145" s="242">
        <f>G145*(1+L145/100)</f>
        <v>0</v>
      </c>
      <c r="N145" s="242">
        <v>1.0000000000000001E-5</v>
      </c>
      <c r="O145" s="242">
        <f>ROUND(E145*N145,2)</f>
        <v>0</v>
      </c>
      <c r="P145" s="242">
        <v>0</v>
      </c>
      <c r="Q145" s="242">
        <f>ROUND(E145*P145,2)</f>
        <v>0</v>
      </c>
      <c r="R145" s="242"/>
      <c r="S145" s="242" t="s">
        <v>189</v>
      </c>
      <c r="T145" s="243" t="s">
        <v>168</v>
      </c>
      <c r="U145" s="224">
        <v>0</v>
      </c>
      <c r="V145" s="224">
        <f>ROUND(E145*U145,2)</f>
        <v>0</v>
      </c>
      <c r="W145" s="224"/>
      <c r="X145" s="224" t="s">
        <v>190</v>
      </c>
      <c r="Y145" s="215"/>
      <c r="Z145" s="215"/>
      <c r="AA145" s="215"/>
      <c r="AB145" s="215"/>
      <c r="AC145" s="215"/>
      <c r="AD145" s="215"/>
      <c r="AE145" s="215"/>
      <c r="AF145" s="215"/>
      <c r="AG145" s="215" t="s">
        <v>483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">
      <c r="A146" s="222"/>
      <c r="B146" s="223"/>
      <c r="C146" s="250" t="s">
        <v>228</v>
      </c>
      <c r="D146" s="245"/>
      <c r="E146" s="245"/>
      <c r="F146" s="245"/>
      <c r="G146" s="245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15"/>
      <c r="Z146" s="215"/>
      <c r="AA146" s="215"/>
      <c r="AB146" s="215"/>
      <c r="AC146" s="215"/>
      <c r="AD146" s="215"/>
      <c r="AE146" s="215"/>
      <c r="AF146" s="215"/>
      <c r="AG146" s="215" t="s">
        <v>172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">
      <c r="A147" s="222"/>
      <c r="B147" s="223"/>
      <c r="C147" s="253" t="s">
        <v>766</v>
      </c>
      <c r="D147" s="228"/>
      <c r="E147" s="229">
        <v>40</v>
      </c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15"/>
      <c r="Z147" s="215"/>
      <c r="AA147" s="215"/>
      <c r="AB147" s="215"/>
      <c r="AC147" s="215"/>
      <c r="AD147" s="215"/>
      <c r="AE147" s="215"/>
      <c r="AF147" s="215"/>
      <c r="AG147" s="215" t="s">
        <v>176</v>
      </c>
      <c r="AH147" s="215">
        <v>0</v>
      </c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">
      <c r="A148" s="222"/>
      <c r="B148" s="223"/>
      <c r="C148" s="253" t="s">
        <v>763</v>
      </c>
      <c r="D148" s="228"/>
      <c r="E148" s="229">
        <v>51.2</v>
      </c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15"/>
      <c r="Z148" s="215"/>
      <c r="AA148" s="215"/>
      <c r="AB148" s="215"/>
      <c r="AC148" s="215"/>
      <c r="AD148" s="215"/>
      <c r="AE148" s="215"/>
      <c r="AF148" s="215"/>
      <c r="AG148" s="215" t="s">
        <v>176</v>
      </c>
      <c r="AH148" s="215">
        <v>0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">
      <c r="A149" s="222"/>
      <c r="B149" s="223"/>
      <c r="C149" s="253" t="s">
        <v>760</v>
      </c>
      <c r="D149" s="228"/>
      <c r="E149" s="229">
        <v>34</v>
      </c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15"/>
      <c r="Z149" s="215"/>
      <c r="AA149" s="215"/>
      <c r="AB149" s="215"/>
      <c r="AC149" s="215"/>
      <c r="AD149" s="215"/>
      <c r="AE149" s="215"/>
      <c r="AF149" s="215"/>
      <c r="AG149" s="215" t="s">
        <v>176</v>
      </c>
      <c r="AH149" s="215">
        <v>0</v>
      </c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37">
        <v>48</v>
      </c>
      <c r="B150" s="238" t="s">
        <v>833</v>
      </c>
      <c r="C150" s="249" t="s">
        <v>834</v>
      </c>
      <c r="D150" s="239" t="s">
        <v>254</v>
      </c>
      <c r="E150" s="240">
        <v>1</v>
      </c>
      <c r="F150" s="241"/>
      <c r="G150" s="242">
        <f>ROUND(E150*F150,2)</f>
        <v>0</v>
      </c>
      <c r="H150" s="241"/>
      <c r="I150" s="242">
        <f>ROUND(E150*H150,2)</f>
        <v>0</v>
      </c>
      <c r="J150" s="241"/>
      <c r="K150" s="242">
        <f>ROUND(E150*J150,2)</f>
        <v>0</v>
      </c>
      <c r="L150" s="242">
        <v>21</v>
      </c>
      <c r="M150" s="242">
        <f>G150*(1+L150/100)</f>
        <v>0</v>
      </c>
      <c r="N150" s="242">
        <v>2.2000000000000001E-4</v>
      </c>
      <c r="O150" s="242">
        <f>ROUND(E150*N150,2)</f>
        <v>0</v>
      </c>
      <c r="P150" s="242">
        <v>0</v>
      </c>
      <c r="Q150" s="242">
        <f>ROUND(E150*P150,2)</f>
        <v>0</v>
      </c>
      <c r="R150" s="242"/>
      <c r="S150" s="242" t="s">
        <v>189</v>
      </c>
      <c r="T150" s="243" t="s">
        <v>168</v>
      </c>
      <c r="U150" s="224">
        <v>0</v>
      </c>
      <c r="V150" s="224">
        <f>ROUND(E150*U150,2)</f>
        <v>0</v>
      </c>
      <c r="W150" s="224"/>
      <c r="X150" s="224" t="s">
        <v>321</v>
      </c>
      <c r="Y150" s="215"/>
      <c r="Z150" s="215"/>
      <c r="AA150" s="215"/>
      <c r="AB150" s="215"/>
      <c r="AC150" s="215"/>
      <c r="AD150" s="215"/>
      <c r="AE150" s="215"/>
      <c r="AF150" s="215"/>
      <c r="AG150" s="215" t="s">
        <v>322</v>
      </c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 x14ac:dyDescent="0.2">
      <c r="A151" s="222"/>
      <c r="B151" s="223"/>
      <c r="C151" s="250" t="s">
        <v>228</v>
      </c>
      <c r="D151" s="245"/>
      <c r="E151" s="245"/>
      <c r="F151" s="245"/>
      <c r="G151" s="245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15"/>
      <c r="Z151" s="215"/>
      <c r="AA151" s="215"/>
      <c r="AB151" s="215"/>
      <c r="AC151" s="215"/>
      <c r="AD151" s="215"/>
      <c r="AE151" s="215"/>
      <c r="AF151" s="215"/>
      <c r="AG151" s="215" t="s">
        <v>172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 x14ac:dyDescent="0.2">
      <c r="A152" s="237">
        <v>49</v>
      </c>
      <c r="B152" s="238" t="s">
        <v>835</v>
      </c>
      <c r="C152" s="249" t="s">
        <v>836</v>
      </c>
      <c r="D152" s="239" t="s">
        <v>254</v>
      </c>
      <c r="E152" s="240">
        <v>2</v>
      </c>
      <c r="F152" s="241"/>
      <c r="G152" s="242">
        <f>ROUND(E152*F152,2)</f>
        <v>0</v>
      </c>
      <c r="H152" s="241"/>
      <c r="I152" s="242">
        <f>ROUND(E152*H152,2)</f>
        <v>0</v>
      </c>
      <c r="J152" s="241"/>
      <c r="K152" s="242">
        <f>ROUND(E152*J152,2)</f>
        <v>0</v>
      </c>
      <c r="L152" s="242">
        <v>21</v>
      </c>
      <c r="M152" s="242">
        <f>G152*(1+L152/100)</f>
        <v>0</v>
      </c>
      <c r="N152" s="242">
        <v>4.0000000000000002E-4</v>
      </c>
      <c r="O152" s="242">
        <f>ROUND(E152*N152,2)</f>
        <v>0</v>
      </c>
      <c r="P152" s="242">
        <v>0</v>
      </c>
      <c r="Q152" s="242">
        <f>ROUND(E152*P152,2)</f>
        <v>0</v>
      </c>
      <c r="R152" s="242"/>
      <c r="S152" s="242" t="s">
        <v>189</v>
      </c>
      <c r="T152" s="243" t="s">
        <v>168</v>
      </c>
      <c r="U152" s="224">
        <v>0</v>
      </c>
      <c r="V152" s="224">
        <f>ROUND(E152*U152,2)</f>
        <v>0</v>
      </c>
      <c r="W152" s="224"/>
      <c r="X152" s="224" t="s">
        <v>321</v>
      </c>
      <c r="Y152" s="215"/>
      <c r="Z152" s="215"/>
      <c r="AA152" s="215"/>
      <c r="AB152" s="215"/>
      <c r="AC152" s="215"/>
      <c r="AD152" s="215"/>
      <c r="AE152" s="215"/>
      <c r="AF152" s="215"/>
      <c r="AG152" s="215" t="s">
        <v>322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">
      <c r="A153" s="222"/>
      <c r="B153" s="223"/>
      <c r="C153" s="250" t="s">
        <v>228</v>
      </c>
      <c r="D153" s="245"/>
      <c r="E153" s="245"/>
      <c r="F153" s="245"/>
      <c r="G153" s="245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15"/>
      <c r="Z153" s="215"/>
      <c r="AA153" s="215"/>
      <c r="AB153" s="215"/>
      <c r="AC153" s="215"/>
      <c r="AD153" s="215"/>
      <c r="AE153" s="215"/>
      <c r="AF153" s="215"/>
      <c r="AG153" s="215" t="s">
        <v>172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 x14ac:dyDescent="0.2">
      <c r="A154" s="237">
        <v>50</v>
      </c>
      <c r="B154" s="238" t="s">
        <v>837</v>
      </c>
      <c r="C154" s="249" t="s">
        <v>838</v>
      </c>
      <c r="D154" s="239" t="s">
        <v>254</v>
      </c>
      <c r="E154" s="240">
        <v>1</v>
      </c>
      <c r="F154" s="241"/>
      <c r="G154" s="242">
        <f>ROUND(E154*F154,2)</f>
        <v>0</v>
      </c>
      <c r="H154" s="241"/>
      <c r="I154" s="242">
        <f>ROUND(E154*H154,2)</f>
        <v>0</v>
      </c>
      <c r="J154" s="241"/>
      <c r="K154" s="242">
        <f>ROUND(E154*J154,2)</f>
        <v>0</v>
      </c>
      <c r="L154" s="242">
        <v>21</v>
      </c>
      <c r="M154" s="242">
        <f>G154*(1+L154/100)</f>
        <v>0</v>
      </c>
      <c r="N154" s="242">
        <v>0</v>
      </c>
      <c r="O154" s="242">
        <f>ROUND(E154*N154,2)</f>
        <v>0</v>
      </c>
      <c r="P154" s="242">
        <v>0</v>
      </c>
      <c r="Q154" s="242">
        <f>ROUND(E154*P154,2)</f>
        <v>0</v>
      </c>
      <c r="R154" s="242"/>
      <c r="S154" s="242" t="s">
        <v>189</v>
      </c>
      <c r="T154" s="243" t="s">
        <v>168</v>
      </c>
      <c r="U154" s="224">
        <v>0</v>
      </c>
      <c r="V154" s="224">
        <f>ROUND(E154*U154,2)</f>
        <v>0</v>
      </c>
      <c r="W154" s="224"/>
      <c r="X154" s="224" t="s">
        <v>321</v>
      </c>
      <c r="Y154" s="215"/>
      <c r="Z154" s="215"/>
      <c r="AA154" s="215"/>
      <c r="AB154" s="215"/>
      <c r="AC154" s="215"/>
      <c r="AD154" s="215"/>
      <c r="AE154" s="215"/>
      <c r="AF154" s="215"/>
      <c r="AG154" s="215" t="s">
        <v>322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 x14ac:dyDescent="0.2">
      <c r="A155" s="222"/>
      <c r="B155" s="223"/>
      <c r="C155" s="250" t="s">
        <v>839</v>
      </c>
      <c r="D155" s="245"/>
      <c r="E155" s="245"/>
      <c r="F155" s="245"/>
      <c r="G155" s="245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15"/>
      <c r="Z155" s="215"/>
      <c r="AA155" s="215"/>
      <c r="AB155" s="215"/>
      <c r="AC155" s="215"/>
      <c r="AD155" s="215"/>
      <c r="AE155" s="215"/>
      <c r="AF155" s="215"/>
      <c r="AG155" s="215" t="s">
        <v>172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44" t="str">
        <f>C155</f>
        <v>MTCV je termostatický, přímo-činný proporcionální ventil pro teplotní vyvážení systémů teplé užitkové vody pro rozsah teplot 40-60°C.</v>
      </c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">
      <c r="A156" s="237">
        <v>51</v>
      </c>
      <c r="B156" s="238" t="s">
        <v>840</v>
      </c>
      <c r="C156" s="249" t="s">
        <v>841</v>
      </c>
      <c r="D156" s="239" t="s">
        <v>0</v>
      </c>
      <c r="E156" s="240">
        <v>635.39760000000001</v>
      </c>
      <c r="F156" s="241"/>
      <c r="G156" s="242">
        <f>ROUND(E156*F156,2)</f>
        <v>0</v>
      </c>
      <c r="H156" s="241"/>
      <c r="I156" s="242">
        <f>ROUND(E156*H156,2)</f>
        <v>0</v>
      </c>
      <c r="J156" s="241"/>
      <c r="K156" s="242">
        <f>ROUND(E156*J156,2)</f>
        <v>0</v>
      </c>
      <c r="L156" s="242">
        <v>21</v>
      </c>
      <c r="M156" s="242">
        <f>G156*(1+L156/100)</f>
        <v>0</v>
      </c>
      <c r="N156" s="242">
        <v>0</v>
      </c>
      <c r="O156" s="242">
        <f>ROUND(E156*N156,2)</f>
        <v>0</v>
      </c>
      <c r="P156" s="242">
        <v>0</v>
      </c>
      <c r="Q156" s="242">
        <f>ROUND(E156*P156,2)</f>
        <v>0</v>
      </c>
      <c r="R156" s="242"/>
      <c r="S156" s="242" t="s">
        <v>167</v>
      </c>
      <c r="T156" s="243" t="s">
        <v>168</v>
      </c>
      <c r="U156" s="224">
        <v>0</v>
      </c>
      <c r="V156" s="224">
        <f>ROUND(E156*U156,2)</f>
        <v>0</v>
      </c>
      <c r="W156" s="224"/>
      <c r="X156" s="224" t="s">
        <v>190</v>
      </c>
      <c r="Y156" s="215"/>
      <c r="Z156" s="215"/>
      <c r="AA156" s="215"/>
      <c r="AB156" s="215"/>
      <c r="AC156" s="215"/>
      <c r="AD156" s="215"/>
      <c r="AE156" s="215"/>
      <c r="AF156" s="215"/>
      <c r="AG156" s="215" t="s">
        <v>483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 x14ac:dyDescent="0.2">
      <c r="A157" s="222"/>
      <c r="B157" s="223"/>
      <c r="C157" s="250" t="s">
        <v>228</v>
      </c>
      <c r="D157" s="245"/>
      <c r="E157" s="245"/>
      <c r="F157" s="245"/>
      <c r="G157" s="245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15"/>
      <c r="Z157" s="215"/>
      <c r="AA157" s="215"/>
      <c r="AB157" s="215"/>
      <c r="AC157" s="215"/>
      <c r="AD157" s="215"/>
      <c r="AE157" s="215"/>
      <c r="AF157" s="215"/>
      <c r="AG157" s="215" t="s">
        <v>172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x14ac:dyDescent="0.2">
      <c r="A158" s="231" t="s">
        <v>162</v>
      </c>
      <c r="B158" s="232" t="s">
        <v>100</v>
      </c>
      <c r="C158" s="248" t="s">
        <v>101</v>
      </c>
      <c r="D158" s="233"/>
      <c r="E158" s="234"/>
      <c r="F158" s="235"/>
      <c r="G158" s="235">
        <f>SUMIF(AG159:AG161,"&lt;&gt;NOR",G159:G161)</f>
        <v>0</v>
      </c>
      <c r="H158" s="235"/>
      <c r="I158" s="235">
        <f>SUM(I159:I161)</f>
        <v>0</v>
      </c>
      <c r="J158" s="235"/>
      <c r="K158" s="235">
        <f>SUM(K159:K161)</f>
        <v>0</v>
      </c>
      <c r="L158" s="235"/>
      <c r="M158" s="235">
        <f>SUM(M159:M161)</f>
        <v>0</v>
      </c>
      <c r="N158" s="235"/>
      <c r="O158" s="235">
        <f>SUM(O159:O161)</f>
        <v>0.04</v>
      </c>
      <c r="P158" s="235"/>
      <c r="Q158" s="235">
        <f>SUM(Q159:Q161)</f>
        <v>0</v>
      </c>
      <c r="R158" s="235"/>
      <c r="S158" s="235"/>
      <c r="T158" s="236"/>
      <c r="U158" s="230"/>
      <c r="V158" s="230">
        <f>SUM(V159:V161)</f>
        <v>2.36</v>
      </c>
      <c r="W158" s="230"/>
      <c r="X158" s="230"/>
      <c r="AG158" t="s">
        <v>163</v>
      </c>
    </row>
    <row r="159" spans="1:60" outlineLevel="1" x14ac:dyDescent="0.2">
      <c r="A159" s="258">
        <v>52</v>
      </c>
      <c r="B159" s="259" t="s">
        <v>842</v>
      </c>
      <c r="C159" s="266" t="s">
        <v>843</v>
      </c>
      <c r="D159" s="260" t="s">
        <v>254</v>
      </c>
      <c r="E159" s="261">
        <v>1</v>
      </c>
      <c r="F159" s="262"/>
      <c r="G159" s="263">
        <f>ROUND(E159*F159,2)</f>
        <v>0</v>
      </c>
      <c r="H159" s="262"/>
      <c r="I159" s="263">
        <f>ROUND(E159*H159,2)</f>
        <v>0</v>
      </c>
      <c r="J159" s="262"/>
      <c r="K159" s="263">
        <f>ROUND(E159*J159,2)</f>
        <v>0</v>
      </c>
      <c r="L159" s="263">
        <v>21</v>
      </c>
      <c r="M159" s="263">
        <f>G159*(1+L159/100)</f>
        <v>0</v>
      </c>
      <c r="N159" s="263">
        <v>3.0000000000000001E-5</v>
      </c>
      <c r="O159" s="263">
        <f>ROUND(E159*N159,2)</f>
        <v>0</v>
      </c>
      <c r="P159" s="263">
        <v>0</v>
      </c>
      <c r="Q159" s="263">
        <f>ROUND(E159*P159,2)</f>
        <v>0</v>
      </c>
      <c r="R159" s="263"/>
      <c r="S159" s="263" t="s">
        <v>167</v>
      </c>
      <c r="T159" s="264" t="s">
        <v>168</v>
      </c>
      <c r="U159" s="224">
        <v>2.3570000000000002</v>
      </c>
      <c r="V159" s="224">
        <f>ROUND(E159*U159,2)</f>
        <v>2.36</v>
      </c>
      <c r="W159" s="224"/>
      <c r="X159" s="224" t="s">
        <v>190</v>
      </c>
      <c r="Y159" s="215"/>
      <c r="Z159" s="215"/>
      <c r="AA159" s="215"/>
      <c r="AB159" s="215"/>
      <c r="AC159" s="215"/>
      <c r="AD159" s="215"/>
      <c r="AE159" s="215"/>
      <c r="AF159" s="215"/>
      <c r="AG159" s="215" t="s">
        <v>483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 x14ac:dyDescent="0.2">
      <c r="A160" s="258">
        <v>53</v>
      </c>
      <c r="B160" s="259" t="s">
        <v>844</v>
      </c>
      <c r="C160" s="266" t="s">
        <v>845</v>
      </c>
      <c r="D160" s="260" t="s">
        <v>254</v>
      </c>
      <c r="E160" s="261">
        <v>1</v>
      </c>
      <c r="F160" s="262"/>
      <c r="G160" s="263">
        <f>ROUND(E160*F160,2)</f>
        <v>0</v>
      </c>
      <c r="H160" s="262"/>
      <c r="I160" s="263">
        <f>ROUND(E160*H160,2)</f>
        <v>0</v>
      </c>
      <c r="J160" s="262"/>
      <c r="K160" s="263">
        <f>ROUND(E160*J160,2)</f>
        <v>0</v>
      </c>
      <c r="L160" s="263">
        <v>21</v>
      </c>
      <c r="M160" s="263">
        <f>G160*(1+L160/100)</f>
        <v>0</v>
      </c>
      <c r="N160" s="263">
        <v>3.7999999999999999E-2</v>
      </c>
      <c r="O160" s="263">
        <f>ROUND(E160*N160,2)</f>
        <v>0.04</v>
      </c>
      <c r="P160" s="263">
        <v>0</v>
      </c>
      <c r="Q160" s="263">
        <f>ROUND(E160*P160,2)</f>
        <v>0</v>
      </c>
      <c r="R160" s="263" t="s">
        <v>319</v>
      </c>
      <c r="S160" s="263" t="s">
        <v>167</v>
      </c>
      <c r="T160" s="264" t="s">
        <v>168</v>
      </c>
      <c r="U160" s="224">
        <v>0</v>
      </c>
      <c r="V160" s="224">
        <f>ROUND(E160*U160,2)</f>
        <v>0</v>
      </c>
      <c r="W160" s="224"/>
      <c r="X160" s="224" t="s">
        <v>321</v>
      </c>
      <c r="Y160" s="215"/>
      <c r="Z160" s="215"/>
      <c r="AA160" s="215"/>
      <c r="AB160" s="215"/>
      <c r="AC160" s="215"/>
      <c r="AD160" s="215"/>
      <c r="AE160" s="215"/>
      <c r="AF160" s="215"/>
      <c r="AG160" s="215" t="s">
        <v>322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 x14ac:dyDescent="0.2">
      <c r="A161" s="258">
        <v>54</v>
      </c>
      <c r="B161" s="259" t="s">
        <v>846</v>
      </c>
      <c r="C161" s="266" t="s">
        <v>847</v>
      </c>
      <c r="D161" s="260" t="s">
        <v>0</v>
      </c>
      <c r="E161" s="261">
        <v>181.2466</v>
      </c>
      <c r="F161" s="262"/>
      <c r="G161" s="263">
        <f>ROUND(E161*F161,2)</f>
        <v>0</v>
      </c>
      <c r="H161" s="262"/>
      <c r="I161" s="263">
        <f>ROUND(E161*H161,2)</f>
        <v>0</v>
      </c>
      <c r="J161" s="262"/>
      <c r="K161" s="263">
        <f>ROUND(E161*J161,2)</f>
        <v>0</v>
      </c>
      <c r="L161" s="263">
        <v>21</v>
      </c>
      <c r="M161" s="263">
        <f>G161*(1+L161/100)</f>
        <v>0</v>
      </c>
      <c r="N161" s="263">
        <v>0</v>
      </c>
      <c r="O161" s="263">
        <f>ROUND(E161*N161,2)</f>
        <v>0</v>
      </c>
      <c r="P161" s="263">
        <v>0</v>
      </c>
      <c r="Q161" s="263">
        <f>ROUND(E161*P161,2)</f>
        <v>0</v>
      </c>
      <c r="R161" s="263"/>
      <c r="S161" s="263" t="s">
        <v>167</v>
      </c>
      <c r="T161" s="264" t="s">
        <v>168</v>
      </c>
      <c r="U161" s="224">
        <v>0</v>
      </c>
      <c r="V161" s="224">
        <f>ROUND(E161*U161,2)</f>
        <v>0</v>
      </c>
      <c r="W161" s="224"/>
      <c r="X161" s="224" t="s">
        <v>190</v>
      </c>
      <c r="Y161" s="215"/>
      <c r="Z161" s="215"/>
      <c r="AA161" s="215"/>
      <c r="AB161" s="215"/>
      <c r="AC161" s="215"/>
      <c r="AD161" s="215"/>
      <c r="AE161" s="215"/>
      <c r="AF161" s="215"/>
      <c r="AG161" s="215" t="s">
        <v>483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x14ac:dyDescent="0.2">
      <c r="A162" s="231" t="s">
        <v>162</v>
      </c>
      <c r="B162" s="232" t="s">
        <v>102</v>
      </c>
      <c r="C162" s="248" t="s">
        <v>103</v>
      </c>
      <c r="D162" s="233"/>
      <c r="E162" s="234"/>
      <c r="F162" s="235"/>
      <c r="G162" s="235">
        <f>SUMIF(AG163:AG250,"&lt;&gt;NOR",G163:G250)</f>
        <v>0</v>
      </c>
      <c r="H162" s="235"/>
      <c r="I162" s="235">
        <f>SUM(I163:I250)</f>
        <v>0</v>
      </c>
      <c r="J162" s="235"/>
      <c r="K162" s="235">
        <f>SUM(K163:K250)</f>
        <v>0</v>
      </c>
      <c r="L162" s="235"/>
      <c r="M162" s="235">
        <f>SUM(M163:M250)</f>
        <v>0</v>
      </c>
      <c r="N162" s="235"/>
      <c r="O162" s="235">
        <f>SUM(O163:O250)</f>
        <v>0.89000000000000012</v>
      </c>
      <c r="P162" s="235"/>
      <c r="Q162" s="235">
        <f>SUM(Q163:Q250)</f>
        <v>0.46000000000000008</v>
      </c>
      <c r="R162" s="235"/>
      <c r="S162" s="235"/>
      <c r="T162" s="236"/>
      <c r="U162" s="230"/>
      <c r="V162" s="230">
        <f>SUM(V163:V250)</f>
        <v>63.219999999999992</v>
      </c>
      <c r="W162" s="230"/>
      <c r="X162" s="230"/>
      <c r="AG162" t="s">
        <v>163</v>
      </c>
    </row>
    <row r="163" spans="1:60" outlineLevel="1" x14ac:dyDescent="0.2">
      <c r="A163" s="237">
        <v>55</v>
      </c>
      <c r="B163" s="238" t="s">
        <v>848</v>
      </c>
      <c r="C163" s="249" t="s">
        <v>849</v>
      </c>
      <c r="D163" s="239" t="s">
        <v>546</v>
      </c>
      <c r="E163" s="240">
        <v>9</v>
      </c>
      <c r="F163" s="241"/>
      <c r="G163" s="242">
        <f>ROUND(E163*F163,2)</f>
        <v>0</v>
      </c>
      <c r="H163" s="241"/>
      <c r="I163" s="242">
        <f>ROUND(E163*H163,2)</f>
        <v>0</v>
      </c>
      <c r="J163" s="241"/>
      <c r="K163" s="242">
        <f>ROUND(E163*J163,2)</f>
        <v>0</v>
      </c>
      <c r="L163" s="242">
        <v>21</v>
      </c>
      <c r="M163" s="242">
        <f>G163*(1+L163/100)</f>
        <v>0</v>
      </c>
      <c r="N163" s="242">
        <v>2.1340000000000001E-2</v>
      </c>
      <c r="O163" s="242">
        <f>ROUND(E163*N163,2)</f>
        <v>0.19</v>
      </c>
      <c r="P163" s="242">
        <v>0</v>
      </c>
      <c r="Q163" s="242">
        <f>ROUND(E163*P163,2)</f>
        <v>0</v>
      </c>
      <c r="R163" s="242"/>
      <c r="S163" s="242" t="s">
        <v>402</v>
      </c>
      <c r="T163" s="243" t="s">
        <v>168</v>
      </c>
      <c r="U163" s="224">
        <v>0.97299999999999998</v>
      </c>
      <c r="V163" s="224">
        <f>ROUND(E163*U163,2)</f>
        <v>8.76</v>
      </c>
      <c r="W163" s="224"/>
      <c r="X163" s="224" t="s">
        <v>190</v>
      </c>
      <c r="Y163" s="215"/>
      <c r="Z163" s="215"/>
      <c r="AA163" s="215"/>
      <c r="AB163" s="215"/>
      <c r="AC163" s="215"/>
      <c r="AD163" s="215"/>
      <c r="AE163" s="215"/>
      <c r="AF163" s="215"/>
      <c r="AG163" s="215" t="s">
        <v>483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">
      <c r="A164" s="222"/>
      <c r="B164" s="223"/>
      <c r="C164" s="253" t="s">
        <v>850</v>
      </c>
      <c r="D164" s="228"/>
      <c r="E164" s="229">
        <v>9</v>
      </c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15"/>
      <c r="Z164" s="215"/>
      <c r="AA164" s="215"/>
      <c r="AB164" s="215"/>
      <c r="AC164" s="215"/>
      <c r="AD164" s="215"/>
      <c r="AE164" s="215"/>
      <c r="AF164" s="215"/>
      <c r="AG164" s="215" t="s">
        <v>176</v>
      </c>
      <c r="AH164" s="215">
        <v>0</v>
      </c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">
      <c r="A165" s="237">
        <v>56</v>
      </c>
      <c r="B165" s="238" t="s">
        <v>851</v>
      </c>
      <c r="C165" s="249" t="s">
        <v>852</v>
      </c>
      <c r="D165" s="239" t="s">
        <v>546</v>
      </c>
      <c r="E165" s="240">
        <v>6</v>
      </c>
      <c r="F165" s="241"/>
      <c r="G165" s="242">
        <f>ROUND(E165*F165,2)</f>
        <v>0</v>
      </c>
      <c r="H165" s="241"/>
      <c r="I165" s="242">
        <f>ROUND(E165*H165,2)</f>
        <v>0</v>
      </c>
      <c r="J165" s="241"/>
      <c r="K165" s="242">
        <f>ROUND(E165*J165,2)</f>
        <v>0</v>
      </c>
      <c r="L165" s="242">
        <v>21</v>
      </c>
      <c r="M165" s="242">
        <f>G165*(1+L165/100)</f>
        <v>0</v>
      </c>
      <c r="N165" s="242">
        <v>1.401E-2</v>
      </c>
      <c r="O165" s="242">
        <f>ROUND(E165*N165,2)</f>
        <v>0.08</v>
      </c>
      <c r="P165" s="242">
        <v>0</v>
      </c>
      <c r="Q165" s="242">
        <f>ROUND(E165*P165,2)</f>
        <v>0</v>
      </c>
      <c r="R165" s="242"/>
      <c r="S165" s="242" t="s">
        <v>167</v>
      </c>
      <c r="T165" s="243" t="s">
        <v>168</v>
      </c>
      <c r="U165" s="224">
        <v>1.1890000000000001</v>
      </c>
      <c r="V165" s="224">
        <f>ROUND(E165*U165,2)</f>
        <v>7.13</v>
      </c>
      <c r="W165" s="224"/>
      <c r="X165" s="224" t="s">
        <v>190</v>
      </c>
      <c r="Y165" s="215"/>
      <c r="Z165" s="215"/>
      <c r="AA165" s="215"/>
      <c r="AB165" s="215"/>
      <c r="AC165" s="215"/>
      <c r="AD165" s="215"/>
      <c r="AE165" s="215"/>
      <c r="AF165" s="215"/>
      <c r="AG165" s="215" t="s">
        <v>483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 x14ac:dyDescent="0.2">
      <c r="A166" s="222"/>
      <c r="B166" s="223"/>
      <c r="C166" s="250" t="s">
        <v>853</v>
      </c>
      <c r="D166" s="245"/>
      <c r="E166" s="245"/>
      <c r="F166" s="245"/>
      <c r="G166" s="245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15"/>
      <c r="Z166" s="215"/>
      <c r="AA166" s="215"/>
      <c r="AB166" s="215"/>
      <c r="AC166" s="215"/>
      <c r="AD166" s="215"/>
      <c r="AE166" s="215"/>
      <c r="AF166" s="215"/>
      <c r="AG166" s="215" t="s">
        <v>172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 x14ac:dyDescent="0.2">
      <c r="A167" s="258">
        <v>57</v>
      </c>
      <c r="B167" s="259" t="s">
        <v>854</v>
      </c>
      <c r="C167" s="266" t="s">
        <v>855</v>
      </c>
      <c r="D167" s="260" t="s">
        <v>546</v>
      </c>
      <c r="E167" s="261">
        <v>1</v>
      </c>
      <c r="F167" s="262"/>
      <c r="G167" s="263">
        <f>ROUND(E167*F167,2)</f>
        <v>0</v>
      </c>
      <c r="H167" s="262"/>
      <c r="I167" s="263">
        <f>ROUND(E167*H167,2)</f>
        <v>0</v>
      </c>
      <c r="J167" s="262"/>
      <c r="K167" s="263">
        <f>ROUND(E167*J167,2)</f>
        <v>0</v>
      </c>
      <c r="L167" s="263">
        <v>21</v>
      </c>
      <c r="M167" s="263">
        <f>G167*(1+L167/100)</f>
        <v>0</v>
      </c>
      <c r="N167" s="263">
        <v>4.7699999999999999E-3</v>
      </c>
      <c r="O167" s="263">
        <f>ROUND(E167*N167,2)</f>
        <v>0</v>
      </c>
      <c r="P167" s="263">
        <v>0</v>
      </c>
      <c r="Q167" s="263">
        <f>ROUND(E167*P167,2)</f>
        <v>0</v>
      </c>
      <c r="R167" s="263"/>
      <c r="S167" s="263" t="s">
        <v>167</v>
      </c>
      <c r="T167" s="264" t="s">
        <v>168</v>
      </c>
      <c r="U167" s="224">
        <v>0.32500000000000001</v>
      </c>
      <c r="V167" s="224">
        <f>ROUND(E167*U167,2)</f>
        <v>0.33</v>
      </c>
      <c r="W167" s="224"/>
      <c r="X167" s="224" t="s">
        <v>190</v>
      </c>
      <c r="Y167" s="215"/>
      <c r="Z167" s="215"/>
      <c r="AA167" s="215"/>
      <c r="AB167" s="215"/>
      <c r="AC167" s="215"/>
      <c r="AD167" s="215"/>
      <c r="AE167" s="215"/>
      <c r="AF167" s="215"/>
      <c r="AG167" s="215" t="s">
        <v>483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">
      <c r="A168" s="258">
        <v>58</v>
      </c>
      <c r="B168" s="259" t="s">
        <v>854</v>
      </c>
      <c r="C168" s="266" t="s">
        <v>855</v>
      </c>
      <c r="D168" s="260" t="s">
        <v>546</v>
      </c>
      <c r="E168" s="261">
        <v>7</v>
      </c>
      <c r="F168" s="262"/>
      <c r="G168" s="263">
        <f>ROUND(E168*F168,2)</f>
        <v>0</v>
      </c>
      <c r="H168" s="262"/>
      <c r="I168" s="263">
        <f>ROUND(E168*H168,2)</f>
        <v>0</v>
      </c>
      <c r="J168" s="262"/>
      <c r="K168" s="263">
        <f>ROUND(E168*J168,2)</f>
        <v>0</v>
      </c>
      <c r="L168" s="263">
        <v>21</v>
      </c>
      <c r="M168" s="263">
        <f>G168*(1+L168/100)</f>
        <v>0</v>
      </c>
      <c r="N168" s="263">
        <v>4.7699999999999999E-3</v>
      </c>
      <c r="O168" s="263">
        <f>ROUND(E168*N168,2)</f>
        <v>0.03</v>
      </c>
      <c r="P168" s="263">
        <v>0</v>
      </c>
      <c r="Q168" s="263">
        <f>ROUND(E168*P168,2)</f>
        <v>0</v>
      </c>
      <c r="R168" s="263"/>
      <c r="S168" s="263" t="s">
        <v>167</v>
      </c>
      <c r="T168" s="264" t="s">
        <v>168</v>
      </c>
      <c r="U168" s="224">
        <v>0.32500000000000001</v>
      </c>
      <c r="V168" s="224">
        <f>ROUND(E168*U168,2)</f>
        <v>2.2799999999999998</v>
      </c>
      <c r="W168" s="224"/>
      <c r="X168" s="224" t="s">
        <v>190</v>
      </c>
      <c r="Y168" s="215"/>
      <c r="Z168" s="215"/>
      <c r="AA168" s="215"/>
      <c r="AB168" s="215"/>
      <c r="AC168" s="215"/>
      <c r="AD168" s="215"/>
      <c r="AE168" s="215"/>
      <c r="AF168" s="215"/>
      <c r="AG168" s="215" t="s">
        <v>483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">
      <c r="A169" s="237">
        <v>59</v>
      </c>
      <c r="B169" s="238" t="s">
        <v>856</v>
      </c>
      <c r="C169" s="249" t="s">
        <v>857</v>
      </c>
      <c r="D169" s="239" t="s">
        <v>858</v>
      </c>
      <c r="E169" s="240">
        <v>5.3</v>
      </c>
      <c r="F169" s="241"/>
      <c r="G169" s="242">
        <f>ROUND(E169*F169,2)</f>
        <v>0</v>
      </c>
      <c r="H169" s="241"/>
      <c r="I169" s="242">
        <f>ROUND(E169*H169,2)</f>
        <v>0</v>
      </c>
      <c r="J169" s="241"/>
      <c r="K169" s="242">
        <f>ROUND(E169*J169,2)</f>
        <v>0</v>
      </c>
      <c r="L169" s="242">
        <v>21</v>
      </c>
      <c r="M169" s="242">
        <f>G169*(1+L169/100)</f>
        <v>0</v>
      </c>
      <c r="N169" s="242">
        <v>1.9009999999999999E-2</v>
      </c>
      <c r="O169" s="242">
        <f>ROUND(E169*N169,2)</f>
        <v>0.1</v>
      </c>
      <c r="P169" s="242">
        <v>0</v>
      </c>
      <c r="Q169" s="242">
        <f>ROUND(E169*P169,2)</f>
        <v>0</v>
      </c>
      <c r="R169" s="242"/>
      <c r="S169" s="242" t="s">
        <v>189</v>
      </c>
      <c r="T169" s="243" t="s">
        <v>168</v>
      </c>
      <c r="U169" s="224">
        <v>0</v>
      </c>
      <c r="V169" s="224">
        <f>ROUND(E169*U169,2)</f>
        <v>0</v>
      </c>
      <c r="W169" s="224"/>
      <c r="X169" s="224" t="s">
        <v>190</v>
      </c>
      <c r="Y169" s="215"/>
      <c r="Z169" s="215"/>
      <c r="AA169" s="215"/>
      <c r="AB169" s="215"/>
      <c r="AC169" s="215"/>
      <c r="AD169" s="215"/>
      <c r="AE169" s="215"/>
      <c r="AF169" s="215"/>
      <c r="AG169" s="215" t="s">
        <v>483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">
      <c r="A170" s="222"/>
      <c r="B170" s="223"/>
      <c r="C170" s="250" t="s">
        <v>859</v>
      </c>
      <c r="D170" s="245"/>
      <c r="E170" s="245"/>
      <c r="F170" s="245"/>
      <c r="G170" s="245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15"/>
      <c r="Z170" s="215"/>
      <c r="AA170" s="215"/>
      <c r="AB170" s="215"/>
      <c r="AC170" s="215"/>
      <c r="AD170" s="215"/>
      <c r="AE170" s="215"/>
      <c r="AF170" s="215"/>
      <c r="AG170" s="215" t="s">
        <v>172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">
      <c r="A171" s="222"/>
      <c r="B171" s="223"/>
      <c r="C171" s="252" t="s">
        <v>860</v>
      </c>
      <c r="D171" s="246"/>
      <c r="E171" s="246"/>
      <c r="F171" s="246"/>
      <c r="G171" s="246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15"/>
      <c r="Z171" s="215"/>
      <c r="AA171" s="215"/>
      <c r="AB171" s="215"/>
      <c r="AC171" s="215"/>
      <c r="AD171" s="215"/>
      <c r="AE171" s="215"/>
      <c r="AF171" s="215"/>
      <c r="AG171" s="215" t="s">
        <v>172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 x14ac:dyDescent="0.2">
      <c r="A172" s="222"/>
      <c r="B172" s="223"/>
      <c r="C172" s="253" t="s">
        <v>861</v>
      </c>
      <c r="D172" s="228"/>
      <c r="E172" s="229">
        <v>5.3</v>
      </c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15"/>
      <c r="Z172" s="215"/>
      <c r="AA172" s="215"/>
      <c r="AB172" s="215"/>
      <c r="AC172" s="215"/>
      <c r="AD172" s="215"/>
      <c r="AE172" s="215"/>
      <c r="AF172" s="215"/>
      <c r="AG172" s="215" t="s">
        <v>176</v>
      </c>
      <c r="AH172" s="215">
        <v>0</v>
      </c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">
      <c r="A173" s="258">
        <v>60</v>
      </c>
      <c r="B173" s="259" t="s">
        <v>862</v>
      </c>
      <c r="C173" s="266" t="s">
        <v>863</v>
      </c>
      <c r="D173" s="260" t="s">
        <v>546</v>
      </c>
      <c r="E173" s="261">
        <v>1</v>
      </c>
      <c r="F173" s="262"/>
      <c r="G173" s="263">
        <f>ROUND(E173*F173,2)</f>
        <v>0</v>
      </c>
      <c r="H173" s="262"/>
      <c r="I173" s="263">
        <f>ROUND(E173*H173,2)</f>
        <v>0</v>
      </c>
      <c r="J173" s="262"/>
      <c r="K173" s="263">
        <f>ROUND(E173*J173,2)</f>
        <v>0</v>
      </c>
      <c r="L173" s="263">
        <v>21</v>
      </c>
      <c r="M173" s="263">
        <f>G173*(1+L173/100)</f>
        <v>0</v>
      </c>
      <c r="N173" s="263">
        <v>1.3010000000000001E-2</v>
      </c>
      <c r="O173" s="263">
        <f>ROUND(E173*N173,2)</f>
        <v>0.01</v>
      </c>
      <c r="P173" s="263">
        <v>0</v>
      </c>
      <c r="Q173" s="263">
        <f>ROUND(E173*P173,2)</f>
        <v>0</v>
      </c>
      <c r="R173" s="263"/>
      <c r="S173" s="263" t="s">
        <v>402</v>
      </c>
      <c r="T173" s="264" t="s">
        <v>168</v>
      </c>
      <c r="U173" s="224">
        <v>1.1890000000000001</v>
      </c>
      <c r="V173" s="224">
        <f>ROUND(E173*U173,2)</f>
        <v>1.19</v>
      </c>
      <c r="W173" s="224"/>
      <c r="X173" s="224" t="s">
        <v>190</v>
      </c>
      <c r="Y173" s="215"/>
      <c r="Z173" s="215"/>
      <c r="AA173" s="215"/>
      <c r="AB173" s="215"/>
      <c r="AC173" s="215"/>
      <c r="AD173" s="215"/>
      <c r="AE173" s="215"/>
      <c r="AF173" s="215"/>
      <c r="AG173" s="215" t="s">
        <v>483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 x14ac:dyDescent="0.2">
      <c r="A174" s="237">
        <v>61</v>
      </c>
      <c r="B174" s="238" t="s">
        <v>864</v>
      </c>
      <c r="C174" s="249" t="s">
        <v>865</v>
      </c>
      <c r="D174" s="239" t="s">
        <v>542</v>
      </c>
      <c r="E174" s="240">
        <v>9</v>
      </c>
      <c r="F174" s="241"/>
      <c r="G174" s="242">
        <f>ROUND(E174*F174,2)</f>
        <v>0</v>
      </c>
      <c r="H174" s="241"/>
      <c r="I174" s="242">
        <f>ROUND(E174*H174,2)</f>
        <v>0</v>
      </c>
      <c r="J174" s="241"/>
      <c r="K174" s="242">
        <f>ROUND(E174*J174,2)</f>
        <v>0</v>
      </c>
      <c r="L174" s="242">
        <v>21</v>
      </c>
      <c r="M174" s="242">
        <f>G174*(1+L174/100)</f>
        <v>0</v>
      </c>
      <c r="N174" s="242">
        <v>6.77E-3</v>
      </c>
      <c r="O174" s="242">
        <f>ROUND(E174*N174,2)</f>
        <v>0.06</v>
      </c>
      <c r="P174" s="242">
        <v>0</v>
      </c>
      <c r="Q174" s="242">
        <f>ROUND(E174*P174,2)</f>
        <v>0</v>
      </c>
      <c r="R174" s="242"/>
      <c r="S174" s="242" t="s">
        <v>189</v>
      </c>
      <c r="T174" s="243" t="s">
        <v>168</v>
      </c>
      <c r="U174" s="224">
        <v>0</v>
      </c>
      <c r="V174" s="224">
        <f>ROUND(E174*U174,2)</f>
        <v>0</v>
      </c>
      <c r="W174" s="224"/>
      <c r="X174" s="224" t="s">
        <v>190</v>
      </c>
      <c r="Y174" s="215"/>
      <c r="Z174" s="215"/>
      <c r="AA174" s="215"/>
      <c r="AB174" s="215"/>
      <c r="AC174" s="215"/>
      <c r="AD174" s="215"/>
      <c r="AE174" s="215"/>
      <c r="AF174" s="215"/>
      <c r="AG174" s="215" t="s">
        <v>483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 x14ac:dyDescent="0.2">
      <c r="A175" s="222"/>
      <c r="B175" s="223"/>
      <c r="C175" s="253" t="s">
        <v>850</v>
      </c>
      <c r="D175" s="228"/>
      <c r="E175" s="229">
        <v>9</v>
      </c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15"/>
      <c r="Z175" s="215"/>
      <c r="AA175" s="215"/>
      <c r="AB175" s="215"/>
      <c r="AC175" s="215"/>
      <c r="AD175" s="215"/>
      <c r="AE175" s="215"/>
      <c r="AF175" s="215"/>
      <c r="AG175" s="215" t="s">
        <v>176</v>
      </c>
      <c r="AH175" s="215">
        <v>0</v>
      </c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">
      <c r="A176" s="237">
        <v>62</v>
      </c>
      <c r="B176" s="238" t="s">
        <v>866</v>
      </c>
      <c r="C176" s="249" t="s">
        <v>867</v>
      </c>
      <c r="D176" s="239" t="s">
        <v>542</v>
      </c>
      <c r="E176" s="240">
        <v>9</v>
      </c>
      <c r="F176" s="241"/>
      <c r="G176" s="242">
        <f>ROUND(E176*F176,2)</f>
        <v>0</v>
      </c>
      <c r="H176" s="241"/>
      <c r="I176" s="242">
        <f>ROUND(E176*H176,2)</f>
        <v>0</v>
      </c>
      <c r="J176" s="241"/>
      <c r="K176" s="242">
        <f>ROUND(E176*J176,2)</f>
        <v>0</v>
      </c>
      <c r="L176" s="242">
        <v>21</v>
      </c>
      <c r="M176" s="242">
        <f>G176*(1+L176/100)</f>
        <v>0</v>
      </c>
      <c r="N176" s="242">
        <v>6.77E-3</v>
      </c>
      <c r="O176" s="242">
        <f>ROUND(E176*N176,2)</f>
        <v>0.06</v>
      </c>
      <c r="P176" s="242">
        <v>0</v>
      </c>
      <c r="Q176" s="242">
        <f>ROUND(E176*P176,2)</f>
        <v>0</v>
      </c>
      <c r="R176" s="242"/>
      <c r="S176" s="242" t="s">
        <v>189</v>
      </c>
      <c r="T176" s="243" t="s">
        <v>168</v>
      </c>
      <c r="U176" s="224">
        <v>0</v>
      </c>
      <c r="V176" s="224">
        <f>ROUND(E176*U176,2)</f>
        <v>0</v>
      </c>
      <c r="W176" s="224"/>
      <c r="X176" s="224" t="s">
        <v>190</v>
      </c>
      <c r="Y176" s="215"/>
      <c r="Z176" s="215"/>
      <c r="AA176" s="215"/>
      <c r="AB176" s="215"/>
      <c r="AC176" s="215"/>
      <c r="AD176" s="215"/>
      <c r="AE176" s="215"/>
      <c r="AF176" s="215"/>
      <c r="AG176" s="215" t="s">
        <v>483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">
      <c r="A177" s="222"/>
      <c r="B177" s="223"/>
      <c r="C177" s="253" t="s">
        <v>850</v>
      </c>
      <c r="D177" s="228"/>
      <c r="E177" s="229">
        <v>9</v>
      </c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15"/>
      <c r="Z177" s="215"/>
      <c r="AA177" s="215"/>
      <c r="AB177" s="215"/>
      <c r="AC177" s="215"/>
      <c r="AD177" s="215"/>
      <c r="AE177" s="215"/>
      <c r="AF177" s="215"/>
      <c r="AG177" s="215" t="s">
        <v>176</v>
      </c>
      <c r="AH177" s="215">
        <v>0</v>
      </c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 x14ac:dyDescent="0.2">
      <c r="A178" s="237">
        <v>63</v>
      </c>
      <c r="B178" s="238" t="s">
        <v>868</v>
      </c>
      <c r="C178" s="249" t="s">
        <v>869</v>
      </c>
      <c r="D178" s="239" t="s">
        <v>546</v>
      </c>
      <c r="E178" s="240">
        <v>10</v>
      </c>
      <c r="F178" s="241"/>
      <c r="G178" s="242">
        <f>ROUND(E178*F178,2)</f>
        <v>0</v>
      </c>
      <c r="H178" s="241"/>
      <c r="I178" s="242">
        <f>ROUND(E178*H178,2)</f>
        <v>0</v>
      </c>
      <c r="J178" s="241"/>
      <c r="K178" s="242">
        <f>ROUND(E178*J178,2)</f>
        <v>0</v>
      </c>
      <c r="L178" s="242">
        <v>21</v>
      </c>
      <c r="M178" s="242">
        <f>G178*(1+L178/100)</f>
        <v>0</v>
      </c>
      <c r="N178" s="242">
        <v>0</v>
      </c>
      <c r="O178" s="242">
        <f>ROUND(E178*N178,2)</f>
        <v>0</v>
      </c>
      <c r="P178" s="242">
        <v>1.933E-2</v>
      </c>
      <c r="Q178" s="242">
        <f>ROUND(E178*P178,2)</f>
        <v>0.19</v>
      </c>
      <c r="R178" s="242"/>
      <c r="S178" s="242" t="s">
        <v>167</v>
      </c>
      <c r="T178" s="243" t="s">
        <v>168</v>
      </c>
      <c r="U178" s="224">
        <v>0.59</v>
      </c>
      <c r="V178" s="224">
        <f>ROUND(E178*U178,2)</f>
        <v>5.9</v>
      </c>
      <c r="W178" s="224"/>
      <c r="X178" s="224" t="s">
        <v>190</v>
      </c>
      <c r="Y178" s="215"/>
      <c r="Z178" s="215"/>
      <c r="AA178" s="215"/>
      <c r="AB178" s="215"/>
      <c r="AC178" s="215"/>
      <c r="AD178" s="215"/>
      <c r="AE178" s="215"/>
      <c r="AF178" s="215"/>
      <c r="AG178" s="215" t="s">
        <v>483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">
      <c r="A179" s="222"/>
      <c r="B179" s="223"/>
      <c r="C179" s="250" t="s">
        <v>228</v>
      </c>
      <c r="D179" s="245"/>
      <c r="E179" s="245"/>
      <c r="F179" s="245"/>
      <c r="G179" s="245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15"/>
      <c r="Z179" s="215"/>
      <c r="AA179" s="215"/>
      <c r="AB179" s="215"/>
      <c r="AC179" s="215"/>
      <c r="AD179" s="215"/>
      <c r="AE179" s="215"/>
      <c r="AF179" s="215"/>
      <c r="AG179" s="215" t="s">
        <v>172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">
      <c r="A180" s="237">
        <v>64</v>
      </c>
      <c r="B180" s="238" t="s">
        <v>870</v>
      </c>
      <c r="C180" s="249" t="s">
        <v>871</v>
      </c>
      <c r="D180" s="239" t="s">
        <v>546</v>
      </c>
      <c r="E180" s="240">
        <v>1</v>
      </c>
      <c r="F180" s="241"/>
      <c r="G180" s="242">
        <f>ROUND(E180*F180,2)</f>
        <v>0</v>
      </c>
      <c r="H180" s="241"/>
      <c r="I180" s="242">
        <f>ROUND(E180*H180,2)</f>
        <v>0</v>
      </c>
      <c r="J180" s="241"/>
      <c r="K180" s="242">
        <f>ROUND(E180*J180,2)</f>
        <v>0</v>
      </c>
      <c r="L180" s="242">
        <v>21</v>
      </c>
      <c r="M180" s="242">
        <f>G180*(1+L180/100)</f>
        <v>0</v>
      </c>
      <c r="N180" s="242">
        <v>2.9199999999999999E-3</v>
      </c>
      <c r="O180" s="242">
        <f>ROUND(E180*N180,2)</f>
        <v>0</v>
      </c>
      <c r="P180" s="242">
        <v>0</v>
      </c>
      <c r="Q180" s="242">
        <f>ROUND(E180*P180,2)</f>
        <v>0</v>
      </c>
      <c r="R180" s="242"/>
      <c r="S180" s="242" t="s">
        <v>872</v>
      </c>
      <c r="T180" s="243" t="s">
        <v>168</v>
      </c>
      <c r="U180" s="224">
        <v>1.4</v>
      </c>
      <c r="V180" s="224">
        <f>ROUND(E180*U180,2)</f>
        <v>1.4</v>
      </c>
      <c r="W180" s="224"/>
      <c r="X180" s="224" t="s">
        <v>190</v>
      </c>
      <c r="Y180" s="215"/>
      <c r="Z180" s="215"/>
      <c r="AA180" s="215"/>
      <c r="AB180" s="215"/>
      <c r="AC180" s="215"/>
      <c r="AD180" s="215"/>
      <c r="AE180" s="215"/>
      <c r="AF180" s="215"/>
      <c r="AG180" s="215" t="s">
        <v>483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">
      <c r="A181" s="222"/>
      <c r="B181" s="223"/>
      <c r="C181" s="250" t="s">
        <v>228</v>
      </c>
      <c r="D181" s="245"/>
      <c r="E181" s="245"/>
      <c r="F181" s="245"/>
      <c r="G181" s="245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15"/>
      <c r="Z181" s="215"/>
      <c r="AA181" s="215"/>
      <c r="AB181" s="215"/>
      <c r="AC181" s="215"/>
      <c r="AD181" s="215"/>
      <c r="AE181" s="215"/>
      <c r="AF181" s="215"/>
      <c r="AG181" s="215" t="s">
        <v>172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 x14ac:dyDescent="0.2">
      <c r="A182" s="237">
        <v>65</v>
      </c>
      <c r="B182" s="238" t="s">
        <v>873</v>
      </c>
      <c r="C182" s="249" t="s">
        <v>874</v>
      </c>
      <c r="D182" s="239" t="s">
        <v>546</v>
      </c>
      <c r="E182" s="240">
        <v>1</v>
      </c>
      <c r="F182" s="241"/>
      <c r="G182" s="242">
        <f>ROUND(E182*F182,2)</f>
        <v>0</v>
      </c>
      <c r="H182" s="241"/>
      <c r="I182" s="242">
        <f>ROUND(E182*H182,2)</f>
        <v>0</v>
      </c>
      <c r="J182" s="241"/>
      <c r="K182" s="242">
        <f>ROUND(E182*J182,2)</f>
        <v>0</v>
      </c>
      <c r="L182" s="242">
        <v>21</v>
      </c>
      <c r="M182" s="242">
        <f>G182*(1+L182/100)</f>
        <v>0</v>
      </c>
      <c r="N182" s="242">
        <v>1.8600000000000001E-3</v>
      </c>
      <c r="O182" s="242">
        <f>ROUND(E182*N182,2)</f>
        <v>0</v>
      </c>
      <c r="P182" s="242">
        <v>0</v>
      </c>
      <c r="Q182" s="242">
        <f>ROUND(E182*P182,2)</f>
        <v>0</v>
      </c>
      <c r="R182" s="242"/>
      <c r="S182" s="242" t="s">
        <v>167</v>
      </c>
      <c r="T182" s="243" t="s">
        <v>168</v>
      </c>
      <c r="U182" s="224">
        <v>1.3340000000000001</v>
      </c>
      <c r="V182" s="224">
        <f>ROUND(E182*U182,2)</f>
        <v>1.33</v>
      </c>
      <c r="W182" s="224"/>
      <c r="X182" s="224" t="s">
        <v>190</v>
      </c>
      <c r="Y182" s="215"/>
      <c r="Z182" s="215"/>
      <c r="AA182" s="215"/>
      <c r="AB182" s="215"/>
      <c r="AC182" s="215"/>
      <c r="AD182" s="215"/>
      <c r="AE182" s="215"/>
      <c r="AF182" s="215"/>
      <c r="AG182" s="215" t="s">
        <v>483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 x14ac:dyDescent="0.2">
      <c r="A183" s="222"/>
      <c r="B183" s="223"/>
      <c r="C183" s="250" t="s">
        <v>228</v>
      </c>
      <c r="D183" s="245"/>
      <c r="E183" s="245"/>
      <c r="F183" s="245"/>
      <c r="G183" s="245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15"/>
      <c r="Z183" s="215"/>
      <c r="AA183" s="215"/>
      <c r="AB183" s="215"/>
      <c r="AC183" s="215"/>
      <c r="AD183" s="215"/>
      <c r="AE183" s="215"/>
      <c r="AF183" s="215"/>
      <c r="AG183" s="215" t="s">
        <v>172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 x14ac:dyDescent="0.2">
      <c r="A184" s="237">
        <v>66</v>
      </c>
      <c r="B184" s="238" t="s">
        <v>875</v>
      </c>
      <c r="C184" s="249" t="s">
        <v>876</v>
      </c>
      <c r="D184" s="239" t="s">
        <v>546</v>
      </c>
      <c r="E184" s="240">
        <v>9</v>
      </c>
      <c r="F184" s="241"/>
      <c r="G184" s="242">
        <f>ROUND(E184*F184,2)</f>
        <v>0</v>
      </c>
      <c r="H184" s="241"/>
      <c r="I184" s="242">
        <f>ROUND(E184*H184,2)</f>
        <v>0</v>
      </c>
      <c r="J184" s="241"/>
      <c r="K184" s="242">
        <f>ROUND(E184*J184,2)</f>
        <v>0</v>
      </c>
      <c r="L184" s="242">
        <v>21</v>
      </c>
      <c r="M184" s="242">
        <f>G184*(1+L184/100)</f>
        <v>0</v>
      </c>
      <c r="N184" s="242">
        <v>8.8999999999999995E-4</v>
      </c>
      <c r="O184" s="242">
        <f>ROUND(E184*N184,2)</f>
        <v>0.01</v>
      </c>
      <c r="P184" s="242">
        <v>0</v>
      </c>
      <c r="Q184" s="242">
        <f>ROUND(E184*P184,2)</f>
        <v>0</v>
      </c>
      <c r="R184" s="242"/>
      <c r="S184" s="242" t="s">
        <v>167</v>
      </c>
      <c r="T184" s="243" t="s">
        <v>168</v>
      </c>
      <c r="U184" s="224">
        <v>1.1200000000000001</v>
      </c>
      <c r="V184" s="224">
        <f>ROUND(E184*U184,2)</f>
        <v>10.08</v>
      </c>
      <c r="W184" s="224"/>
      <c r="X184" s="224" t="s">
        <v>190</v>
      </c>
      <c r="Y184" s="215"/>
      <c r="Z184" s="215"/>
      <c r="AA184" s="215"/>
      <c r="AB184" s="215"/>
      <c r="AC184" s="215"/>
      <c r="AD184" s="215"/>
      <c r="AE184" s="215"/>
      <c r="AF184" s="215"/>
      <c r="AG184" s="215" t="s">
        <v>483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 x14ac:dyDescent="0.2">
      <c r="A185" s="222"/>
      <c r="B185" s="223"/>
      <c r="C185" s="250" t="s">
        <v>228</v>
      </c>
      <c r="D185" s="245"/>
      <c r="E185" s="245"/>
      <c r="F185" s="245"/>
      <c r="G185" s="245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15"/>
      <c r="Z185" s="215"/>
      <c r="AA185" s="215"/>
      <c r="AB185" s="215"/>
      <c r="AC185" s="215"/>
      <c r="AD185" s="215"/>
      <c r="AE185" s="215"/>
      <c r="AF185" s="215"/>
      <c r="AG185" s="215" t="s">
        <v>172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 x14ac:dyDescent="0.2">
      <c r="A186" s="237">
        <v>67</v>
      </c>
      <c r="B186" s="238" t="s">
        <v>877</v>
      </c>
      <c r="C186" s="249" t="s">
        <v>878</v>
      </c>
      <c r="D186" s="239" t="s">
        <v>546</v>
      </c>
      <c r="E186" s="240">
        <v>6</v>
      </c>
      <c r="F186" s="241"/>
      <c r="G186" s="242">
        <f>ROUND(E186*F186,2)</f>
        <v>0</v>
      </c>
      <c r="H186" s="241"/>
      <c r="I186" s="242">
        <f>ROUND(E186*H186,2)</f>
        <v>0</v>
      </c>
      <c r="J186" s="241"/>
      <c r="K186" s="242">
        <f>ROUND(E186*J186,2)</f>
        <v>0</v>
      </c>
      <c r="L186" s="242">
        <v>21</v>
      </c>
      <c r="M186" s="242">
        <f>G186*(1+L186/100)</f>
        <v>0</v>
      </c>
      <c r="N186" s="242">
        <v>1.6E-2</v>
      </c>
      <c r="O186" s="242">
        <f>ROUND(E186*N186,2)</f>
        <v>0.1</v>
      </c>
      <c r="P186" s="242">
        <v>0</v>
      </c>
      <c r="Q186" s="242">
        <f>ROUND(E186*P186,2)</f>
        <v>0</v>
      </c>
      <c r="R186" s="242"/>
      <c r="S186" s="242" t="s">
        <v>167</v>
      </c>
      <c r="T186" s="243" t="s">
        <v>168</v>
      </c>
      <c r="U186" s="224">
        <v>0.5</v>
      </c>
      <c r="V186" s="224">
        <f>ROUND(E186*U186,2)</f>
        <v>3</v>
      </c>
      <c r="W186" s="224"/>
      <c r="X186" s="224" t="s">
        <v>190</v>
      </c>
      <c r="Y186" s="215"/>
      <c r="Z186" s="215"/>
      <c r="AA186" s="215"/>
      <c r="AB186" s="215"/>
      <c r="AC186" s="215"/>
      <c r="AD186" s="215"/>
      <c r="AE186" s="215"/>
      <c r="AF186" s="215"/>
      <c r="AG186" s="215" t="s">
        <v>483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">
      <c r="A187" s="222"/>
      <c r="B187" s="223"/>
      <c r="C187" s="253" t="s">
        <v>61</v>
      </c>
      <c r="D187" s="228"/>
      <c r="E187" s="229">
        <v>6</v>
      </c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15"/>
      <c r="Z187" s="215"/>
      <c r="AA187" s="215"/>
      <c r="AB187" s="215"/>
      <c r="AC187" s="215"/>
      <c r="AD187" s="215"/>
      <c r="AE187" s="215"/>
      <c r="AF187" s="215"/>
      <c r="AG187" s="215" t="s">
        <v>176</v>
      </c>
      <c r="AH187" s="215">
        <v>0</v>
      </c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">
      <c r="A188" s="237">
        <v>68</v>
      </c>
      <c r="B188" s="238" t="s">
        <v>879</v>
      </c>
      <c r="C188" s="249" t="s">
        <v>880</v>
      </c>
      <c r="D188" s="239" t="s">
        <v>546</v>
      </c>
      <c r="E188" s="240">
        <v>8</v>
      </c>
      <c r="F188" s="241"/>
      <c r="G188" s="242">
        <f>ROUND(E188*F188,2)</f>
        <v>0</v>
      </c>
      <c r="H188" s="241"/>
      <c r="I188" s="242">
        <f>ROUND(E188*H188,2)</f>
        <v>0</v>
      </c>
      <c r="J188" s="241"/>
      <c r="K188" s="242">
        <f>ROUND(E188*J188,2)</f>
        <v>0</v>
      </c>
      <c r="L188" s="242">
        <v>21</v>
      </c>
      <c r="M188" s="242">
        <f>G188*(1+L188/100)</f>
        <v>0</v>
      </c>
      <c r="N188" s="242">
        <v>0</v>
      </c>
      <c r="O188" s="242">
        <f>ROUND(E188*N188,2)</f>
        <v>0</v>
      </c>
      <c r="P188" s="242">
        <v>1.107E-2</v>
      </c>
      <c r="Q188" s="242">
        <f>ROUND(E188*P188,2)</f>
        <v>0.09</v>
      </c>
      <c r="R188" s="242"/>
      <c r="S188" s="242" t="s">
        <v>167</v>
      </c>
      <c r="T188" s="243" t="s">
        <v>168</v>
      </c>
      <c r="U188" s="224">
        <v>0.22700000000000001</v>
      </c>
      <c r="V188" s="224">
        <f>ROUND(E188*U188,2)</f>
        <v>1.82</v>
      </c>
      <c r="W188" s="224"/>
      <c r="X188" s="224" t="s">
        <v>190</v>
      </c>
      <c r="Y188" s="215"/>
      <c r="Z188" s="215"/>
      <c r="AA188" s="215"/>
      <c r="AB188" s="215"/>
      <c r="AC188" s="215"/>
      <c r="AD188" s="215"/>
      <c r="AE188" s="215"/>
      <c r="AF188" s="215"/>
      <c r="AG188" s="215" t="s">
        <v>483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 x14ac:dyDescent="0.2">
      <c r="A189" s="222"/>
      <c r="B189" s="223"/>
      <c r="C189" s="250" t="s">
        <v>228</v>
      </c>
      <c r="D189" s="245"/>
      <c r="E189" s="245"/>
      <c r="F189" s="245"/>
      <c r="G189" s="245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15"/>
      <c r="Z189" s="215"/>
      <c r="AA189" s="215"/>
      <c r="AB189" s="215"/>
      <c r="AC189" s="215"/>
      <c r="AD189" s="215"/>
      <c r="AE189" s="215"/>
      <c r="AF189" s="215"/>
      <c r="AG189" s="215" t="s">
        <v>172</v>
      </c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 x14ac:dyDescent="0.2">
      <c r="A190" s="237">
        <v>69</v>
      </c>
      <c r="B190" s="238" t="s">
        <v>881</v>
      </c>
      <c r="C190" s="249" t="s">
        <v>882</v>
      </c>
      <c r="D190" s="239" t="s">
        <v>546</v>
      </c>
      <c r="E190" s="240">
        <v>6</v>
      </c>
      <c r="F190" s="241"/>
      <c r="G190" s="242">
        <f>ROUND(E190*F190,2)</f>
        <v>0</v>
      </c>
      <c r="H190" s="241"/>
      <c r="I190" s="242">
        <f>ROUND(E190*H190,2)</f>
        <v>0</v>
      </c>
      <c r="J190" s="241"/>
      <c r="K190" s="242">
        <f>ROUND(E190*J190,2)</f>
        <v>0</v>
      </c>
      <c r="L190" s="242">
        <v>21</v>
      </c>
      <c r="M190" s="242">
        <f>G190*(1+L190/100)</f>
        <v>0</v>
      </c>
      <c r="N190" s="242">
        <v>3.9199999999999999E-3</v>
      </c>
      <c r="O190" s="242">
        <f>ROUND(E190*N190,2)</f>
        <v>0.02</v>
      </c>
      <c r="P190" s="242">
        <v>0</v>
      </c>
      <c r="Q190" s="242">
        <f>ROUND(E190*P190,2)</f>
        <v>0</v>
      </c>
      <c r="R190" s="242"/>
      <c r="S190" s="242" t="s">
        <v>167</v>
      </c>
      <c r="T190" s="243" t="s">
        <v>168</v>
      </c>
      <c r="U190" s="224">
        <v>0.755</v>
      </c>
      <c r="V190" s="224">
        <f>ROUND(E190*U190,2)</f>
        <v>4.53</v>
      </c>
      <c r="W190" s="224"/>
      <c r="X190" s="224" t="s">
        <v>190</v>
      </c>
      <c r="Y190" s="215"/>
      <c r="Z190" s="215"/>
      <c r="AA190" s="215"/>
      <c r="AB190" s="215"/>
      <c r="AC190" s="215"/>
      <c r="AD190" s="215"/>
      <c r="AE190" s="215"/>
      <c r="AF190" s="215"/>
      <c r="AG190" s="215" t="s">
        <v>483</v>
      </c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 x14ac:dyDescent="0.2">
      <c r="A191" s="222"/>
      <c r="B191" s="223"/>
      <c r="C191" s="250" t="s">
        <v>228</v>
      </c>
      <c r="D191" s="245"/>
      <c r="E191" s="245"/>
      <c r="F191" s="245"/>
      <c r="G191" s="245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15"/>
      <c r="Z191" s="215"/>
      <c r="AA191" s="215"/>
      <c r="AB191" s="215"/>
      <c r="AC191" s="215"/>
      <c r="AD191" s="215"/>
      <c r="AE191" s="215"/>
      <c r="AF191" s="215"/>
      <c r="AG191" s="215" t="s">
        <v>172</v>
      </c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 x14ac:dyDescent="0.2">
      <c r="A192" s="237">
        <v>70</v>
      </c>
      <c r="B192" s="238" t="s">
        <v>883</v>
      </c>
      <c r="C192" s="249" t="s">
        <v>884</v>
      </c>
      <c r="D192" s="239" t="s">
        <v>546</v>
      </c>
      <c r="E192" s="240">
        <v>5</v>
      </c>
      <c r="F192" s="241"/>
      <c r="G192" s="242">
        <f>ROUND(E192*F192,2)</f>
        <v>0</v>
      </c>
      <c r="H192" s="241"/>
      <c r="I192" s="242">
        <f>ROUND(E192*H192,2)</f>
        <v>0</v>
      </c>
      <c r="J192" s="241"/>
      <c r="K192" s="242">
        <f>ROUND(E192*J192,2)</f>
        <v>0</v>
      </c>
      <c r="L192" s="242">
        <v>21</v>
      </c>
      <c r="M192" s="242">
        <f>G192*(1+L192/100)</f>
        <v>0</v>
      </c>
      <c r="N192" s="242">
        <v>6.0000000000000001E-3</v>
      </c>
      <c r="O192" s="242">
        <f>ROUND(E192*N192,2)</f>
        <v>0.03</v>
      </c>
      <c r="P192" s="242">
        <v>0</v>
      </c>
      <c r="Q192" s="242">
        <f>ROUND(E192*P192,2)</f>
        <v>0</v>
      </c>
      <c r="R192" s="242"/>
      <c r="S192" s="242" t="s">
        <v>189</v>
      </c>
      <c r="T192" s="243" t="s">
        <v>168</v>
      </c>
      <c r="U192" s="224">
        <v>0</v>
      </c>
      <c r="V192" s="224">
        <f>ROUND(E192*U192,2)</f>
        <v>0</v>
      </c>
      <c r="W192" s="224"/>
      <c r="X192" s="224" t="s">
        <v>190</v>
      </c>
      <c r="Y192" s="215"/>
      <c r="Z192" s="215"/>
      <c r="AA192" s="215"/>
      <c r="AB192" s="215"/>
      <c r="AC192" s="215"/>
      <c r="AD192" s="215"/>
      <c r="AE192" s="215"/>
      <c r="AF192" s="215"/>
      <c r="AG192" s="215" t="s">
        <v>483</v>
      </c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 x14ac:dyDescent="0.2">
      <c r="A193" s="222"/>
      <c r="B193" s="223"/>
      <c r="C193" s="250" t="s">
        <v>228</v>
      </c>
      <c r="D193" s="245"/>
      <c r="E193" s="245"/>
      <c r="F193" s="245"/>
      <c r="G193" s="245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15"/>
      <c r="Z193" s="215"/>
      <c r="AA193" s="215"/>
      <c r="AB193" s="215"/>
      <c r="AC193" s="215"/>
      <c r="AD193" s="215"/>
      <c r="AE193" s="215"/>
      <c r="AF193" s="215"/>
      <c r="AG193" s="215" t="s">
        <v>172</v>
      </c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 x14ac:dyDescent="0.2">
      <c r="A194" s="237">
        <v>71</v>
      </c>
      <c r="B194" s="238" t="s">
        <v>885</v>
      </c>
      <c r="C194" s="249" t="s">
        <v>886</v>
      </c>
      <c r="D194" s="239" t="s">
        <v>546</v>
      </c>
      <c r="E194" s="240">
        <v>7</v>
      </c>
      <c r="F194" s="241"/>
      <c r="G194" s="242">
        <f>ROUND(E194*F194,2)</f>
        <v>0</v>
      </c>
      <c r="H194" s="241"/>
      <c r="I194" s="242">
        <f>ROUND(E194*H194,2)</f>
        <v>0</v>
      </c>
      <c r="J194" s="241"/>
      <c r="K194" s="242">
        <f>ROUND(E194*J194,2)</f>
        <v>0</v>
      </c>
      <c r="L194" s="242">
        <v>21</v>
      </c>
      <c r="M194" s="242">
        <f>G194*(1+L194/100)</f>
        <v>0</v>
      </c>
      <c r="N194" s="242">
        <v>0</v>
      </c>
      <c r="O194" s="242">
        <f>ROUND(E194*N194,2)</f>
        <v>0</v>
      </c>
      <c r="P194" s="242">
        <v>1.9460000000000002E-2</v>
      </c>
      <c r="Q194" s="242">
        <f>ROUND(E194*P194,2)</f>
        <v>0.14000000000000001</v>
      </c>
      <c r="R194" s="242"/>
      <c r="S194" s="242" t="s">
        <v>167</v>
      </c>
      <c r="T194" s="243" t="s">
        <v>168</v>
      </c>
      <c r="U194" s="224">
        <v>0.38200000000000001</v>
      </c>
      <c r="V194" s="224">
        <f>ROUND(E194*U194,2)</f>
        <v>2.67</v>
      </c>
      <c r="W194" s="224"/>
      <c r="X194" s="224" t="s">
        <v>190</v>
      </c>
      <c r="Y194" s="215"/>
      <c r="Z194" s="215"/>
      <c r="AA194" s="215"/>
      <c r="AB194" s="215"/>
      <c r="AC194" s="215"/>
      <c r="AD194" s="215"/>
      <c r="AE194" s="215"/>
      <c r="AF194" s="215"/>
      <c r="AG194" s="215" t="s">
        <v>483</v>
      </c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1" x14ac:dyDescent="0.2">
      <c r="A195" s="222"/>
      <c r="B195" s="223"/>
      <c r="C195" s="250" t="s">
        <v>228</v>
      </c>
      <c r="D195" s="245"/>
      <c r="E195" s="245"/>
      <c r="F195" s="245"/>
      <c r="G195" s="245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15"/>
      <c r="Z195" s="215"/>
      <c r="AA195" s="215"/>
      <c r="AB195" s="215"/>
      <c r="AC195" s="215"/>
      <c r="AD195" s="215"/>
      <c r="AE195" s="215"/>
      <c r="AF195" s="215"/>
      <c r="AG195" s="215" t="s">
        <v>172</v>
      </c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 x14ac:dyDescent="0.2">
      <c r="A196" s="237">
        <v>72</v>
      </c>
      <c r="B196" s="238" t="s">
        <v>887</v>
      </c>
      <c r="C196" s="249" t="s">
        <v>888</v>
      </c>
      <c r="D196" s="239" t="s">
        <v>254</v>
      </c>
      <c r="E196" s="240">
        <v>15</v>
      </c>
      <c r="F196" s="241"/>
      <c r="G196" s="242">
        <f>ROUND(E196*F196,2)</f>
        <v>0</v>
      </c>
      <c r="H196" s="241"/>
      <c r="I196" s="242">
        <f>ROUND(E196*H196,2)</f>
        <v>0</v>
      </c>
      <c r="J196" s="241"/>
      <c r="K196" s="242">
        <f>ROUND(E196*J196,2)</f>
        <v>0</v>
      </c>
      <c r="L196" s="242">
        <v>21</v>
      </c>
      <c r="M196" s="242">
        <f>G196*(1+L196/100)</f>
        <v>0</v>
      </c>
      <c r="N196" s="242">
        <v>0</v>
      </c>
      <c r="O196" s="242">
        <f>ROUND(E196*N196,2)</f>
        <v>0</v>
      </c>
      <c r="P196" s="242">
        <v>0</v>
      </c>
      <c r="Q196" s="242">
        <f>ROUND(E196*P196,2)</f>
        <v>0</v>
      </c>
      <c r="R196" s="242"/>
      <c r="S196" s="242" t="s">
        <v>167</v>
      </c>
      <c r="T196" s="243" t="s">
        <v>168</v>
      </c>
      <c r="U196" s="224">
        <v>3.7999999999999999E-2</v>
      </c>
      <c r="V196" s="224">
        <f>ROUND(E196*U196,2)</f>
        <v>0.56999999999999995</v>
      </c>
      <c r="W196" s="224"/>
      <c r="X196" s="224" t="s">
        <v>190</v>
      </c>
      <c r="Y196" s="215"/>
      <c r="Z196" s="215"/>
      <c r="AA196" s="215"/>
      <c r="AB196" s="215"/>
      <c r="AC196" s="215"/>
      <c r="AD196" s="215"/>
      <c r="AE196" s="215"/>
      <c r="AF196" s="215"/>
      <c r="AG196" s="215" t="s">
        <v>483</v>
      </c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 x14ac:dyDescent="0.2">
      <c r="A197" s="222"/>
      <c r="B197" s="223"/>
      <c r="C197" s="250" t="s">
        <v>228</v>
      </c>
      <c r="D197" s="245"/>
      <c r="E197" s="245"/>
      <c r="F197" s="245"/>
      <c r="G197" s="245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15"/>
      <c r="Z197" s="215"/>
      <c r="AA197" s="215"/>
      <c r="AB197" s="215"/>
      <c r="AC197" s="215"/>
      <c r="AD197" s="215"/>
      <c r="AE197" s="215"/>
      <c r="AF197" s="215"/>
      <c r="AG197" s="215" t="s">
        <v>172</v>
      </c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1" x14ac:dyDescent="0.2">
      <c r="A198" s="222"/>
      <c r="B198" s="223"/>
      <c r="C198" s="253" t="s">
        <v>889</v>
      </c>
      <c r="D198" s="228"/>
      <c r="E198" s="229">
        <v>15</v>
      </c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15"/>
      <c r="Z198" s="215"/>
      <c r="AA198" s="215"/>
      <c r="AB198" s="215"/>
      <c r="AC198" s="215"/>
      <c r="AD198" s="215"/>
      <c r="AE198" s="215"/>
      <c r="AF198" s="215"/>
      <c r="AG198" s="215" t="s">
        <v>176</v>
      </c>
      <c r="AH198" s="215">
        <v>0</v>
      </c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1" x14ac:dyDescent="0.2">
      <c r="A199" s="237">
        <v>73</v>
      </c>
      <c r="B199" s="238" t="s">
        <v>890</v>
      </c>
      <c r="C199" s="249" t="s">
        <v>891</v>
      </c>
      <c r="D199" s="239" t="s">
        <v>546</v>
      </c>
      <c r="E199" s="240">
        <v>6</v>
      </c>
      <c r="F199" s="241"/>
      <c r="G199" s="242">
        <f>ROUND(E199*F199,2)</f>
        <v>0</v>
      </c>
      <c r="H199" s="241"/>
      <c r="I199" s="242">
        <f>ROUND(E199*H199,2)</f>
        <v>0</v>
      </c>
      <c r="J199" s="241"/>
      <c r="K199" s="242">
        <f>ROUND(E199*J199,2)</f>
        <v>0</v>
      </c>
      <c r="L199" s="242">
        <v>21</v>
      </c>
      <c r="M199" s="242">
        <f>G199*(1+L199/100)</f>
        <v>0</v>
      </c>
      <c r="N199" s="242">
        <v>8.4000000000000003E-4</v>
      </c>
      <c r="O199" s="242">
        <f>ROUND(E199*N199,2)</f>
        <v>0.01</v>
      </c>
      <c r="P199" s="242">
        <v>0</v>
      </c>
      <c r="Q199" s="242">
        <f>ROUND(E199*P199,2)</f>
        <v>0</v>
      </c>
      <c r="R199" s="242"/>
      <c r="S199" s="242" t="s">
        <v>189</v>
      </c>
      <c r="T199" s="243" t="s">
        <v>168</v>
      </c>
      <c r="U199" s="224">
        <v>0</v>
      </c>
      <c r="V199" s="224">
        <f>ROUND(E199*U199,2)</f>
        <v>0</v>
      </c>
      <c r="W199" s="224"/>
      <c r="X199" s="224" t="s">
        <v>190</v>
      </c>
      <c r="Y199" s="215"/>
      <c r="Z199" s="215"/>
      <c r="AA199" s="215"/>
      <c r="AB199" s="215"/>
      <c r="AC199" s="215"/>
      <c r="AD199" s="215"/>
      <c r="AE199" s="215"/>
      <c r="AF199" s="215"/>
      <c r="AG199" s="215" t="s">
        <v>483</v>
      </c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 x14ac:dyDescent="0.2">
      <c r="A200" s="222"/>
      <c r="B200" s="223"/>
      <c r="C200" s="250" t="s">
        <v>228</v>
      </c>
      <c r="D200" s="245"/>
      <c r="E200" s="245"/>
      <c r="F200" s="245"/>
      <c r="G200" s="245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15"/>
      <c r="Z200" s="215"/>
      <c r="AA200" s="215"/>
      <c r="AB200" s="215"/>
      <c r="AC200" s="215"/>
      <c r="AD200" s="215"/>
      <c r="AE200" s="215"/>
      <c r="AF200" s="215"/>
      <c r="AG200" s="215" t="s">
        <v>172</v>
      </c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 x14ac:dyDescent="0.2">
      <c r="A201" s="237">
        <v>74</v>
      </c>
      <c r="B201" s="238" t="s">
        <v>892</v>
      </c>
      <c r="C201" s="249" t="s">
        <v>893</v>
      </c>
      <c r="D201" s="239" t="s">
        <v>546</v>
      </c>
      <c r="E201" s="240">
        <v>1</v>
      </c>
      <c r="F201" s="241"/>
      <c r="G201" s="242">
        <f>ROUND(E201*F201,2)</f>
        <v>0</v>
      </c>
      <c r="H201" s="241"/>
      <c r="I201" s="242">
        <f>ROUND(E201*H201,2)</f>
        <v>0</v>
      </c>
      <c r="J201" s="241"/>
      <c r="K201" s="242">
        <f>ROUND(E201*J201,2)</f>
        <v>0</v>
      </c>
      <c r="L201" s="242">
        <v>21</v>
      </c>
      <c r="M201" s="242">
        <f>G201*(1+L201/100)</f>
        <v>0</v>
      </c>
      <c r="N201" s="242">
        <v>1.41E-3</v>
      </c>
      <c r="O201" s="242">
        <f>ROUND(E201*N201,2)</f>
        <v>0</v>
      </c>
      <c r="P201" s="242">
        <v>0</v>
      </c>
      <c r="Q201" s="242">
        <f>ROUND(E201*P201,2)</f>
        <v>0</v>
      </c>
      <c r="R201" s="242"/>
      <c r="S201" s="242" t="s">
        <v>167</v>
      </c>
      <c r="T201" s="243" t="s">
        <v>168</v>
      </c>
      <c r="U201" s="224">
        <v>1.575</v>
      </c>
      <c r="V201" s="224">
        <f>ROUND(E201*U201,2)</f>
        <v>1.58</v>
      </c>
      <c r="W201" s="224"/>
      <c r="X201" s="224" t="s">
        <v>190</v>
      </c>
      <c r="Y201" s="215"/>
      <c r="Z201" s="215"/>
      <c r="AA201" s="215"/>
      <c r="AB201" s="215"/>
      <c r="AC201" s="215"/>
      <c r="AD201" s="215"/>
      <c r="AE201" s="215"/>
      <c r="AF201" s="215"/>
      <c r="AG201" s="215" t="s">
        <v>483</v>
      </c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 x14ac:dyDescent="0.2">
      <c r="A202" s="222"/>
      <c r="B202" s="223"/>
      <c r="C202" s="250" t="s">
        <v>228</v>
      </c>
      <c r="D202" s="245"/>
      <c r="E202" s="245"/>
      <c r="F202" s="245"/>
      <c r="G202" s="245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15"/>
      <c r="Z202" s="215"/>
      <c r="AA202" s="215"/>
      <c r="AB202" s="215"/>
      <c r="AC202" s="215"/>
      <c r="AD202" s="215"/>
      <c r="AE202" s="215"/>
      <c r="AF202" s="215"/>
      <c r="AG202" s="215" t="s">
        <v>172</v>
      </c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 x14ac:dyDescent="0.2">
      <c r="A203" s="237">
        <v>75</v>
      </c>
      <c r="B203" s="238" t="s">
        <v>894</v>
      </c>
      <c r="C203" s="249" t="s">
        <v>895</v>
      </c>
      <c r="D203" s="239" t="s">
        <v>546</v>
      </c>
      <c r="E203" s="240">
        <v>1</v>
      </c>
      <c r="F203" s="241"/>
      <c r="G203" s="242">
        <f>ROUND(E203*F203,2)</f>
        <v>0</v>
      </c>
      <c r="H203" s="241"/>
      <c r="I203" s="242">
        <f>ROUND(E203*H203,2)</f>
        <v>0</v>
      </c>
      <c r="J203" s="241"/>
      <c r="K203" s="242">
        <f>ROUND(E203*J203,2)</f>
        <v>0</v>
      </c>
      <c r="L203" s="242">
        <v>21</v>
      </c>
      <c r="M203" s="242">
        <f>G203*(1+L203/100)</f>
        <v>0</v>
      </c>
      <c r="N203" s="242">
        <v>6.9999999999999994E-5</v>
      </c>
      <c r="O203" s="242">
        <f>ROUND(E203*N203,2)</f>
        <v>0</v>
      </c>
      <c r="P203" s="242">
        <v>0</v>
      </c>
      <c r="Q203" s="242">
        <f>ROUND(E203*P203,2)</f>
        <v>0</v>
      </c>
      <c r="R203" s="242"/>
      <c r="S203" s="242" t="s">
        <v>167</v>
      </c>
      <c r="T203" s="243" t="s">
        <v>168</v>
      </c>
      <c r="U203" s="224">
        <v>0.27500000000000002</v>
      </c>
      <c r="V203" s="224">
        <f>ROUND(E203*U203,2)</f>
        <v>0.28000000000000003</v>
      </c>
      <c r="W203" s="224"/>
      <c r="X203" s="224" t="s">
        <v>190</v>
      </c>
      <c r="Y203" s="215"/>
      <c r="Z203" s="215"/>
      <c r="AA203" s="215"/>
      <c r="AB203" s="215"/>
      <c r="AC203" s="215"/>
      <c r="AD203" s="215"/>
      <c r="AE203" s="215"/>
      <c r="AF203" s="215"/>
      <c r="AG203" s="215" t="s">
        <v>483</v>
      </c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 x14ac:dyDescent="0.2">
      <c r="A204" s="222"/>
      <c r="B204" s="223"/>
      <c r="C204" s="250" t="s">
        <v>228</v>
      </c>
      <c r="D204" s="245"/>
      <c r="E204" s="245"/>
      <c r="F204" s="245"/>
      <c r="G204" s="245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15"/>
      <c r="Z204" s="215"/>
      <c r="AA204" s="215"/>
      <c r="AB204" s="215"/>
      <c r="AC204" s="215"/>
      <c r="AD204" s="215"/>
      <c r="AE204" s="215"/>
      <c r="AF204" s="215"/>
      <c r="AG204" s="215" t="s">
        <v>172</v>
      </c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 x14ac:dyDescent="0.2">
      <c r="A205" s="237">
        <v>76</v>
      </c>
      <c r="B205" s="238" t="s">
        <v>896</v>
      </c>
      <c r="C205" s="249" t="s">
        <v>897</v>
      </c>
      <c r="D205" s="239" t="s">
        <v>546</v>
      </c>
      <c r="E205" s="240">
        <v>1</v>
      </c>
      <c r="F205" s="241"/>
      <c r="G205" s="242">
        <f>ROUND(E205*F205,2)</f>
        <v>0</v>
      </c>
      <c r="H205" s="241"/>
      <c r="I205" s="242">
        <f>ROUND(E205*H205,2)</f>
        <v>0</v>
      </c>
      <c r="J205" s="241"/>
      <c r="K205" s="242">
        <f>ROUND(E205*J205,2)</f>
        <v>0</v>
      </c>
      <c r="L205" s="242">
        <v>21</v>
      </c>
      <c r="M205" s="242">
        <f>G205*(1+L205/100)</f>
        <v>0</v>
      </c>
      <c r="N205" s="242">
        <v>0</v>
      </c>
      <c r="O205" s="242">
        <f>ROUND(E205*N205,2)</f>
        <v>0</v>
      </c>
      <c r="P205" s="242">
        <v>3.4700000000000002E-2</v>
      </c>
      <c r="Q205" s="242">
        <f>ROUND(E205*P205,2)</f>
        <v>0.03</v>
      </c>
      <c r="R205" s="242"/>
      <c r="S205" s="242" t="s">
        <v>167</v>
      </c>
      <c r="T205" s="243" t="s">
        <v>168</v>
      </c>
      <c r="U205" s="224">
        <v>0.56899999999999995</v>
      </c>
      <c r="V205" s="224">
        <f>ROUND(E205*U205,2)</f>
        <v>0.56999999999999995</v>
      </c>
      <c r="W205" s="224"/>
      <c r="X205" s="224" t="s">
        <v>190</v>
      </c>
      <c r="Y205" s="215"/>
      <c r="Z205" s="215"/>
      <c r="AA205" s="215"/>
      <c r="AB205" s="215"/>
      <c r="AC205" s="215"/>
      <c r="AD205" s="215"/>
      <c r="AE205" s="215"/>
      <c r="AF205" s="215"/>
      <c r="AG205" s="215" t="s">
        <v>483</v>
      </c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 x14ac:dyDescent="0.2">
      <c r="A206" s="222"/>
      <c r="B206" s="223"/>
      <c r="C206" s="250" t="s">
        <v>228</v>
      </c>
      <c r="D206" s="245"/>
      <c r="E206" s="245"/>
      <c r="F206" s="245"/>
      <c r="G206" s="245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15"/>
      <c r="Z206" s="215"/>
      <c r="AA206" s="215"/>
      <c r="AB206" s="215"/>
      <c r="AC206" s="215"/>
      <c r="AD206" s="215"/>
      <c r="AE206" s="215"/>
      <c r="AF206" s="215"/>
      <c r="AG206" s="215" t="s">
        <v>172</v>
      </c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 x14ac:dyDescent="0.2">
      <c r="A207" s="237">
        <v>77</v>
      </c>
      <c r="B207" s="238" t="s">
        <v>898</v>
      </c>
      <c r="C207" s="249" t="s">
        <v>899</v>
      </c>
      <c r="D207" s="239" t="s">
        <v>254</v>
      </c>
      <c r="E207" s="240">
        <v>1</v>
      </c>
      <c r="F207" s="241"/>
      <c r="G207" s="242">
        <f>ROUND(E207*F207,2)</f>
        <v>0</v>
      </c>
      <c r="H207" s="241"/>
      <c r="I207" s="242">
        <f>ROUND(E207*H207,2)</f>
        <v>0</v>
      </c>
      <c r="J207" s="241"/>
      <c r="K207" s="242">
        <f>ROUND(E207*J207,2)</f>
        <v>0</v>
      </c>
      <c r="L207" s="242">
        <v>21</v>
      </c>
      <c r="M207" s="242">
        <f>G207*(1+L207/100)</f>
        <v>0</v>
      </c>
      <c r="N207" s="242">
        <v>3.0899999999999999E-3</v>
      </c>
      <c r="O207" s="242">
        <f>ROUND(E207*N207,2)</f>
        <v>0</v>
      </c>
      <c r="P207" s="242">
        <v>0</v>
      </c>
      <c r="Q207" s="242">
        <f>ROUND(E207*P207,2)</f>
        <v>0</v>
      </c>
      <c r="R207" s="242"/>
      <c r="S207" s="242" t="s">
        <v>167</v>
      </c>
      <c r="T207" s="243" t="s">
        <v>168</v>
      </c>
      <c r="U207" s="224">
        <v>1.25</v>
      </c>
      <c r="V207" s="224">
        <f>ROUND(E207*U207,2)</f>
        <v>1.25</v>
      </c>
      <c r="W207" s="224"/>
      <c r="X207" s="224" t="s">
        <v>190</v>
      </c>
      <c r="Y207" s="215"/>
      <c r="Z207" s="215"/>
      <c r="AA207" s="215"/>
      <c r="AB207" s="215"/>
      <c r="AC207" s="215"/>
      <c r="AD207" s="215"/>
      <c r="AE207" s="215"/>
      <c r="AF207" s="215"/>
      <c r="AG207" s="215" t="s">
        <v>483</v>
      </c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 x14ac:dyDescent="0.2">
      <c r="A208" s="222"/>
      <c r="B208" s="223"/>
      <c r="C208" s="250" t="s">
        <v>228</v>
      </c>
      <c r="D208" s="245"/>
      <c r="E208" s="245"/>
      <c r="F208" s="245"/>
      <c r="G208" s="245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15"/>
      <c r="Z208" s="215"/>
      <c r="AA208" s="215"/>
      <c r="AB208" s="215"/>
      <c r="AC208" s="215"/>
      <c r="AD208" s="215"/>
      <c r="AE208" s="215"/>
      <c r="AF208" s="215"/>
      <c r="AG208" s="215" t="s">
        <v>172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 x14ac:dyDescent="0.2">
      <c r="A209" s="237">
        <v>78</v>
      </c>
      <c r="B209" s="238" t="s">
        <v>900</v>
      </c>
      <c r="C209" s="249" t="s">
        <v>901</v>
      </c>
      <c r="D209" s="239" t="s">
        <v>254</v>
      </c>
      <c r="E209" s="240">
        <v>2</v>
      </c>
      <c r="F209" s="241"/>
      <c r="G209" s="242">
        <f>ROUND(E209*F209,2)</f>
        <v>0</v>
      </c>
      <c r="H209" s="241"/>
      <c r="I209" s="242">
        <f>ROUND(E209*H209,2)</f>
        <v>0</v>
      </c>
      <c r="J209" s="241"/>
      <c r="K209" s="242">
        <f>ROUND(E209*J209,2)</f>
        <v>0</v>
      </c>
      <c r="L209" s="242">
        <v>21</v>
      </c>
      <c r="M209" s="242">
        <f>G209*(1+L209/100)</f>
        <v>0</v>
      </c>
      <c r="N209" s="242">
        <v>1.09E-3</v>
      </c>
      <c r="O209" s="242">
        <f>ROUND(E209*N209,2)</f>
        <v>0</v>
      </c>
      <c r="P209" s="242">
        <v>0</v>
      </c>
      <c r="Q209" s="242">
        <f>ROUND(E209*P209,2)</f>
        <v>0</v>
      </c>
      <c r="R209" s="242"/>
      <c r="S209" s="242" t="s">
        <v>189</v>
      </c>
      <c r="T209" s="243" t="s">
        <v>168</v>
      </c>
      <c r="U209" s="224">
        <v>0</v>
      </c>
      <c r="V209" s="224">
        <f>ROUND(E209*U209,2)</f>
        <v>0</v>
      </c>
      <c r="W209" s="224"/>
      <c r="X209" s="224" t="s">
        <v>190</v>
      </c>
      <c r="Y209" s="215"/>
      <c r="Z209" s="215"/>
      <c r="AA209" s="215"/>
      <c r="AB209" s="215"/>
      <c r="AC209" s="215"/>
      <c r="AD209" s="215"/>
      <c r="AE209" s="215"/>
      <c r="AF209" s="215"/>
      <c r="AG209" s="215" t="s">
        <v>483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1" x14ac:dyDescent="0.2">
      <c r="A210" s="222"/>
      <c r="B210" s="223"/>
      <c r="C210" s="250" t="s">
        <v>228</v>
      </c>
      <c r="D210" s="245"/>
      <c r="E210" s="245"/>
      <c r="F210" s="245"/>
      <c r="G210" s="245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15"/>
      <c r="Z210" s="215"/>
      <c r="AA210" s="215"/>
      <c r="AB210" s="215"/>
      <c r="AC210" s="215"/>
      <c r="AD210" s="215"/>
      <c r="AE210" s="215"/>
      <c r="AF210" s="215"/>
      <c r="AG210" s="215" t="s">
        <v>172</v>
      </c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1" x14ac:dyDescent="0.2">
      <c r="A211" s="237">
        <v>79</v>
      </c>
      <c r="B211" s="238" t="s">
        <v>902</v>
      </c>
      <c r="C211" s="249" t="s">
        <v>903</v>
      </c>
      <c r="D211" s="239" t="s">
        <v>546</v>
      </c>
      <c r="E211" s="240">
        <v>8</v>
      </c>
      <c r="F211" s="241"/>
      <c r="G211" s="242">
        <f>ROUND(E211*F211,2)</f>
        <v>0</v>
      </c>
      <c r="H211" s="241"/>
      <c r="I211" s="242">
        <f>ROUND(E211*H211,2)</f>
        <v>0</v>
      </c>
      <c r="J211" s="241"/>
      <c r="K211" s="242">
        <f>ROUND(E211*J211,2)</f>
        <v>0</v>
      </c>
      <c r="L211" s="242">
        <v>21</v>
      </c>
      <c r="M211" s="242">
        <f>G211*(1+L211/100)</f>
        <v>0</v>
      </c>
      <c r="N211" s="242">
        <v>0</v>
      </c>
      <c r="O211" s="242">
        <f>ROUND(E211*N211,2)</f>
        <v>0</v>
      </c>
      <c r="P211" s="242">
        <v>1.56E-3</v>
      </c>
      <c r="Q211" s="242">
        <f>ROUND(E211*P211,2)</f>
        <v>0.01</v>
      </c>
      <c r="R211" s="242"/>
      <c r="S211" s="242" t="s">
        <v>167</v>
      </c>
      <c r="T211" s="243" t="s">
        <v>168</v>
      </c>
      <c r="U211" s="224">
        <v>0.217</v>
      </c>
      <c r="V211" s="224">
        <f>ROUND(E211*U211,2)</f>
        <v>1.74</v>
      </c>
      <c r="W211" s="224"/>
      <c r="X211" s="224" t="s">
        <v>190</v>
      </c>
      <c r="Y211" s="215"/>
      <c r="Z211" s="215"/>
      <c r="AA211" s="215"/>
      <c r="AB211" s="215"/>
      <c r="AC211" s="215"/>
      <c r="AD211" s="215"/>
      <c r="AE211" s="215"/>
      <c r="AF211" s="215"/>
      <c r="AG211" s="215" t="s">
        <v>483</v>
      </c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 x14ac:dyDescent="0.2">
      <c r="A212" s="222"/>
      <c r="B212" s="223"/>
      <c r="C212" s="250" t="s">
        <v>228</v>
      </c>
      <c r="D212" s="245"/>
      <c r="E212" s="245"/>
      <c r="F212" s="245"/>
      <c r="G212" s="245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15"/>
      <c r="Z212" s="215"/>
      <c r="AA212" s="215"/>
      <c r="AB212" s="215"/>
      <c r="AC212" s="215"/>
      <c r="AD212" s="215"/>
      <c r="AE212" s="215"/>
      <c r="AF212" s="215"/>
      <c r="AG212" s="215" t="s">
        <v>172</v>
      </c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1" x14ac:dyDescent="0.2">
      <c r="A213" s="222"/>
      <c r="B213" s="223"/>
      <c r="C213" s="253" t="s">
        <v>904</v>
      </c>
      <c r="D213" s="228"/>
      <c r="E213" s="229">
        <v>8</v>
      </c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15"/>
      <c r="Z213" s="215"/>
      <c r="AA213" s="215"/>
      <c r="AB213" s="215"/>
      <c r="AC213" s="215"/>
      <c r="AD213" s="215"/>
      <c r="AE213" s="215"/>
      <c r="AF213" s="215"/>
      <c r="AG213" s="215" t="s">
        <v>176</v>
      </c>
      <c r="AH213" s="215">
        <v>0</v>
      </c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1" x14ac:dyDescent="0.2">
      <c r="A214" s="237">
        <v>80</v>
      </c>
      <c r="B214" s="238" t="s">
        <v>905</v>
      </c>
      <c r="C214" s="249" t="s">
        <v>906</v>
      </c>
      <c r="D214" s="239" t="s">
        <v>254</v>
      </c>
      <c r="E214" s="240">
        <v>1</v>
      </c>
      <c r="F214" s="241"/>
      <c r="G214" s="242">
        <f>ROUND(E214*F214,2)</f>
        <v>0</v>
      </c>
      <c r="H214" s="241"/>
      <c r="I214" s="242">
        <f>ROUND(E214*H214,2)</f>
        <v>0</v>
      </c>
      <c r="J214" s="241"/>
      <c r="K214" s="242">
        <f>ROUND(E214*J214,2)</f>
        <v>0</v>
      </c>
      <c r="L214" s="242">
        <v>21</v>
      </c>
      <c r="M214" s="242">
        <f>G214*(1+L214/100)</f>
        <v>0</v>
      </c>
      <c r="N214" s="242">
        <v>1.8000000000000001E-4</v>
      </c>
      <c r="O214" s="242">
        <f>ROUND(E214*N214,2)</f>
        <v>0</v>
      </c>
      <c r="P214" s="242">
        <v>0</v>
      </c>
      <c r="Q214" s="242">
        <f>ROUND(E214*P214,2)</f>
        <v>0</v>
      </c>
      <c r="R214" s="242"/>
      <c r="S214" s="242" t="s">
        <v>167</v>
      </c>
      <c r="T214" s="243" t="s">
        <v>168</v>
      </c>
      <c r="U214" s="224">
        <v>0.47599999999999998</v>
      </c>
      <c r="V214" s="224">
        <f>ROUND(E214*U214,2)</f>
        <v>0.48</v>
      </c>
      <c r="W214" s="224"/>
      <c r="X214" s="224" t="s">
        <v>190</v>
      </c>
      <c r="Y214" s="215"/>
      <c r="Z214" s="215"/>
      <c r="AA214" s="215"/>
      <c r="AB214" s="215"/>
      <c r="AC214" s="215"/>
      <c r="AD214" s="215"/>
      <c r="AE214" s="215"/>
      <c r="AF214" s="215"/>
      <c r="AG214" s="215" t="s">
        <v>483</v>
      </c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1" x14ac:dyDescent="0.2">
      <c r="A215" s="222"/>
      <c r="B215" s="223"/>
      <c r="C215" s="250" t="s">
        <v>228</v>
      </c>
      <c r="D215" s="245"/>
      <c r="E215" s="245"/>
      <c r="F215" s="245"/>
      <c r="G215" s="245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15"/>
      <c r="Z215" s="215"/>
      <c r="AA215" s="215"/>
      <c r="AB215" s="215"/>
      <c r="AC215" s="215"/>
      <c r="AD215" s="215"/>
      <c r="AE215" s="215"/>
      <c r="AF215" s="215"/>
      <c r="AG215" s="215" t="s">
        <v>172</v>
      </c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 x14ac:dyDescent="0.2">
      <c r="A216" s="237">
        <v>81</v>
      </c>
      <c r="B216" s="238" t="s">
        <v>907</v>
      </c>
      <c r="C216" s="249" t="s">
        <v>908</v>
      </c>
      <c r="D216" s="239" t="s">
        <v>254</v>
      </c>
      <c r="E216" s="240">
        <v>7</v>
      </c>
      <c r="F216" s="241"/>
      <c r="G216" s="242">
        <f>ROUND(E216*F216,2)</f>
        <v>0</v>
      </c>
      <c r="H216" s="241"/>
      <c r="I216" s="242">
        <f>ROUND(E216*H216,2)</f>
        <v>0</v>
      </c>
      <c r="J216" s="241"/>
      <c r="K216" s="242">
        <f>ROUND(E216*J216,2)</f>
        <v>0</v>
      </c>
      <c r="L216" s="242">
        <v>21</v>
      </c>
      <c r="M216" s="242">
        <f>G216*(1+L216/100)</f>
        <v>0</v>
      </c>
      <c r="N216" s="242">
        <v>4.0000000000000003E-5</v>
      </c>
      <c r="O216" s="242">
        <f>ROUND(E216*N216,2)</f>
        <v>0</v>
      </c>
      <c r="P216" s="242">
        <v>0</v>
      </c>
      <c r="Q216" s="242">
        <f>ROUND(E216*P216,2)</f>
        <v>0</v>
      </c>
      <c r="R216" s="242"/>
      <c r="S216" s="242" t="s">
        <v>167</v>
      </c>
      <c r="T216" s="243" t="s">
        <v>168</v>
      </c>
      <c r="U216" s="224">
        <v>0.44500000000000001</v>
      </c>
      <c r="V216" s="224">
        <f>ROUND(E216*U216,2)</f>
        <v>3.12</v>
      </c>
      <c r="W216" s="224"/>
      <c r="X216" s="224" t="s">
        <v>190</v>
      </c>
      <c r="Y216" s="215"/>
      <c r="Z216" s="215"/>
      <c r="AA216" s="215"/>
      <c r="AB216" s="215"/>
      <c r="AC216" s="215"/>
      <c r="AD216" s="215"/>
      <c r="AE216" s="215"/>
      <c r="AF216" s="215"/>
      <c r="AG216" s="215" t="s">
        <v>483</v>
      </c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 x14ac:dyDescent="0.2">
      <c r="A217" s="222"/>
      <c r="B217" s="223"/>
      <c r="C217" s="250" t="s">
        <v>228</v>
      </c>
      <c r="D217" s="245"/>
      <c r="E217" s="245"/>
      <c r="F217" s="245"/>
      <c r="G217" s="245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15"/>
      <c r="Z217" s="215"/>
      <c r="AA217" s="215"/>
      <c r="AB217" s="215"/>
      <c r="AC217" s="215"/>
      <c r="AD217" s="215"/>
      <c r="AE217" s="215"/>
      <c r="AF217" s="215"/>
      <c r="AG217" s="215" t="s">
        <v>172</v>
      </c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1" x14ac:dyDescent="0.2">
      <c r="A218" s="222"/>
      <c r="B218" s="223"/>
      <c r="C218" s="253" t="s">
        <v>909</v>
      </c>
      <c r="D218" s="228"/>
      <c r="E218" s="229">
        <v>7</v>
      </c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15"/>
      <c r="Z218" s="215"/>
      <c r="AA218" s="215"/>
      <c r="AB218" s="215"/>
      <c r="AC218" s="215"/>
      <c r="AD218" s="215"/>
      <c r="AE218" s="215"/>
      <c r="AF218" s="215"/>
      <c r="AG218" s="215" t="s">
        <v>176</v>
      </c>
      <c r="AH218" s="215">
        <v>0</v>
      </c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1" x14ac:dyDescent="0.2">
      <c r="A219" s="237">
        <v>82</v>
      </c>
      <c r="B219" s="238" t="s">
        <v>910</v>
      </c>
      <c r="C219" s="249" t="s">
        <v>911</v>
      </c>
      <c r="D219" s="239" t="s">
        <v>254</v>
      </c>
      <c r="E219" s="240">
        <v>1</v>
      </c>
      <c r="F219" s="241"/>
      <c r="G219" s="242">
        <f>ROUND(E219*F219,2)</f>
        <v>0</v>
      </c>
      <c r="H219" s="241"/>
      <c r="I219" s="242">
        <f>ROUND(E219*H219,2)</f>
        <v>0</v>
      </c>
      <c r="J219" s="241"/>
      <c r="K219" s="242">
        <f>ROUND(E219*J219,2)</f>
        <v>0</v>
      </c>
      <c r="L219" s="242">
        <v>21</v>
      </c>
      <c r="M219" s="242">
        <f>G219*(1+L219/100)</f>
        <v>0</v>
      </c>
      <c r="N219" s="242">
        <v>1.2999999999999999E-4</v>
      </c>
      <c r="O219" s="242">
        <f>ROUND(E219*N219,2)</f>
        <v>0</v>
      </c>
      <c r="P219" s="242">
        <v>0</v>
      </c>
      <c r="Q219" s="242">
        <f>ROUND(E219*P219,2)</f>
        <v>0</v>
      </c>
      <c r="R219" s="242"/>
      <c r="S219" s="242" t="s">
        <v>167</v>
      </c>
      <c r="T219" s="243" t="s">
        <v>168</v>
      </c>
      <c r="U219" s="224">
        <v>0.624</v>
      </c>
      <c r="V219" s="224">
        <f>ROUND(E219*U219,2)</f>
        <v>0.62</v>
      </c>
      <c r="W219" s="224"/>
      <c r="X219" s="224" t="s">
        <v>190</v>
      </c>
      <c r="Y219" s="215"/>
      <c r="Z219" s="215"/>
      <c r="AA219" s="215"/>
      <c r="AB219" s="215"/>
      <c r="AC219" s="215"/>
      <c r="AD219" s="215"/>
      <c r="AE219" s="215"/>
      <c r="AF219" s="215"/>
      <c r="AG219" s="215" t="s">
        <v>483</v>
      </c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1" x14ac:dyDescent="0.2">
      <c r="A220" s="222"/>
      <c r="B220" s="223"/>
      <c r="C220" s="250" t="s">
        <v>228</v>
      </c>
      <c r="D220" s="245"/>
      <c r="E220" s="245"/>
      <c r="F220" s="245"/>
      <c r="G220" s="245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15"/>
      <c r="Z220" s="215"/>
      <c r="AA220" s="215"/>
      <c r="AB220" s="215"/>
      <c r="AC220" s="215"/>
      <c r="AD220" s="215"/>
      <c r="AE220" s="215"/>
      <c r="AF220" s="215"/>
      <c r="AG220" s="215" t="s">
        <v>172</v>
      </c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1" x14ac:dyDescent="0.2">
      <c r="A221" s="237">
        <v>83</v>
      </c>
      <c r="B221" s="238" t="s">
        <v>912</v>
      </c>
      <c r="C221" s="249" t="s">
        <v>913</v>
      </c>
      <c r="D221" s="239" t="s">
        <v>254</v>
      </c>
      <c r="E221" s="240">
        <v>1</v>
      </c>
      <c r="F221" s="241"/>
      <c r="G221" s="242">
        <f>ROUND(E221*F221,2)</f>
        <v>0</v>
      </c>
      <c r="H221" s="241"/>
      <c r="I221" s="242">
        <f>ROUND(E221*H221,2)</f>
        <v>0</v>
      </c>
      <c r="J221" s="241"/>
      <c r="K221" s="242">
        <f>ROUND(E221*J221,2)</f>
        <v>0</v>
      </c>
      <c r="L221" s="242">
        <v>21</v>
      </c>
      <c r="M221" s="242">
        <f>G221*(1+L221/100)</f>
        <v>0</v>
      </c>
      <c r="N221" s="242">
        <v>5.0000000000000001E-4</v>
      </c>
      <c r="O221" s="242">
        <f>ROUND(E221*N221,2)</f>
        <v>0</v>
      </c>
      <c r="P221" s="242">
        <v>0</v>
      </c>
      <c r="Q221" s="242">
        <f>ROUND(E221*P221,2)</f>
        <v>0</v>
      </c>
      <c r="R221" s="242"/>
      <c r="S221" s="242" t="s">
        <v>167</v>
      </c>
      <c r="T221" s="243" t="s">
        <v>168</v>
      </c>
      <c r="U221" s="224">
        <v>0.37</v>
      </c>
      <c r="V221" s="224">
        <f>ROUND(E221*U221,2)</f>
        <v>0.37</v>
      </c>
      <c r="W221" s="224"/>
      <c r="X221" s="224" t="s">
        <v>190</v>
      </c>
      <c r="Y221" s="215"/>
      <c r="Z221" s="215"/>
      <c r="AA221" s="215"/>
      <c r="AB221" s="215"/>
      <c r="AC221" s="215"/>
      <c r="AD221" s="215"/>
      <c r="AE221" s="215"/>
      <c r="AF221" s="215"/>
      <c r="AG221" s="215" t="s">
        <v>483</v>
      </c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1" x14ac:dyDescent="0.2">
      <c r="A222" s="222"/>
      <c r="B222" s="223"/>
      <c r="C222" s="250" t="s">
        <v>228</v>
      </c>
      <c r="D222" s="245"/>
      <c r="E222" s="245"/>
      <c r="F222" s="245"/>
      <c r="G222" s="245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15"/>
      <c r="Z222" s="215"/>
      <c r="AA222" s="215"/>
      <c r="AB222" s="215"/>
      <c r="AC222" s="215"/>
      <c r="AD222" s="215"/>
      <c r="AE222" s="215"/>
      <c r="AF222" s="215"/>
      <c r="AG222" s="215" t="s">
        <v>172</v>
      </c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 x14ac:dyDescent="0.2">
      <c r="A223" s="237">
        <v>84</v>
      </c>
      <c r="B223" s="238" t="s">
        <v>912</v>
      </c>
      <c r="C223" s="249" t="s">
        <v>913</v>
      </c>
      <c r="D223" s="239" t="s">
        <v>254</v>
      </c>
      <c r="E223" s="240">
        <v>2</v>
      </c>
      <c r="F223" s="241"/>
      <c r="G223" s="242">
        <f>ROUND(E223*F223,2)</f>
        <v>0</v>
      </c>
      <c r="H223" s="241"/>
      <c r="I223" s="242">
        <f>ROUND(E223*H223,2)</f>
        <v>0</v>
      </c>
      <c r="J223" s="241"/>
      <c r="K223" s="242">
        <f>ROUND(E223*J223,2)</f>
        <v>0</v>
      </c>
      <c r="L223" s="242">
        <v>21</v>
      </c>
      <c r="M223" s="242">
        <f>G223*(1+L223/100)</f>
        <v>0</v>
      </c>
      <c r="N223" s="242">
        <v>5.0000000000000001E-4</v>
      </c>
      <c r="O223" s="242">
        <f>ROUND(E223*N223,2)</f>
        <v>0</v>
      </c>
      <c r="P223" s="242">
        <v>0</v>
      </c>
      <c r="Q223" s="242">
        <f>ROUND(E223*P223,2)</f>
        <v>0</v>
      </c>
      <c r="R223" s="242"/>
      <c r="S223" s="242" t="s">
        <v>167</v>
      </c>
      <c r="T223" s="243" t="s">
        <v>168</v>
      </c>
      <c r="U223" s="224">
        <v>0.37</v>
      </c>
      <c r="V223" s="224">
        <f>ROUND(E223*U223,2)</f>
        <v>0.74</v>
      </c>
      <c r="W223" s="224"/>
      <c r="X223" s="224" t="s">
        <v>190</v>
      </c>
      <c r="Y223" s="215"/>
      <c r="Z223" s="215"/>
      <c r="AA223" s="215"/>
      <c r="AB223" s="215"/>
      <c r="AC223" s="215"/>
      <c r="AD223" s="215"/>
      <c r="AE223" s="215"/>
      <c r="AF223" s="215"/>
      <c r="AG223" s="215" t="s">
        <v>483</v>
      </c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1" x14ac:dyDescent="0.2">
      <c r="A224" s="222"/>
      <c r="B224" s="223"/>
      <c r="C224" s="250" t="s">
        <v>914</v>
      </c>
      <c r="D224" s="245"/>
      <c r="E224" s="245"/>
      <c r="F224" s="245"/>
      <c r="G224" s="245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15"/>
      <c r="Z224" s="215"/>
      <c r="AA224" s="215"/>
      <c r="AB224" s="215"/>
      <c r="AC224" s="215"/>
      <c r="AD224" s="215"/>
      <c r="AE224" s="215"/>
      <c r="AF224" s="215"/>
      <c r="AG224" s="215" t="s">
        <v>172</v>
      </c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1" x14ac:dyDescent="0.2">
      <c r="A225" s="237">
        <v>85</v>
      </c>
      <c r="B225" s="238" t="s">
        <v>915</v>
      </c>
      <c r="C225" s="249" t="s">
        <v>916</v>
      </c>
      <c r="D225" s="239" t="s">
        <v>254</v>
      </c>
      <c r="E225" s="240">
        <v>4</v>
      </c>
      <c r="F225" s="241"/>
      <c r="G225" s="242">
        <f>ROUND(E225*F225,2)</f>
        <v>0</v>
      </c>
      <c r="H225" s="241"/>
      <c r="I225" s="242">
        <f>ROUND(E225*H225,2)</f>
        <v>0</v>
      </c>
      <c r="J225" s="241"/>
      <c r="K225" s="242">
        <f>ROUND(E225*J225,2)</f>
        <v>0</v>
      </c>
      <c r="L225" s="242">
        <v>21</v>
      </c>
      <c r="M225" s="242">
        <f>G225*(1+L225/100)</f>
        <v>0</v>
      </c>
      <c r="N225" s="242">
        <v>6.9999999999999999E-4</v>
      </c>
      <c r="O225" s="242">
        <f>ROUND(E225*N225,2)</f>
        <v>0</v>
      </c>
      <c r="P225" s="242">
        <v>0</v>
      </c>
      <c r="Q225" s="242">
        <f>ROUND(E225*P225,2)</f>
        <v>0</v>
      </c>
      <c r="R225" s="242"/>
      <c r="S225" s="242" t="s">
        <v>167</v>
      </c>
      <c r="T225" s="243" t="s">
        <v>168</v>
      </c>
      <c r="U225" s="224">
        <v>0.37</v>
      </c>
      <c r="V225" s="224">
        <f>ROUND(E225*U225,2)</f>
        <v>1.48</v>
      </c>
      <c r="W225" s="224"/>
      <c r="X225" s="224" t="s">
        <v>190</v>
      </c>
      <c r="Y225" s="215"/>
      <c r="Z225" s="215"/>
      <c r="AA225" s="215"/>
      <c r="AB225" s="215"/>
      <c r="AC225" s="215"/>
      <c r="AD225" s="215"/>
      <c r="AE225" s="215"/>
      <c r="AF225" s="215"/>
      <c r="AG225" s="215" t="s">
        <v>483</v>
      </c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1" x14ac:dyDescent="0.2">
      <c r="A226" s="222"/>
      <c r="B226" s="223"/>
      <c r="C226" s="250" t="s">
        <v>228</v>
      </c>
      <c r="D226" s="245"/>
      <c r="E226" s="245"/>
      <c r="F226" s="245"/>
      <c r="G226" s="245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15"/>
      <c r="Z226" s="215"/>
      <c r="AA226" s="215"/>
      <c r="AB226" s="215"/>
      <c r="AC226" s="215"/>
      <c r="AD226" s="215"/>
      <c r="AE226" s="215"/>
      <c r="AF226" s="215"/>
      <c r="AG226" s="215" t="s">
        <v>172</v>
      </c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 x14ac:dyDescent="0.2">
      <c r="A227" s="237">
        <v>86</v>
      </c>
      <c r="B227" s="238" t="s">
        <v>917</v>
      </c>
      <c r="C227" s="249" t="s">
        <v>918</v>
      </c>
      <c r="D227" s="239" t="s">
        <v>254</v>
      </c>
      <c r="E227" s="240">
        <v>9</v>
      </c>
      <c r="F227" s="241"/>
      <c r="G227" s="242">
        <f>ROUND(E227*F227,2)</f>
        <v>0</v>
      </c>
      <c r="H227" s="241"/>
      <c r="I227" s="242">
        <f>ROUND(E227*H227,2)</f>
        <v>0</v>
      </c>
      <c r="J227" s="241"/>
      <c r="K227" s="242">
        <f>ROUND(E227*J227,2)</f>
        <v>0</v>
      </c>
      <c r="L227" s="242">
        <v>21</v>
      </c>
      <c r="M227" s="242">
        <f>G227*(1+L227/100)</f>
        <v>0</v>
      </c>
      <c r="N227" s="242">
        <v>1.4500000000000001E-2</v>
      </c>
      <c r="O227" s="242">
        <f>ROUND(E227*N227,2)</f>
        <v>0.13</v>
      </c>
      <c r="P227" s="242">
        <v>0</v>
      </c>
      <c r="Q227" s="242">
        <f>ROUND(E227*P227,2)</f>
        <v>0</v>
      </c>
      <c r="R227" s="242" t="s">
        <v>319</v>
      </c>
      <c r="S227" s="242" t="s">
        <v>167</v>
      </c>
      <c r="T227" s="243" t="s">
        <v>168</v>
      </c>
      <c r="U227" s="224">
        <v>0</v>
      </c>
      <c r="V227" s="224">
        <f>ROUND(E227*U227,2)</f>
        <v>0</v>
      </c>
      <c r="W227" s="224"/>
      <c r="X227" s="224" t="s">
        <v>321</v>
      </c>
      <c r="Y227" s="215"/>
      <c r="Z227" s="215"/>
      <c r="AA227" s="215"/>
      <c r="AB227" s="215"/>
      <c r="AC227" s="215"/>
      <c r="AD227" s="215"/>
      <c r="AE227" s="215"/>
      <c r="AF227" s="215"/>
      <c r="AG227" s="215" t="s">
        <v>733</v>
      </c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 x14ac:dyDescent="0.2">
      <c r="A228" s="222"/>
      <c r="B228" s="223"/>
      <c r="C228" s="250" t="s">
        <v>228</v>
      </c>
      <c r="D228" s="245"/>
      <c r="E228" s="245"/>
      <c r="F228" s="245"/>
      <c r="G228" s="245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15"/>
      <c r="Z228" s="215"/>
      <c r="AA228" s="215"/>
      <c r="AB228" s="215"/>
      <c r="AC228" s="215"/>
      <c r="AD228" s="215"/>
      <c r="AE228" s="215"/>
      <c r="AF228" s="215"/>
      <c r="AG228" s="215" t="s">
        <v>172</v>
      </c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1" x14ac:dyDescent="0.2">
      <c r="A229" s="237">
        <v>87</v>
      </c>
      <c r="B229" s="238" t="s">
        <v>919</v>
      </c>
      <c r="C229" s="249" t="s">
        <v>920</v>
      </c>
      <c r="D229" s="239" t="s">
        <v>254</v>
      </c>
      <c r="E229" s="240">
        <v>1</v>
      </c>
      <c r="F229" s="241"/>
      <c r="G229" s="242">
        <f>ROUND(E229*F229,2)</f>
        <v>0</v>
      </c>
      <c r="H229" s="241"/>
      <c r="I229" s="242">
        <f>ROUND(E229*H229,2)</f>
        <v>0</v>
      </c>
      <c r="J229" s="241"/>
      <c r="K229" s="242">
        <f>ROUND(E229*J229,2)</f>
        <v>0</v>
      </c>
      <c r="L229" s="242">
        <v>21</v>
      </c>
      <c r="M229" s="242">
        <f>G229*(1+L229/100)</f>
        <v>0</v>
      </c>
      <c r="N229" s="242">
        <v>5.0000000000000001E-4</v>
      </c>
      <c r="O229" s="242">
        <f>ROUND(E229*N229,2)</f>
        <v>0</v>
      </c>
      <c r="P229" s="242">
        <v>0</v>
      </c>
      <c r="Q229" s="242">
        <f>ROUND(E229*P229,2)</f>
        <v>0</v>
      </c>
      <c r="R229" s="242" t="s">
        <v>319</v>
      </c>
      <c r="S229" s="242" t="s">
        <v>167</v>
      </c>
      <c r="T229" s="243" t="s">
        <v>168</v>
      </c>
      <c r="U229" s="224">
        <v>0</v>
      </c>
      <c r="V229" s="224">
        <f>ROUND(E229*U229,2)</f>
        <v>0</v>
      </c>
      <c r="W229" s="224"/>
      <c r="X229" s="224" t="s">
        <v>321</v>
      </c>
      <c r="Y229" s="215"/>
      <c r="Z229" s="215"/>
      <c r="AA229" s="215"/>
      <c r="AB229" s="215"/>
      <c r="AC229" s="215"/>
      <c r="AD229" s="215"/>
      <c r="AE229" s="215"/>
      <c r="AF229" s="215"/>
      <c r="AG229" s="215" t="s">
        <v>322</v>
      </c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1" x14ac:dyDescent="0.2">
      <c r="A230" s="222"/>
      <c r="B230" s="223"/>
      <c r="C230" s="250" t="s">
        <v>228</v>
      </c>
      <c r="D230" s="245"/>
      <c r="E230" s="245"/>
      <c r="F230" s="245"/>
      <c r="G230" s="245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15"/>
      <c r="Z230" s="215"/>
      <c r="AA230" s="215"/>
      <c r="AB230" s="215"/>
      <c r="AC230" s="215"/>
      <c r="AD230" s="215"/>
      <c r="AE230" s="215"/>
      <c r="AF230" s="215"/>
      <c r="AG230" s="215" t="s">
        <v>172</v>
      </c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1" x14ac:dyDescent="0.2">
      <c r="A231" s="237">
        <v>88</v>
      </c>
      <c r="B231" s="238" t="s">
        <v>921</v>
      </c>
      <c r="C231" s="249" t="s">
        <v>922</v>
      </c>
      <c r="D231" s="239" t="s">
        <v>254</v>
      </c>
      <c r="E231" s="240">
        <v>1</v>
      </c>
      <c r="F231" s="241"/>
      <c r="G231" s="242">
        <f>ROUND(E231*F231,2)</f>
        <v>0</v>
      </c>
      <c r="H231" s="241"/>
      <c r="I231" s="242">
        <f>ROUND(E231*H231,2)</f>
        <v>0</v>
      </c>
      <c r="J231" s="241"/>
      <c r="K231" s="242">
        <f>ROUND(E231*J231,2)</f>
        <v>0</v>
      </c>
      <c r="L231" s="242">
        <v>21</v>
      </c>
      <c r="M231" s="242">
        <f>G231*(1+L231/100)</f>
        <v>0</v>
      </c>
      <c r="N231" s="242">
        <v>1.5E-3</v>
      </c>
      <c r="O231" s="242">
        <f>ROUND(E231*N231,2)</f>
        <v>0</v>
      </c>
      <c r="P231" s="242">
        <v>0</v>
      </c>
      <c r="Q231" s="242">
        <f>ROUND(E231*P231,2)</f>
        <v>0</v>
      </c>
      <c r="R231" s="242" t="s">
        <v>319</v>
      </c>
      <c r="S231" s="242" t="s">
        <v>872</v>
      </c>
      <c r="T231" s="243" t="s">
        <v>168</v>
      </c>
      <c r="U231" s="224">
        <v>0</v>
      </c>
      <c r="V231" s="224">
        <f>ROUND(E231*U231,2)</f>
        <v>0</v>
      </c>
      <c r="W231" s="224"/>
      <c r="X231" s="224" t="s">
        <v>321</v>
      </c>
      <c r="Y231" s="215"/>
      <c r="Z231" s="215"/>
      <c r="AA231" s="215"/>
      <c r="AB231" s="215"/>
      <c r="AC231" s="215"/>
      <c r="AD231" s="215"/>
      <c r="AE231" s="215"/>
      <c r="AF231" s="215"/>
      <c r="AG231" s="215" t="s">
        <v>322</v>
      </c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1" x14ac:dyDescent="0.2">
      <c r="A232" s="222"/>
      <c r="B232" s="223"/>
      <c r="C232" s="250" t="s">
        <v>228</v>
      </c>
      <c r="D232" s="245"/>
      <c r="E232" s="245"/>
      <c r="F232" s="245"/>
      <c r="G232" s="245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15"/>
      <c r="Z232" s="215"/>
      <c r="AA232" s="215"/>
      <c r="AB232" s="215"/>
      <c r="AC232" s="215"/>
      <c r="AD232" s="215"/>
      <c r="AE232" s="215"/>
      <c r="AF232" s="215"/>
      <c r="AG232" s="215" t="s">
        <v>172</v>
      </c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1" x14ac:dyDescent="0.2">
      <c r="A233" s="237">
        <v>89</v>
      </c>
      <c r="B233" s="238" t="s">
        <v>923</v>
      </c>
      <c r="C233" s="249" t="s">
        <v>924</v>
      </c>
      <c r="D233" s="239" t="s">
        <v>254</v>
      </c>
      <c r="E233" s="240">
        <v>1</v>
      </c>
      <c r="F233" s="241"/>
      <c r="G233" s="242">
        <f>ROUND(E233*F233,2)</f>
        <v>0</v>
      </c>
      <c r="H233" s="241"/>
      <c r="I233" s="242">
        <f>ROUND(E233*H233,2)</f>
        <v>0</v>
      </c>
      <c r="J233" s="241"/>
      <c r="K233" s="242">
        <f>ROUND(E233*J233,2)</f>
        <v>0</v>
      </c>
      <c r="L233" s="242">
        <v>21</v>
      </c>
      <c r="M233" s="242">
        <f>G233*(1+L233/100)</f>
        <v>0</v>
      </c>
      <c r="N233" s="242">
        <v>0</v>
      </c>
      <c r="O233" s="242">
        <f>ROUND(E233*N233,2)</f>
        <v>0</v>
      </c>
      <c r="P233" s="242">
        <v>0</v>
      </c>
      <c r="Q233" s="242">
        <f>ROUND(E233*P233,2)</f>
        <v>0</v>
      </c>
      <c r="R233" s="242" t="s">
        <v>319</v>
      </c>
      <c r="S233" s="242" t="s">
        <v>167</v>
      </c>
      <c r="T233" s="243" t="s">
        <v>168</v>
      </c>
      <c r="U233" s="224">
        <v>0</v>
      </c>
      <c r="V233" s="224">
        <f>ROUND(E233*U233,2)</f>
        <v>0</v>
      </c>
      <c r="W233" s="224"/>
      <c r="X233" s="224" t="s">
        <v>321</v>
      </c>
      <c r="Y233" s="215"/>
      <c r="Z233" s="215"/>
      <c r="AA233" s="215"/>
      <c r="AB233" s="215"/>
      <c r="AC233" s="215"/>
      <c r="AD233" s="215"/>
      <c r="AE233" s="215"/>
      <c r="AF233" s="215"/>
      <c r="AG233" s="215" t="s">
        <v>322</v>
      </c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 x14ac:dyDescent="0.2">
      <c r="A234" s="222"/>
      <c r="B234" s="223"/>
      <c r="C234" s="250" t="s">
        <v>228</v>
      </c>
      <c r="D234" s="245"/>
      <c r="E234" s="245"/>
      <c r="F234" s="245"/>
      <c r="G234" s="245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15"/>
      <c r="Z234" s="215"/>
      <c r="AA234" s="215"/>
      <c r="AB234" s="215"/>
      <c r="AC234" s="215"/>
      <c r="AD234" s="215"/>
      <c r="AE234" s="215"/>
      <c r="AF234" s="215"/>
      <c r="AG234" s="215" t="s">
        <v>172</v>
      </c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1" x14ac:dyDescent="0.2">
      <c r="A235" s="237">
        <v>90</v>
      </c>
      <c r="B235" s="238" t="s">
        <v>925</v>
      </c>
      <c r="C235" s="249" t="s">
        <v>926</v>
      </c>
      <c r="D235" s="239" t="s">
        <v>254</v>
      </c>
      <c r="E235" s="240">
        <v>10</v>
      </c>
      <c r="F235" s="241"/>
      <c r="G235" s="242">
        <f>ROUND(E235*F235,2)</f>
        <v>0</v>
      </c>
      <c r="H235" s="241"/>
      <c r="I235" s="242">
        <f>ROUND(E235*H235,2)</f>
        <v>0</v>
      </c>
      <c r="J235" s="241"/>
      <c r="K235" s="242">
        <f>ROUND(E235*J235,2)</f>
        <v>0</v>
      </c>
      <c r="L235" s="242">
        <v>21</v>
      </c>
      <c r="M235" s="242">
        <f>G235*(1+L235/100)</f>
        <v>0</v>
      </c>
      <c r="N235" s="242">
        <v>1.2999999999999999E-3</v>
      </c>
      <c r="O235" s="242">
        <f>ROUND(E235*N235,2)</f>
        <v>0.01</v>
      </c>
      <c r="P235" s="242">
        <v>0</v>
      </c>
      <c r="Q235" s="242">
        <f>ROUND(E235*P235,2)</f>
        <v>0</v>
      </c>
      <c r="R235" s="242" t="s">
        <v>319</v>
      </c>
      <c r="S235" s="242" t="s">
        <v>167</v>
      </c>
      <c r="T235" s="243" t="s">
        <v>168</v>
      </c>
      <c r="U235" s="224">
        <v>0</v>
      </c>
      <c r="V235" s="224">
        <f>ROUND(E235*U235,2)</f>
        <v>0</v>
      </c>
      <c r="W235" s="224"/>
      <c r="X235" s="224" t="s">
        <v>321</v>
      </c>
      <c r="Y235" s="215"/>
      <c r="Z235" s="215"/>
      <c r="AA235" s="215"/>
      <c r="AB235" s="215"/>
      <c r="AC235" s="215"/>
      <c r="AD235" s="215"/>
      <c r="AE235" s="215"/>
      <c r="AF235" s="215"/>
      <c r="AG235" s="215" t="s">
        <v>322</v>
      </c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1" x14ac:dyDescent="0.2">
      <c r="A236" s="222"/>
      <c r="B236" s="223"/>
      <c r="C236" s="250" t="s">
        <v>228</v>
      </c>
      <c r="D236" s="245"/>
      <c r="E236" s="245"/>
      <c r="F236" s="245"/>
      <c r="G236" s="245"/>
      <c r="H236" s="224"/>
      <c r="I236" s="224"/>
      <c r="J236" s="22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15"/>
      <c r="Z236" s="215"/>
      <c r="AA236" s="215"/>
      <c r="AB236" s="215"/>
      <c r="AC236" s="215"/>
      <c r="AD236" s="215"/>
      <c r="AE236" s="215"/>
      <c r="AF236" s="215"/>
      <c r="AG236" s="215" t="s">
        <v>172</v>
      </c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 x14ac:dyDescent="0.2">
      <c r="A237" s="222"/>
      <c r="B237" s="223"/>
      <c r="C237" s="253" t="s">
        <v>927</v>
      </c>
      <c r="D237" s="228"/>
      <c r="E237" s="229">
        <v>10</v>
      </c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15"/>
      <c r="Z237" s="215"/>
      <c r="AA237" s="215"/>
      <c r="AB237" s="215"/>
      <c r="AC237" s="215"/>
      <c r="AD237" s="215"/>
      <c r="AE237" s="215"/>
      <c r="AF237" s="215"/>
      <c r="AG237" s="215" t="s">
        <v>176</v>
      </c>
      <c r="AH237" s="215">
        <v>0</v>
      </c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1" x14ac:dyDescent="0.2">
      <c r="A238" s="237">
        <v>91</v>
      </c>
      <c r="B238" s="238" t="s">
        <v>928</v>
      </c>
      <c r="C238" s="249" t="s">
        <v>929</v>
      </c>
      <c r="D238" s="239" t="s">
        <v>254</v>
      </c>
      <c r="E238" s="240">
        <v>1</v>
      </c>
      <c r="F238" s="241"/>
      <c r="G238" s="242">
        <f>ROUND(E238*F238,2)</f>
        <v>0</v>
      </c>
      <c r="H238" s="241"/>
      <c r="I238" s="242">
        <f>ROUND(E238*H238,2)</f>
        <v>0</v>
      </c>
      <c r="J238" s="241"/>
      <c r="K238" s="242">
        <f>ROUND(E238*J238,2)</f>
        <v>0</v>
      </c>
      <c r="L238" s="242">
        <v>21</v>
      </c>
      <c r="M238" s="242">
        <f>G238*(1+L238/100)</f>
        <v>0</v>
      </c>
      <c r="N238" s="242">
        <v>8.0000000000000004E-4</v>
      </c>
      <c r="O238" s="242">
        <f>ROUND(E238*N238,2)</f>
        <v>0</v>
      </c>
      <c r="P238" s="242">
        <v>0</v>
      </c>
      <c r="Q238" s="242">
        <f>ROUND(E238*P238,2)</f>
        <v>0</v>
      </c>
      <c r="R238" s="242" t="s">
        <v>319</v>
      </c>
      <c r="S238" s="242" t="s">
        <v>167</v>
      </c>
      <c r="T238" s="243" t="s">
        <v>168</v>
      </c>
      <c r="U238" s="224">
        <v>0</v>
      </c>
      <c r="V238" s="224">
        <f>ROUND(E238*U238,2)</f>
        <v>0</v>
      </c>
      <c r="W238" s="224"/>
      <c r="X238" s="224" t="s">
        <v>321</v>
      </c>
      <c r="Y238" s="215"/>
      <c r="Z238" s="215"/>
      <c r="AA238" s="215"/>
      <c r="AB238" s="215"/>
      <c r="AC238" s="215"/>
      <c r="AD238" s="215"/>
      <c r="AE238" s="215"/>
      <c r="AF238" s="215"/>
      <c r="AG238" s="215" t="s">
        <v>322</v>
      </c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1" x14ac:dyDescent="0.2">
      <c r="A239" s="222"/>
      <c r="B239" s="223"/>
      <c r="C239" s="250" t="s">
        <v>228</v>
      </c>
      <c r="D239" s="245"/>
      <c r="E239" s="245"/>
      <c r="F239" s="245"/>
      <c r="G239" s="245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15"/>
      <c r="Z239" s="215"/>
      <c r="AA239" s="215"/>
      <c r="AB239" s="215"/>
      <c r="AC239" s="215"/>
      <c r="AD239" s="215"/>
      <c r="AE239" s="215"/>
      <c r="AF239" s="215"/>
      <c r="AG239" s="215" t="s">
        <v>172</v>
      </c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1" x14ac:dyDescent="0.2">
      <c r="A240" s="237">
        <v>92</v>
      </c>
      <c r="B240" s="238" t="s">
        <v>930</v>
      </c>
      <c r="C240" s="249" t="s">
        <v>931</v>
      </c>
      <c r="D240" s="239" t="s">
        <v>254</v>
      </c>
      <c r="E240" s="240">
        <v>1</v>
      </c>
      <c r="F240" s="241"/>
      <c r="G240" s="242">
        <f>ROUND(E240*F240,2)</f>
        <v>0</v>
      </c>
      <c r="H240" s="241"/>
      <c r="I240" s="242">
        <f>ROUND(E240*H240,2)</f>
        <v>0</v>
      </c>
      <c r="J240" s="241"/>
      <c r="K240" s="242">
        <f>ROUND(E240*J240,2)</f>
        <v>0</v>
      </c>
      <c r="L240" s="242">
        <v>21</v>
      </c>
      <c r="M240" s="242">
        <f>G240*(1+L240/100)</f>
        <v>0</v>
      </c>
      <c r="N240" s="242">
        <v>1.2800000000000001E-3</v>
      </c>
      <c r="O240" s="242">
        <f>ROUND(E240*N240,2)</f>
        <v>0</v>
      </c>
      <c r="P240" s="242">
        <v>0</v>
      </c>
      <c r="Q240" s="242">
        <f>ROUND(E240*P240,2)</f>
        <v>0</v>
      </c>
      <c r="R240" s="242" t="s">
        <v>319</v>
      </c>
      <c r="S240" s="242" t="s">
        <v>504</v>
      </c>
      <c r="T240" s="243" t="s">
        <v>168</v>
      </c>
      <c r="U240" s="224">
        <v>0</v>
      </c>
      <c r="V240" s="224">
        <f>ROUND(E240*U240,2)</f>
        <v>0</v>
      </c>
      <c r="W240" s="224"/>
      <c r="X240" s="224" t="s">
        <v>321</v>
      </c>
      <c r="Y240" s="215"/>
      <c r="Z240" s="215"/>
      <c r="AA240" s="215"/>
      <c r="AB240" s="215"/>
      <c r="AC240" s="215"/>
      <c r="AD240" s="215"/>
      <c r="AE240" s="215"/>
      <c r="AF240" s="215"/>
      <c r="AG240" s="215" t="s">
        <v>322</v>
      </c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outlineLevel="1" x14ac:dyDescent="0.2">
      <c r="A241" s="222"/>
      <c r="B241" s="223"/>
      <c r="C241" s="250" t="s">
        <v>228</v>
      </c>
      <c r="D241" s="245"/>
      <c r="E241" s="245"/>
      <c r="F241" s="245"/>
      <c r="G241" s="245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15"/>
      <c r="Z241" s="215"/>
      <c r="AA241" s="215"/>
      <c r="AB241" s="215"/>
      <c r="AC241" s="215"/>
      <c r="AD241" s="215"/>
      <c r="AE241" s="215"/>
      <c r="AF241" s="215"/>
      <c r="AG241" s="215" t="s">
        <v>172</v>
      </c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1" x14ac:dyDescent="0.2">
      <c r="A242" s="237">
        <v>93</v>
      </c>
      <c r="B242" s="238" t="s">
        <v>932</v>
      </c>
      <c r="C242" s="249" t="s">
        <v>933</v>
      </c>
      <c r="D242" s="239" t="s">
        <v>254</v>
      </c>
      <c r="E242" s="240">
        <v>1</v>
      </c>
      <c r="F242" s="241"/>
      <c r="G242" s="242">
        <f>ROUND(E242*F242,2)</f>
        <v>0</v>
      </c>
      <c r="H242" s="241"/>
      <c r="I242" s="242">
        <f>ROUND(E242*H242,2)</f>
        <v>0</v>
      </c>
      <c r="J242" s="241"/>
      <c r="K242" s="242">
        <f>ROUND(E242*J242,2)</f>
        <v>0</v>
      </c>
      <c r="L242" s="242">
        <v>21</v>
      </c>
      <c r="M242" s="242">
        <f>G242*(1+L242/100)</f>
        <v>0</v>
      </c>
      <c r="N242" s="242">
        <v>2.5000000000000001E-2</v>
      </c>
      <c r="O242" s="242">
        <f>ROUND(E242*N242,2)</f>
        <v>0.03</v>
      </c>
      <c r="P242" s="242">
        <v>0</v>
      </c>
      <c r="Q242" s="242">
        <f>ROUND(E242*P242,2)</f>
        <v>0</v>
      </c>
      <c r="R242" s="242" t="s">
        <v>319</v>
      </c>
      <c r="S242" s="242" t="s">
        <v>167</v>
      </c>
      <c r="T242" s="243" t="s">
        <v>168</v>
      </c>
      <c r="U242" s="224">
        <v>0</v>
      </c>
      <c r="V242" s="224">
        <f>ROUND(E242*U242,2)</f>
        <v>0</v>
      </c>
      <c r="W242" s="224"/>
      <c r="X242" s="224" t="s">
        <v>321</v>
      </c>
      <c r="Y242" s="215"/>
      <c r="Z242" s="215"/>
      <c r="AA242" s="215"/>
      <c r="AB242" s="215"/>
      <c r="AC242" s="215"/>
      <c r="AD242" s="215"/>
      <c r="AE242" s="215"/>
      <c r="AF242" s="215"/>
      <c r="AG242" s="215" t="s">
        <v>322</v>
      </c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1" x14ac:dyDescent="0.2">
      <c r="A243" s="222"/>
      <c r="B243" s="223"/>
      <c r="C243" s="250" t="s">
        <v>228</v>
      </c>
      <c r="D243" s="245"/>
      <c r="E243" s="245"/>
      <c r="F243" s="245"/>
      <c r="G243" s="245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15"/>
      <c r="Z243" s="215"/>
      <c r="AA243" s="215"/>
      <c r="AB243" s="215"/>
      <c r="AC243" s="215"/>
      <c r="AD243" s="215"/>
      <c r="AE243" s="215"/>
      <c r="AF243" s="215"/>
      <c r="AG243" s="215" t="s">
        <v>172</v>
      </c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1" x14ac:dyDescent="0.2">
      <c r="A244" s="237">
        <v>94</v>
      </c>
      <c r="B244" s="238" t="s">
        <v>934</v>
      </c>
      <c r="C244" s="249" t="s">
        <v>935</v>
      </c>
      <c r="D244" s="239" t="s">
        <v>254</v>
      </c>
      <c r="E244" s="240">
        <v>1</v>
      </c>
      <c r="F244" s="241"/>
      <c r="G244" s="242">
        <f>ROUND(E244*F244,2)</f>
        <v>0</v>
      </c>
      <c r="H244" s="241"/>
      <c r="I244" s="242">
        <f>ROUND(E244*H244,2)</f>
        <v>0</v>
      </c>
      <c r="J244" s="241"/>
      <c r="K244" s="242">
        <f>ROUND(E244*J244,2)</f>
        <v>0</v>
      </c>
      <c r="L244" s="242">
        <v>21</v>
      </c>
      <c r="M244" s="242">
        <f>G244*(1+L244/100)</f>
        <v>0</v>
      </c>
      <c r="N244" s="242">
        <v>1.4E-2</v>
      </c>
      <c r="O244" s="242">
        <f>ROUND(E244*N244,2)</f>
        <v>0.01</v>
      </c>
      <c r="P244" s="242">
        <v>0</v>
      </c>
      <c r="Q244" s="242">
        <f>ROUND(E244*P244,2)</f>
        <v>0</v>
      </c>
      <c r="R244" s="242" t="s">
        <v>319</v>
      </c>
      <c r="S244" s="242" t="s">
        <v>167</v>
      </c>
      <c r="T244" s="243" t="s">
        <v>168</v>
      </c>
      <c r="U244" s="224">
        <v>0</v>
      </c>
      <c r="V244" s="224">
        <f>ROUND(E244*U244,2)</f>
        <v>0</v>
      </c>
      <c r="W244" s="224"/>
      <c r="X244" s="224" t="s">
        <v>321</v>
      </c>
      <c r="Y244" s="215"/>
      <c r="Z244" s="215"/>
      <c r="AA244" s="215"/>
      <c r="AB244" s="215"/>
      <c r="AC244" s="215"/>
      <c r="AD244" s="215"/>
      <c r="AE244" s="215"/>
      <c r="AF244" s="215"/>
      <c r="AG244" s="215" t="s">
        <v>322</v>
      </c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1" x14ac:dyDescent="0.2">
      <c r="A245" s="222"/>
      <c r="B245" s="223"/>
      <c r="C245" s="250" t="s">
        <v>228</v>
      </c>
      <c r="D245" s="245"/>
      <c r="E245" s="245"/>
      <c r="F245" s="245"/>
      <c r="G245" s="245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15"/>
      <c r="Z245" s="215"/>
      <c r="AA245" s="215"/>
      <c r="AB245" s="215"/>
      <c r="AC245" s="215"/>
      <c r="AD245" s="215"/>
      <c r="AE245" s="215"/>
      <c r="AF245" s="215"/>
      <c r="AG245" s="215" t="s">
        <v>172</v>
      </c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1" x14ac:dyDescent="0.2">
      <c r="A246" s="237">
        <v>95</v>
      </c>
      <c r="B246" s="238" t="s">
        <v>936</v>
      </c>
      <c r="C246" s="249" t="s">
        <v>937</v>
      </c>
      <c r="D246" s="239" t="s">
        <v>938</v>
      </c>
      <c r="E246" s="240">
        <v>10</v>
      </c>
      <c r="F246" s="241"/>
      <c r="G246" s="242">
        <f>ROUND(E246*F246,2)</f>
        <v>0</v>
      </c>
      <c r="H246" s="241"/>
      <c r="I246" s="242">
        <f>ROUND(E246*H246,2)</f>
        <v>0</v>
      </c>
      <c r="J246" s="241"/>
      <c r="K246" s="242">
        <f>ROUND(E246*J246,2)</f>
        <v>0</v>
      </c>
      <c r="L246" s="242">
        <v>21</v>
      </c>
      <c r="M246" s="242">
        <f>G246*(1+L246/100)</f>
        <v>0</v>
      </c>
      <c r="N246" s="242">
        <v>5.0000000000000001E-4</v>
      </c>
      <c r="O246" s="242">
        <f>ROUND(E246*N246,2)</f>
        <v>0.01</v>
      </c>
      <c r="P246" s="242">
        <v>0</v>
      </c>
      <c r="Q246" s="242">
        <f>ROUND(E246*P246,2)</f>
        <v>0</v>
      </c>
      <c r="R246" s="242" t="s">
        <v>319</v>
      </c>
      <c r="S246" s="242" t="s">
        <v>167</v>
      </c>
      <c r="T246" s="243" t="s">
        <v>168</v>
      </c>
      <c r="U246" s="224">
        <v>0</v>
      </c>
      <c r="V246" s="224">
        <f>ROUND(E246*U246,2)</f>
        <v>0</v>
      </c>
      <c r="W246" s="224"/>
      <c r="X246" s="224" t="s">
        <v>321</v>
      </c>
      <c r="Y246" s="215"/>
      <c r="Z246" s="215"/>
      <c r="AA246" s="215"/>
      <c r="AB246" s="215"/>
      <c r="AC246" s="215"/>
      <c r="AD246" s="215"/>
      <c r="AE246" s="215"/>
      <c r="AF246" s="215"/>
      <c r="AG246" s="215" t="s">
        <v>322</v>
      </c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1" x14ac:dyDescent="0.2">
      <c r="A247" s="222"/>
      <c r="B247" s="223"/>
      <c r="C247" s="250" t="s">
        <v>228</v>
      </c>
      <c r="D247" s="245"/>
      <c r="E247" s="245"/>
      <c r="F247" s="245"/>
      <c r="G247" s="245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15"/>
      <c r="Z247" s="215"/>
      <c r="AA247" s="215"/>
      <c r="AB247" s="215"/>
      <c r="AC247" s="215"/>
      <c r="AD247" s="215"/>
      <c r="AE247" s="215"/>
      <c r="AF247" s="215"/>
      <c r="AG247" s="215" t="s">
        <v>172</v>
      </c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 x14ac:dyDescent="0.2">
      <c r="A248" s="222"/>
      <c r="B248" s="223"/>
      <c r="C248" s="253" t="s">
        <v>927</v>
      </c>
      <c r="D248" s="228"/>
      <c r="E248" s="229">
        <v>10</v>
      </c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15"/>
      <c r="Z248" s="215"/>
      <c r="AA248" s="215"/>
      <c r="AB248" s="215"/>
      <c r="AC248" s="215"/>
      <c r="AD248" s="215"/>
      <c r="AE248" s="215"/>
      <c r="AF248" s="215"/>
      <c r="AG248" s="215" t="s">
        <v>176</v>
      </c>
      <c r="AH248" s="215">
        <v>0</v>
      </c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 x14ac:dyDescent="0.2">
      <c r="A249" s="237">
        <v>96</v>
      </c>
      <c r="B249" s="238" t="s">
        <v>939</v>
      </c>
      <c r="C249" s="249" t="s">
        <v>940</v>
      </c>
      <c r="D249" s="239" t="s">
        <v>0</v>
      </c>
      <c r="E249" s="240">
        <v>3086.3631</v>
      </c>
      <c r="F249" s="241"/>
      <c r="G249" s="242">
        <f>ROUND(E249*F249,2)</f>
        <v>0</v>
      </c>
      <c r="H249" s="241"/>
      <c r="I249" s="242">
        <f>ROUND(E249*H249,2)</f>
        <v>0</v>
      </c>
      <c r="J249" s="241"/>
      <c r="K249" s="242">
        <f>ROUND(E249*J249,2)</f>
        <v>0</v>
      </c>
      <c r="L249" s="242">
        <v>21</v>
      </c>
      <c r="M249" s="242">
        <f>G249*(1+L249/100)</f>
        <v>0</v>
      </c>
      <c r="N249" s="242">
        <v>0</v>
      </c>
      <c r="O249" s="242">
        <f>ROUND(E249*N249,2)</f>
        <v>0</v>
      </c>
      <c r="P249" s="242">
        <v>0</v>
      </c>
      <c r="Q249" s="242">
        <f>ROUND(E249*P249,2)</f>
        <v>0</v>
      </c>
      <c r="R249" s="242"/>
      <c r="S249" s="242" t="s">
        <v>167</v>
      </c>
      <c r="T249" s="243" t="s">
        <v>168</v>
      </c>
      <c r="U249" s="224">
        <v>0</v>
      </c>
      <c r="V249" s="224">
        <f>ROUND(E249*U249,2)</f>
        <v>0</v>
      </c>
      <c r="W249" s="224"/>
      <c r="X249" s="224" t="s">
        <v>190</v>
      </c>
      <c r="Y249" s="215"/>
      <c r="Z249" s="215"/>
      <c r="AA249" s="215"/>
      <c r="AB249" s="215"/>
      <c r="AC249" s="215"/>
      <c r="AD249" s="215"/>
      <c r="AE249" s="215"/>
      <c r="AF249" s="215"/>
      <c r="AG249" s="215" t="s">
        <v>483</v>
      </c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1" x14ac:dyDescent="0.2">
      <c r="A250" s="222"/>
      <c r="B250" s="223"/>
      <c r="C250" s="250" t="s">
        <v>228</v>
      </c>
      <c r="D250" s="245"/>
      <c r="E250" s="245"/>
      <c r="F250" s="245"/>
      <c r="G250" s="245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15"/>
      <c r="Z250" s="215"/>
      <c r="AA250" s="215"/>
      <c r="AB250" s="215"/>
      <c r="AC250" s="215"/>
      <c r="AD250" s="215"/>
      <c r="AE250" s="215"/>
      <c r="AF250" s="215"/>
      <c r="AG250" s="215" t="s">
        <v>172</v>
      </c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x14ac:dyDescent="0.2">
      <c r="A251" s="231" t="s">
        <v>162</v>
      </c>
      <c r="B251" s="232" t="s">
        <v>104</v>
      </c>
      <c r="C251" s="248" t="s">
        <v>105</v>
      </c>
      <c r="D251" s="233"/>
      <c r="E251" s="234"/>
      <c r="F251" s="235"/>
      <c r="G251" s="235">
        <f>SUMIF(AG252:AG254,"&lt;&gt;NOR",G252:G254)</f>
        <v>0</v>
      </c>
      <c r="H251" s="235"/>
      <c r="I251" s="235">
        <f>SUM(I252:I254)</f>
        <v>0</v>
      </c>
      <c r="J251" s="235"/>
      <c r="K251" s="235">
        <f>SUM(K252:K254)</f>
        <v>0</v>
      </c>
      <c r="L251" s="235"/>
      <c r="M251" s="235">
        <f>SUM(M252:M254)</f>
        <v>0</v>
      </c>
      <c r="N251" s="235"/>
      <c r="O251" s="235">
        <f>SUM(O252:O254)</f>
        <v>0</v>
      </c>
      <c r="P251" s="235"/>
      <c r="Q251" s="235">
        <f>SUM(Q252:Q254)</f>
        <v>0.2</v>
      </c>
      <c r="R251" s="235"/>
      <c r="S251" s="235"/>
      <c r="T251" s="236"/>
      <c r="U251" s="230"/>
      <c r="V251" s="230">
        <f>SUM(V252:V254)</f>
        <v>3.34</v>
      </c>
      <c r="W251" s="230"/>
      <c r="X251" s="230"/>
      <c r="AG251" t="s">
        <v>163</v>
      </c>
    </row>
    <row r="252" spans="1:60" outlineLevel="1" x14ac:dyDescent="0.2">
      <c r="A252" s="237">
        <v>97</v>
      </c>
      <c r="B252" s="238" t="s">
        <v>941</v>
      </c>
      <c r="C252" s="249" t="s">
        <v>942</v>
      </c>
      <c r="D252" s="239" t="s">
        <v>344</v>
      </c>
      <c r="E252" s="240">
        <v>63</v>
      </c>
      <c r="F252" s="241"/>
      <c r="G252" s="242">
        <f>ROUND(E252*F252,2)</f>
        <v>0</v>
      </c>
      <c r="H252" s="241"/>
      <c r="I252" s="242">
        <f>ROUND(E252*H252,2)</f>
        <v>0</v>
      </c>
      <c r="J252" s="241"/>
      <c r="K252" s="242">
        <f>ROUND(E252*J252,2)</f>
        <v>0</v>
      </c>
      <c r="L252" s="242">
        <v>21</v>
      </c>
      <c r="M252" s="242">
        <f>G252*(1+L252/100)</f>
        <v>0</v>
      </c>
      <c r="N252" s="242">
        <v>2.0000000000000002E-5</v>
      </c>
      <c r="O252" s="242">
        <f>ROUND(E252*N252,2)</f>
        <v>0</v>
      </c>
      <c r="P252" s="242">
        <v>3.2000000000000002E-3</v>
      </c>
      <c r="Q252" s="242">
        <f>ROUND(E252*P252,2)</f>
        <v>0.2</v>
      </c>
      <c r="R252" s="242"/>
      <c r="S252" s="242" t="s">
        <v>167</v>
      </c>
      <c r="T252" s="243" t="s">
        <v>168</v>
      </c>
      <c r="U252" s="224">
        <v>5.2999999999999999E-2</v>
      </c>
      <c r="V252" s="224">
        <f>ROUND(E252*U252,2)</f>
        <v>3.34</v>
      </c>
      <c r="W252" s="224"/>
      <c r="X252" s="224" t="s">
        <v>190</v>
      </c>
      <c r="Y252" s="215"/>
      <c r="Z252" s="215"/>
      <c r="AA252" s="215"/>
      <c r="AB252" s="215"/>
      <c r="AC252" s="215"/>
      <c r="AD252" s="215"/>
      <c r="AE252" s="215"/>
      <c r="AF252" s="215"/>
      <c r="AG252" s="215" t="s">
        <v>483</v>
      </c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1" x14ac:dyDescent="0.2">
      <c r="A253" s="222"/>
      <c r="B253" s="223"/>
      <c r="C253" s="253" t="s">
        <v>943</v>
      </c>
      <c r="D253" s="228"/>
      <c r="E253" s="229">
        <v>63</v>
      </c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15"/>
      <c r="Z253" s="215"/>
      <c r="AA253" s="215"/>
      <c r="AB253" s="215"/>
      <c r="AC253" s="215"/>
      <c r="AD253" s="215"/>
      <c r="AE253" s="215"/>
      <c r="AF253" s="215"/>
      <c r="AG253" s="215" t="s">
        <v>176</v>
      </c>
      <c r="AH253" s="215">
        <v>0</v>
      </c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1" x14ac:dyDescent="0.2">
      <c r="A254" s="258">
        <v>98</v>
      </c>
      <c r="B254" s="259" t="s">
        <v>944</v>
      </c>
      <c r="C254" s="266" t="s">
        <v>945</v>
      </c>
      <c r="D254" s="260" t="s">
        <v>0</v>
      </c>
      <c r="E254" s="261">
        <v>16.695</v>
      </c>
      <c r="F254" s="262"/>
      <c r="G254" s="263">
        <f>ROUND(E254*F254,2)</f>
        <v>0</v>
      </c>
      <c r="H254" s="262"/>
      <c r="I254" s="263">
        <f>ROUND(E254*H254,2)</f>
        <v>0</v>
      </c>
      <c r="J254" s="262"/>
      <c r="K254" s="263">
        <f>ROUND(E254*J254,2)</f>
        <v>0</v>
      </c>
      <c r="L254" s="263">
        <v>21</v>
      </c>
      <c r="M254" s="263">
        <f>G254*(1+L254/100)</f>
        <v>0</v>
      </c>
      <c r="N254" s="263">
        <v>0</v>
      </c>
      <c r="O254" s="263">
        <f>ROUND(E254*N254,2)</f>
        <v>0</v>
      </c>
      <c r="P254" s="263">
        <v>0</v>
      </c>
      <c r="Q254" s="263">
        <f>ROUND(E254*P254,2)</f>
        <v>0</v>
      </c>
      <c r="R254" s="263"/>
      <c r="S254" s="263" t="s">
        <v>167</v>
      </c>
      <c r="T254" s="264" t="s">
        <v>168</v>
      </c>
      <c r="U254" s="224">
        <v>0</v>
      </c>
      <c r="V254" s="224">
        <f>ROUND(E254*U254,2)</f>
        <v>0</v>
      </c>
      <c r="W254" s="224"/>
      <c r="X254" s="224" t="s">
        <v>190</v>
      </c>
      <c r="Y254" s="215"/>
      <c r="Z254" s="215"/>
      <c r="AA254" s="215"/>
      <c r="AB254" s="215"/>
      <c r="AC254" s="215"/>
      <c r="AD254" s="215"/>
      <c r="AE254" s="215"/>
      <c r="AF254" s="215"/>
      <c r="AG254" s="215" t="s">
        <v>483</v>
      </c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x14ac:dyDescent="0.2">
      <c r="A255" s="231" t="s">
        <v>162</v>
      </c>
      <c r="B255" s="232" t="s">
        <v>106</v>
      </c>
      <c r="C255" s="248" t="s">
        <v>107</v>
      </c>
      <c r="D255" s="233"/>
      <c r="E255" s="234"/>
      <c r="F255" s="235"/>
      <c r="G255" s="235">
        <f>SUMIF(AG256:AG259,"&lt;&gt;NOR",G256:G259)</f>
        <v>0</v>
      </c>
      <c r="H255" s="235"/>
      <c r="I255" s="235">
        <f>SUM(I256:I259)</f>
        <v>0</v>
      </c>
      <c r="J255" s="235"/>
      <c r="K255" s="235">
        <f>SUM(K256:K259)</f>
        <v>0</v>
      </c>
      <c r="L255" s="235"/>
      <c r="M255" s="235">
        <f>SUM(M256:M259)</f>
        <v>0</v>
      </c>
      <c r="N255" s="235"/>
      <c r="O255" s="235">
        <f>SUM(O256:O259)</f>
        <v>0</v>
      </c>
      <c r="P255" s="235"/>
      <c r="Q255" s="235">
        <f>SUM(Q256:Q259)</f>
        <v>0</v>
      </c>
      <c r="R255" s="235"/>
      <c r="S255" s="235"/>
      <c r="T255" s="236"/>
      <c r="U255" s="230"/>
      <c r="V255" s="230">
        <f>SUM(V256:V259)</f>
        <v>0</v>
      </c>
      <c r="W255" s="230"/>
      <c r="X255" s="230"/>
      <c r="AG255" t="s">
        <v>163</v>
      </c>
    </row>
    <row r="256" spans="1:60" outlineLevel="1" x14ac:dyDescent="0.2">
      <c r="A256" s="237">
        <v>99</v>
      </c>
      <c r="B256" s="238" t="s">
        <v>946</v>
      </c>
      <c r="C256" s="249" t="s">
        <v>947</v>
      </c>
      <c r="D256" s="239" t="s">
        <v>254</v>
      </c>
      <c r="E256" s="240">
        <v>35</v>
      </c>
      <c r="F256" s="241"/>
      <c r="G256" s="242">
        <f>ROUND(E256*F256,2)</f>
        <v>0</v>
      </c>
      <c r="H256" s="241"/>
      <c r="I256" s="242">
        <f>ROUND(E256*H256,2)</f>
        <v>0</v>
      </c>
      <c r="J256" s="241"/>
      <c r="K256" s="242">
        <f>ROUND(E256*J256,2)</f>
        <v>0</v>
      </c>
      <c r="L256" s="242">
        <v>21</v>
      </c>
      <c r="M256" s="242">
        <f>G256*(1+L256/100)</f>
        <v>0</v>
      </c>
      <c r="N256" s="242">
        <v>0</v>
      </c>
      <c r="O256" s="242">
        <f>ROUND(E256*N256,2)</f>
        <v>0</v>
      </c>
      <c r="P256" s="242">
        <v>0</v>
      </c>
      <c r="Q256" s="242">
        <f>ROUND(E256*P256,2)</f>
        <v>0</v>
      </c>
      <c r="R256" s="242" t="s">
        <v>319</v>
      </c>
      <c r="S256" s="242" t="s">
        <v>167</v>
      </c>
      <c r="T256" s="243" t="s">
        <v>168</v>
      </c>
      <c r="U256" s="224">
        <v>0</v>
      </c>
      <c r="V256" s="224">
        <f>ROUND(E256*U256,2)</f>
        <v>0</v>
      </c>
      <c r="W256" s="224"/>
      <c r="X256" s="224" t="s">
        <v>321</v>
      </c>
      <c r="Y256" s="215"/>
      <c r="Z256" s="215"/>
      <c r="AA256" s="215"/>
      <c r="AB256" s="215"/>
      <c r="AC256" s="215"/>
      <c r="AD256" s="215"/>
      <c r="AE256" s="215"/>
      <c r="AF256" s="215"/>
      <c r="AG256" s="215" t="s">
        <v>322</v>
      </c>
      <c r="AH256" s="215"/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1" x14ac:dyDescent="0.2">
      <c r="A257" s="222"/>
      <c r="B257" s="223"/>
      <c r="C257" s="250" t="s">
        <v>228</v>
      </c>
      <c r="D257" s="245"/>
      <c r="E257" s="245"/>
      <c r="F257" s="245"/>
      <c r="G257" s="245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15"/>
      <c r="Z257" s="215"/>
      <c r="AA257" s="215"/>
      <c r="AB257" s="215"/>
      <c r="AC257" s="215"/>
      <c r="AD257" s="215"/>
      <c r="AE257" s="215"/>
      <c r="AF257" s="215"/>
      <c r="AG257" s="215" t="s">
        <v>172</v>
      </c>
      <c r="AH257" s="215"/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1" x14ac:dyDescent="0.2">
      <c r="A258" s="237">
        <v>100</v>
      </c>
      <c r="B258" s="238" t="s">
        <v>948</v>
      </c>
      <c r="C258" s="249" t="s">
        <v>949</v>
      </c>
      <c r="D258" s="239" t="s">
        <v>0</v>
      </c>
      <c r="E258" s="240">
        <v>15.4175</v>
      </c>
      <c r="F258" s="241"/>
      <c r="G258" s="242">
        <f>ROUND(E258*F258,2)</f>
        <v>0</v>
      </c>
      <c r="H258" s="241"/>
      <c r="I258" s="242">
        <f>ROUND(E258*H258,2)</f>
        <v>0</v>
      </c>
      <c r="J258" s="241"/>
      <c r="K258" s="242">
        <f>ROUND(E258*J258,2)</f>
        <v>0</v>
      </c>
      <c r="L258" s="242">
        <v>21</v>
      </c>
      <c r="M258" s="242">
        <f>G258*(1+L258/100)</f>
        <v>0</v>
      </c>
      <c r="N258" s="242">
        <v>0</v>
      </c>
      <c r="O258" s="242">
        <f>ROUND(E258*N258,2)</f>
        <v>0</v>
      </c>
      <c r="P258" s="242">
        <v>0</v>
      </c>
      <c r="Q258" s="242">
        <f>ROUND(E258*P258,2)</f>
        <v>0</v>
      </c>
      <c r="R258" s="242"/>
      <c r="S258" s="242" t="s">
        <v>167</v>
      </c>
      <c r="T258" s="243" t="s">
        <v>168</v>
      </c>
      <c r="U258" s="224">
        <v>0</v>
      </c>
      <c r="V258" s="224">
        <f>ROUND(E258*U258,2)</f>
        <v>0</v>
      </c>
      <c r="W258" s="224"/>
      <c r="X258" s="224" t="s">
        <v>190</v>
      </c>
      <c r="Y258" s="215"/>
      <c r="Z258" s="215"/>
      <c r="AA258" s="215"/>
      <c r="AB258" s="215"/>
      <c r="AC258" s="215"/>
      <c r="AD258" s="215"/>
      <c r="AE258" s="215"/>
      <c r="AF258" s="215"/>
      <c r="AG258" s="215" t="s">
        <v>483</v>
      </c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1" x14ac:dyDescent="0.2">
      <c r="A259" s="222"/>
      <c r="B259" s="223"/>
      <c r="C259" s="250" t="s">
        <v>228</v>
      </c>
      <c r="D259" s="245"/>
      <c r="E259" s="245"/>
      <c r="F259" s="245"/>
      <c r="G259" s="245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15"/>
      <c r="Z259" s="215"/>
      <c r="AA259" s="215"/>
      <c r="AB259" s="215"/>
      <c r="AC259" s="215"/>
      <c r="AD259" s="215"/>
      <c r="AE259" s="215"/>
      <c r="AF259" s="215"/>
      <c r="AG259" s="215" t="s">
        <v>172</v>
      </c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x14ac:dyDescent="0.2">
      <c r="A260" s="231" t="s">
        <v>162</v>
      </c>
      <c r="B260" s="232" t="s">
        <v>131</v>
      </c>
      <c r="C260" s="248" t="s">
        <v>132</v>
      </c>
      <c r="D260" s="233"/>
      <c r="E260" s="234"/>
      <c r="F260" s="235"/>
      <c r="G260" s="235">
        <f>SUMIF(AG261:AG268,"&lt;&gt;NOR",G261:G268)</f>
        <v>0</v>
      </c>
      <c r="H260" s="235"/>
      <c r="I260" s="235">
        <f>SUM(I261:I268)</f>
        <v>0</v>
      </c>
      <c r="J260" s="235"/>
      <c r="K260" s="235">
        <f>SUM(K261:K268)</f>
        <v>0</v>
      </c>
      <c r="L260" s="235"/>
      <c r="M260" s="235">
        <f>SUM(M261:M268)</f>
        <v>0</v>
      </c>
      <c r="N260" s="235"/>
      <c r="O260" s="235">
        <f>SUM(O261:O268)</f>
        <v>0</v>
      </c>
      <c r="P260" s="235"/>
      <c r="Q260" s="235">
        <f>SUM(Q261:Q268)</f>
        <v>0</v>
      </c>
      <c r="R260" s="235"/>
      <c r="S260" s="235"/>
      <c r="T260" s="236"/>
      <c r="U260" s="230"/>
      <c r="V260" s="230">
        <f>SUM(V261:V268)</f>
        <v>10.180000000000001</v>
      </c>
      <c r="W260" s="230"/>
      <c r="X260" s="230"/>
      <c r="AG260" t="s">
        <v>163</v>
      </c>
    </row>
    <row r="261" spans="1:60" outlineLevel="1" x14ac:dyDescent="0.2">
      <c r="A261" s="258">
        <v>101</v>
      </c>
      <c r="B261" s="259" t="s">
        <v>667</v>
      </c>
      <c r="C261" s="266" t="s">
        <v>950</v>
      </c>
      <c r="D261" s="260" t="s">
        <v>265</v>
      </c>
      <c r="E261" s="261">
        <v>5.6257200000000003</v>
      </c>
      <c r="F261" s="262"/>
      <c r="G261" s="263">
        <f>ROUND(E261*F261,2)</f>
        <v>0</v>
      </c>
      <c r="H261" s="262"/>
      <c r="I261" s="263">
        <f>ROUND(E261*H261,2)</f>
        <v>0</v>
      </c>
      <c r="J261" s="262"/>
      <c r="K261" s="263">
        <f>ROUND(E261*J261,2)</f>
        <v>0</v>
      </c>
      <c r="L261" s="263">
        <v>21</v>
      </c>
      <c r="M261" s="263">
        <f>G261*(1+L261/100)</f>
        <v>0</v>
      </c>
      <c r="N261" s="263">
        <v>0</v>
      </c>
      <c r="O261" s="263">
        <f>ROUND(E261*N261,2)</f>
        <v>0</v>
      </c>
      <c r="P261" s="263">
        <v>0</v>
      </c>
      <c r="Q261" s="263">
        <f>ROUND(E261*P261,2)</f>
        <v>0</v>
      </c>
      <c r="R261" s="263"/>
      <c r="S261" s="263" t="s">
        <v>167</v>
      </c>
      <c r="T261" s="264" t="s">
        <v>168</v>
      </c>
      <c r="U261" s="224">
        <v>0.749</v>
      </c>
      <c r="V261" s="224">
        <f>ROUND(E261*U261,2)</f>
        <v>4.21</v>
      </c>
      <c r="W261" s="224"/>
      <c r="X261" s="224" t="s">
        <v>190</v>
      </c>
      <c r="Y261" s="215"/>
      <c r="Z261" s="215"/>
      <c r="AA261" s="215"/>
      <c r="AB261" s="215"/>
      <c r="AC261" s="215"/>
      <c r="AD261" s="215"/>
      <c r="AE261" s="215"/>
      <c r="AF261" s="215"/>
      <c r="AG261" s="215" t="s">
        <v>670</v>
      </c>
      <c r="AH261" s="215"/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1" x14ac:dyDescent="0.2">
      <c r="A262" s="258">
        <v>102</v>
      </c>
      <c r="B262" s="259" t="s">
        <v>672</v>
      </c>
      <c r="C262" s="266" t="s">
        <v>951</v>
      </c>
      <c r="D262" s="260" t="s">
        <v>265</v>
      </c>
      <c r="E262" s="261">
        <v>2.8128600000000001</v>
      </c>
      <c r="F262" s="262"/>
      <c r="G262" s="263">
        <f>ROUND(E262*F262,2)</f>
        <v>0</v>
      </c>
      <c r="H262" s="262"/>
      <c r="I262" s="263">
        <f>ROUND(E262*H262,2)</f>
        <v>0</v>
      </c>
      <c r="J262" s="262"/>
      <c r="K262" s="263">
        <f>ROUND(E262*J262,2)</f>
        <v>0</v>
      </c>
      <c r="L262" s="263">
        <v>21</v>
      </c>
      <c r="M262" s="263">
        <f>G262*(1+L262/100)</f>
        <v>0</v>
      </c>
      <c r="N262" s="263">
        <v>0</v>
      </c>
      <c r="O262" s="263">
        <f>ROUND(E262*N262,2)</f>
        <v>0</v>
      </c>
      <c r="P262" s="263">
        <v>0</v>
      </c>
      <c r="Q262" s="263">
        <f>ROUND(E262*P262,2)</f>
        <v>0</v>
      </c>
      <c r="R262" s="263"/>
      <c r="S262" s="263" t="s">
        <v>167</v>
      </c>
      <c r="T262" s="264" t="s">
        <v>168</v>
      </c>
      <c r="U262" s="224">
        <v>0.49</v>
      </c>
      <c r="V262" s="224">
        <f>ROUND(E262*U262,2)</f>
        <v>1.38</v>
      </c>
      <c r="W262" s="224"/>
      <c r="X262" s="224" t="s">
        <v>190</v>
      </c>
      <c r="Y262" s="215"/>
      <c r="Z262" s="215"/>
      <c r="AA262" s="215"/>
      <c r="AB262" s="215"/>
      <c r="AC262" s="215"/>
      <c r="AD262" s="215"/>
      <c r="AE262" s="215"/>
      <c r="AF262" s="215"/>
      <c r="AG262" s="215" t="s">
        <v>670</v>
      </c>
      <c r="AH262" s="215"/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1" x14ac:dyDescent="0.2">
      <c r="A263" s="258">
        <v>103</v>
      </c>
      <c r="B263" s="259" t="s">
        <v>674</v>
      </c>
      <c r="C263" s="266" t="s">
        <v>952</v>
      </c>
      <c r="D263" s="260" t="s">
        <v>265</v>
      </c>
      <c r="E263" s="261">
        <v>28.128599999999999</v>
      </c>
      <c r="F263" s="262"/>
      <c r="G263" s="263">
        <f>ROUND(E263*F263,2)</f>
        <v>0</v>
      </c>
      <c r="H263" s="262"/>
      <c r="I263" s="263">
        <f>ROUND(E263*H263,2)</f>
        <v>0</v>
      </c>
      <c r="J263" s="262"/>
      <c r="K263" s="263">
        <f>ROUND(E263*J263,2)</f>
        <v>0</v>
      </c>
      <c r="L263" s="263">
        <v>21</v>
      </c>
      <c r="M263" s="263">
        <f>G263*(1+L263/100)</f>
        <v>0</v>
      </c>
      <c r="N263" s="263">
        <v>0</v>
      </c>
      <c r="O263" s="263">
        <f>ROUND(E263*N263,2)</f>
        <v>0</v>
      </c>
      <c r="P263" s="263">
        <v>0</v>
      </c>
      <c r="Q263" s="263">
        <f>ROUND(E263*P263,2)</f>
        <v>0</v>
      </c>
      <c r="R263" s="263"/>
      <c r="S263" s="263" t="s">
        <v>167</v>
      </c>
      <c r="T263" s="264" t="s">
        <v>168</v>
      </c>
      <c r="U263" s="224">
        <v>0</v>
      </c>
      <c r="V263" s="224">
        <f>ROUND(E263*U263,2)</f>
        <v>0</v>
      </c>
      <c r="W263" s="224"/>
      <c r="X263" s="224" t="s">
        <v>190</v>
      </c>
      <c r="Y263" s="215"/>
      <c r="Z263" s="215"/>
      <c r="AA263" s="215"/>
      <c r="AB263" s="215"/>
      <c r="AC263" s="215"/>
      <c r="AD263" s="215"/>
      <c r="AE263" s="215"/>
      <c r="AF263" s="215"/>
      <c r="AG263" s="215" t="s">
        <v>670</v>
      </c>
      <c r="AH263" s="215"/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1" x14ac:dyDescent="0.2">
      <c r="A264" s="258">
        <v>104</v>
      </c>
      <c r="B264" s="259" t="s">
        <v>676</v>
      </c>
      <c r="C264" s="266" t="s">
        <v>953</v>
      </c>
      <c r="D264" s="260" t="s">
        <v>265</v>
      </c>
      <c r="E264" s="261">
        <v>2.8128600000000001</v>
      </c>
      <c r="F264" s="262"/>
      <c r="G264" s="263">
        <f>ROUND(E264*F264,2)</f>
        <v>0</v>
      </c>
      <c r="H264" s="262"/>
      <c r="I264" s="263">
        <f>ROUND(E264*H264,2)</f>
        <v>0</v>
      </c>
      <c r="J264" s="262"/>
      <c r="K264" s="263">
        <f>ROUND(E264*J264,2)</f>
        <v>0</v>
      </c>
      <c r="L264" s="263">
        <v>21</v>
      </c>
      <c r="M264" s="263">
        <f>G264*(1+L264/100)</f>
        <v>0</v>
      </c>
      <c r="N264" s="263">
        <v>0</v>
      </c>
      <c r="O264" s="263">
        <f>ROUND(E264*N264,2)</f>
        <v>0</v>
      </c>
      <c r="P264" s="263">
        <v>0</v>
      </c>
      <c r="Q264" s="263">
        <f>ROUND(E264*P264,2)</f>
        <v>0</v>
      </c>
      <c r="R264" s="263"/>
      <c r="S264" s="263" t="s">
        <v>167</v>
      </c>
      <c r="T264" s="264" t="s">
        <v>168</v>
      </c>
      <c r="U264" s="224">
        <v>0.94199999999999995</v>
      </c>
      <c r="V264" s="224">
        <f>ROUND(E264*U264,2)</f>
        <v>2.65</v>
      </c>
      <c r="W264" s="224"/>
      <c r="X264" s="224" t="s">
        <v>190</v>
      </c>
      <c r="Y264" s="215"/>
      <c r="Z264" s="215"/>
      <c r="AA264" s="215"/>
      <c r="AB264" s="215"/>
      <c r="AC264" s="215"/>
      <c r="AD264" s="215"/>
      <c r="AE264" s="215"/>
      <c r="AF264" s="215"/>
      <c r="AG264" s="215" t="s">
        <v>670</v>
      </c>
      <c r="AH264" s="215"/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1" x14ac:dyDescent="0.2">
      <c r="A265" s="258">
        <v>105</v>
      </c>
      <c r="B265" s="259" t="s">
        <v>678</v>
      </c>
      <c r="C265" s="266" t="s">
        <v>954</v>
      </c>
      <c r="D265" s="260" t="s">
        <v>265</v>
      </c>
      <c r="E265" s="261">
        <v>14.064299999999999</v>
      </c>
      <c r="F265" s="262"/>
      <c r="G265" s="263">
        <f>ROUND(E265*F265,2)</f>
        <v>0</v>
      </c>
      <c r="H265" s="262"/>
      <c r="I265" s="263">
        <f>ROUND(E265*H265,2)</f>
        <v>0</v>
      </c>
      <c r="J265" s="262"/>
      <c r="K265" s="263">
        <f>ROUND(E265*J265,2)</f>
        <v>0</v>
      </c>
      <c r="L265" s="263">
        <v>21</v>
      </c>
      <c r="M265" s="263">
        <f>G265*(1+L265/100)</f>
        <v>0</v>
      </c>
      <c r="N265" s="263">
        <v>0</v>
      </c>
      <c r="O265" s="263">
        <f>ROUND(E265*N265,2)</f>
        <v>0</v>
      </c>
      <c r="P265" s="263">
        <v>0</v>
      </c>
      <c r="Q265" s="263">
        <f>ROUND(E265*P265,2)</f>
        <v>0</v>
      </c>
      <c r="R265" s="263"/>
      <c r="S265" s="263" t="s">
        <v>167</v>
      </c>
      <c r="T265" s="264" t="s">
        <v>168</v>
      </c>
      <c r="U265" s="224">
        <v>0.105</v>
      </c>
      <c r="V265" s="224">
        <f>ROUND(E265*U265,2)</f>
        <v>1.48</v>
      </c>
      <c r="W265" s="224"/>
      <c r="X265" s="224" t="s">
        <v>190</v>
      </c>
      <c r="Y265" s="215"/>
      <c r="Z265" s="215"/>
      <c r="AA265" s="215"/>
      <c r="AB265" s="215"/>
      <c r="AC265" s="215"/>
      <c r="AD265" s="215"/>
      <c r="AE265" s="215"/>
      <c r="AF265" s="215"/>
      <c r="AG265" s="215" t="s">
        <v>670</v>
      </c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1" x14ac:dyDescent="0.2">
      <c r="A266" s="258">
        <v>106</v>
      </c>
      <c r="B266" s="259" t="s">
        <v>680</v>
      </c>
      <c r="C266" s="266" t="s">
        <v>955</v>
      </c>
      <c r="D266" s="260" t="s">
        <v>265</v>
      </c>
      <c r="E266" s="261">
        <v>2.8128600000000001</v>
      </c>
      <c r="F266" s="262"/>
      <c r="G266" s="263">
        <f>ROUND(E266*F266,2)</f>
        <v>0</v>
      </c>
      <c r="H266" s="262"/>
      <c r="I266" s="263">
        <f>ROUND(E266*H266,2)</f>
        <v>0</v>
      </c>
      <c r="J266" s="262"/>
      <c r="K266" s="263">
        <f>ROUND(E266*J266,2)</f>
        <v>0</v>
      </c>
      <c r="L266" s="263">
        <v>21</v>
      </c>
      <c r="M266" s="263">
        <f>G266*(1+L266/100)</f>
        <v>0</v>
      </c>
      <c r="N266" s="263">
        <v>0</v>
      </c>
      <c r="O266" s="263">
        <f>ROUND(E266*N266,2)</f>
        <v>0</v>
      </c>
      <c r="P266" s="263">
        <v>0</v>
      </c>
      <c r="Q266" s="263">
        <f>ROUND(E266*P266,2)</f>
        <v>0</v>
      </c>
      <c r="R266" s="263"/>
      <c r="S266" s="263" t="s">
        <v>167</v>
      </c>
      <c r="T266" s="264" t="s">
        <v>168</v>
      </c>
      <c r="U266" s="224">
        <v>0.16400000000000001</v>
      </c>
      <c r="V266" s="224">
        <f>ROUND(E266*U266,2)</f>
        <v>0.46</v>
      </c>
      <c r="W266" s="224"/>
      <c r="X266" s="224" t="s">
        <v>190</v>
      </c>
      <c r="Y266" s="215"/>
      <c r="Z266" s="215"/>
      <c r="AA266" s="215"/>
      <c r="AB266" s="215"/>
      <c r="AC266" s="215"/>
      <c r="AD266" s="215"/>
      <c r="AE266" s="215"/>
      <c r="AF266" s="215"/>
      <c r="AG266" s="215" t="s">
        <v>670</v>
      </c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1" x14ac:dyDescent="0.2">
      <c r="A267" s="237">
        <v>107</v>
      </c>
      <c r="B267" s="238" t="s">
        <v>683</v>
      </c>
      <c r="C267" s="249" t="s">
        <v>956</v>
      </c>
      <c r="D267" s="239" t="s">
        <v>265</v>
      </c>
      <c r="E267" s="240">
        <v>2.8128600000000001</v>
      </c>
      <c r="F267" s="241"/>
      <c r="G267" s="242">
        <f>ROUND(E267*F267,2)</f>
        <v>0</v>
      </c>
      <c r="H267" s="241"/>
      <c r="I267" s="242">
        <f>ROUND(E267*H267,2)</f>
        <v>0</v>
      </c>
      <c r="J267" s="241"/>
      <c r="K267" s="242">
        <f>ROUND(E267*J267,2)</f>
        <v>0</v>
      </c>
      <c r="L267" s="242">
        <v>21</v>
      </c>
      <c r="M267" s="242">
        <f>G267*(1+L267/100)</f>
        <v>0</v>
      </c>
      <c r="N267" s="242">
        <v>0</v>
      </c>
      <c r="O267" s="242">
        <f>ROUND(E267*N267,2)</f>
        <v>0</v>
      </c>
      <c r="P267" s="242">
        <v>0</v>
      </c>
      <c r="Q267" s="242">
        <f>ROUND(E267*P267,2)</f>
        <v>0</v>
      </c>
      <c r="R267" s="242"/>
      <c r="S267" s="242" t="s">
        <v>167</v>
      </c>
      <c r="T267" s="243" t="s">
        <v>168</v>
      </c>
      <c r="U267" s="224">
        <v>0</v>
      </c>
      <c r="V267" s="224">
        <f>ROUND(E267*U267,2)</f>
        <v>0</v>
      </c>
      <c r="W267" s="224"/>
      <c r="X267" s="224" t="s">
        <v>190</v>
      </c>
      <c r="Y267" s="215"/>
      <c r="Z267" s="215"/>
      <c r="AA267" s="215"/>
      <c r="AB267" s="215"/>
      <c r="AC267" s="215"/>
      <c r="AD267" s="215"/>
      <c r="AE267" s="215"/>
      <c r="AF267" s="215"/>
      <c r="AG267" s="215" t="s">
        <v>670</v>
      </c>
      <c r="AH267" s="215"/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1" x14ac:dyDescent="0.2">
      <c r="A268" s="222"/>
      <c r="B268" s="223"/>
      <c r="C268" s="250" t="s">
        <v>685</v>
      </c>
      <c r="D268" s="245"/>
      <c r="E268" s="245"/>
      <c r="F268" s="245"/>
      <c r="G268" s="245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15"/>
      <c r="Z268" s="215"/>
      <c r="AA268" s="215"/>
      <c r="AB268" s="215"/>
      <c r="AC268" s="215"/>
      <c r="AD268" s="215"/>
      <c r="AE268" s="215"/>
      <c r="AF268" s="215"/>
      <c r="AG268" s="215" t="s">
        <v>172</v>
      </c>
      <c r="AH268" s="215"/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x14ac:dyDescent="0.2">
      <c r="A269" s="3"/>
      <c r="B269" s="4"/>
      <c r="C269" s="254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AE269">
        <v>15</v>
      </c>
      <c r="AF269">
        <v>21</v>
      </c>
      <c r="AG269" t="s">
        <v>149</v>
      </c>
    </row>
    <row r="270" spans="1:60" x14ac:dyDescent="0.2">
      <c r="A270" s="218"/>
      <c r="B270" s="219" t="s">
        <v>29</v>
      </c>
      <c r="C270" s="255"/>
      <c r="D270" s="220"/>
      <c r="E270" s="221"/>
      <c r="F270" s="221"/>
      <c r="G270" s="247">
        <f>G8+G34+G37+G41+G44+G47+G52+G54+G66+G123+G158+G162+G251+G255+G260</f>
        <v>0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AE270">
        <f>SUMIF(L7:L268,AE269,G7:G268)</f>
        <v>0</v>
      </c>
      <c r="AF270">
        <f>SUMIF(L7:L268,AF269,G7:G268)</f>
        <v>0</v>
      </c>
      <c r="AG270" t="s">
        <v>199</v>
      </c>
    </row>
    <row r="271" spans="1:60" x14ac:dyDescent="0.2">
      <c r="C271" s="256"/>
      <c r="D271" s="10"/>
      <c r="AG271" t="s">
        <v>200</v>
      </c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GlOFdwUIOmtUEj+oy4cJ9jVYlogjllHqjCdTZMAsycWIrHO3mjy13cHn0u6iB6pK0z54+A+OjD22LoZr1J0Ag==" saltValue="sGcbHLQHf4qUz/s67AFXRg==" spinCount="100000" sheet="1"/>
  <mergeCells count="89">
    <mergeCell ref="C247:G247"/>
    <mergeCell ref="C250:G250"/>
    <mergeCell ref="C257:G257"/>
    <mergeCell ref="C259:G259"/>
    <mergeCell ref="C268:G268"/>
    <mergeCell ref="C234:G234"/>
    <mergeCell ref="C236:G236"/>
    <mergeCell ref="C239:G239"/>
    <mergeCell ref="C241:G241"/>
    <mergeCell ref="C243:G243"/>
    <mergeCell ref="C245:G245"/>
    <mergeCell ref="C222:G222"/>
    <mergeCell ref="C224:G224"/>
    <mergeCell ref="C226:G226"/>
    <mergeCell ref="C228:G228"/>
    <mergeCell ref="C230:G230"/>
    <mergeCell ref="C232:G232"/>
    <mergeCell ref="C208:G208"/>
    <mergeCell ref="C210:G210"/>
    <mergeCell ref="C212:G212"/>
    <mergeCell ref="C215:G215"/>
    <mergeCell ref="C217:G217"/>
    <mergeCell ref="C220:G220"/>
    <mergeCell ref="C195:G195"/>
    <mergeCell ref="C197:G197"/>
    <mergeCell ref="C200:G200"/>
    <mergeCell ref="C202:G202"/>
    <mergeCell ref="C204:G204"/>
    <mergeCell ref="C206:G206"/>
    <mergeCell ref="C181:G181"/>
    <mergeCell ref="C183:G183"/>
    <mergeCell ref="C185:G185"/>
    <mergeCell ref="C189:G189"/>
    <mergeCell ref="C191:G191"/>
    <mergeCell ref="C193:G193"/>
    <mergeCell ref="C155:G155"/>
    <mergeCell ref="C157:G157"/>
    <mergeCell ref="C166:G166"/>
    <mergeCell ref="C170:G170"/>
    <mergeCell ref="C171:G171"/>
    <mergeCell ref="C179:G179"/>
    <mergeCell ref="C137:G137"/>
    <mergeCell ref="C139:G139"/>
    <mergeCell ref="C141:G141"/>
    <mergeCell ref="C146:G146"/>
    <mergeCell ref="C151:G151"/>
    <mergeCell ref="C153:G153"/>
    <mergeCell ref="C119:G119"/>
    <mergeCell ref="C122:G122"/>
    <mergeCell ref="C125:G125"/>
    <mergeCell ref="C128:G128"/>
    <mergeCell ref="C131:G131"/>
    <mergeCell ref="C134:G134"/>
    <mergeCell ref="C105:G105"/>
    <mergeCell ref="C106:G106"/>
    <mergeCell ref="C107:G107"/>
    <mergeCell ref="C108:G108"/>
    <mergeCell ref="C109:G109"/>
    <mergeCell ref="C111:G111"/>
    <mergeCell ref="C92:G92"/>
    <mergeCell ref="C93:G93"/>
    <mergeCell ref="C96:G96"/>
    <mergeCell ref="C98:G98"/>
    <mergeCell ref="C101:G101"/>
    <mergeCell ref="C104:G104"/>
    <mergeCell ref="C80:G80"/>
    <mergeCell ref="C81:G81"/>
    <mergeCell ref="C84:G84"/>
    <mergeCell ref="C85:G85"/>
    <mergeCell ref="C88:G88"/>
    <mergeCell ref="C89:G89"/>
    <mergeCell ref="C62:G62"/>
    <mergeCell ref="C65:G65"/>
    <mergeCell ref="C68:G68"/>
    <mergeCell ref="C71:G71"/>
    <mergeCell ref="C74:G74"/>
    <mergeCell ref="C77:G77"/>
    <mergeCell ref="C26:G26"/>
    <mergeCell ref="C29:G29"/>
    <mergeCell ref="C32:G32"/>
    <mergeCell ref="C39:G39"/>
    <mergeCell ref="C56:G56"/>
    <mergeCell ref="C59:G59"/>
    <mergeCell ref="A1:G1"/>
    <mergeCell ref="C2:G2"/>
    <mergeCell ref="C3:G3"/>
    <mergeCell ref="C4:G4"/>
    <mergeCell ref="C10:G10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136</v>
      </c>
      <c r="B1" s="200"/>
      <c r="C1" s="200"/>
      <c r="D1" s="200"/>
      <c r="E1" s="200"/>
      <c r="F1" s="200"/>
      <c r="G1" s="200"/>
      <c r="AG1" t="s">
        <v>137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138</v>
      </c>
    </row>
    <row r="3" spans="1:60" ht="24.95" customHeight="1" x14ac:dyDescent="0.2">
      <c r="A3" s="201" t="s">
        <v>8</v>
      </c>
      <c r="B3" s="49" t="s">
        <v>52</v>
      </c>
      <c r="C3" s="204" t="s">
        <v>53</v>
      </c>
      <c r="D3" s="202"/>
      <c r="E3" s="202"/>
      <c r="F3" s="202"/>
      <c r="G3" s="203"/>
      <c r="AC3" s="180" t="s">
        <v>138</v>
      </c>
      <c r="AG3" t="s">
        <v>139</v>
      </c>
    </row>
    <row r="4" spans="1:60" ht="24.95" customHeight="1" x14ac:dyDescent="0.2">
      <c r="A4" s="205" t="s">
        <v>9</v>
      </c>
      <c r="B4" s="206" t="s">
        <v>61</v>
      </c>
      <c r="C4" s="207" t="s">
        <v>62</v>
      </c>
      <c r="D4" s="208"/>
      <c r="E4" s="208"/>
      <c r="F4" s="208"/>
      <c r="G4" s="209"/>
      <c r="AG4" t="s">
        <v>140</v>
      </c>
    </row>
    <row r="5" spans="1:60" x14ac:dyDescent="0.2">
      <c r="D5" s="10"/>
    </row>
    <row r="6" spans="1:60" ht="38.25" x14ac:dyDescent="0.2">
      <c r="A6" s="211" t="s">
        <v>141</v>
      </c>
      <c r="B6" s="213" t="s">
        <v>142</v>
      </c>
      <c r="C6" s="213" t="s">
        <v>143</v>
      </c>
      <c r="D6" s="212" t="s">
        <v>144</v>
      </c>
      <c r="E6" s="211" t="s">
        <v>145</v>
      </c>
      <c r="F6" s="210" t="s">
        <v>146</v>
      </c>
      <c r="G6" s="211" t="s">
        <v>29</v>
      </c>
      <c r="H6" s="214" t="s">
        <v>30</v>
      </c>
      <c r="I6" s="214" t="s">
        <v>147</v>
      </c>
      <c r="J6" s="214" t="s">
        <v>31</v>
      </c>
      <c r="K6" s="214" t="s">
        <v>148</v>
      </c>
      <c r="L6" s="214" t="s">
        <v>149</v>
      </c>
      <c r="M6" s="214" t="s">
        <v>150</v>
      </c>
      <c r="N6" s="214" t="s">
        <v>151</v>
      </c>
      <c r="O6" s="214" t="s">
        <v>152</v>
      </c>
      <c r="P6" s="214" t="s">
        <v>153</v>
      </c>
      <c r="Q6" s="214" t="s">
        <v>154</v>
      </c>
      <c r="R6" s="214" t="s">
        <v>155</v>
      </c>
      <c r="S6" s="214" t="s">
        <v>156</v>
      </c>
      <c r="T6" s="214" t="s">
        <v>157</v>
      </c>
      <c r="U6" s="214" t="s">
        <v>158</v>
      </c>
      <c r="V6" s="214" t="s">
        <v>159</v>
      </c>
      <c r="W6" s="214" t="s">
        <v>160</v>
      </c>
      <c r="X6" s="214" t="s">
        <v>161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31" t="s">
        <v>162</v>
      </c>
      <c r="B8" s="232" t="s">
        <v>55</v>
      </c>
      <c r="C8" s="248" t="s">
        <v>73</v>
      </c>
      <c r="D8" s="233"/>
      <c r="E8" s="234"/>
      <c r="F8" s="235"/>
      <c r="G8" s="235">
        <f>SUMIF(AG9:AG10,"&lt;&gt;NOR",G9:G10)</f>
        <v>0</v>
      </c>
      <c r="H8" s="235"/>
      <c r="I8" s="235">
        <f>SUM(I9:I10)</f>
        <v>0</v>
      </c>
      <c r="J8" s="235"/>
      <c r="K8" s="235">
        <f>SUM(K9:K10)</f>
        <v>0</v>
      </c>
      <c r="L8" s="235"/>
      <c r="M8" s="235">
        <f>SUM(M9:M10)</f>
        <v>0</v>
      </c>
      <c r="N8" s="235"/>
      <c r="O8" s="235">
        <f>SUM(O9:O10)</f>
        <v>0.43</v>
      </c>
      <c r="P8" s="235"/>
      <c r="Q8" s="235">
        <f>SUM(Q9:Q10)</f>
        <v>0</v>
      </c>
      <c r="R8" s="235"/>
      <c r="S8" s="235"/>
      <c r="T8" s="236"/>
      <c r="U8" s="230"/>
      <c r="V8" s="230">
        <f>SUM(V9:V10)</f>
        <v>1.8</v>
      </c>
      <c r="W8" s="230"/>
      <c r="X8" s="230"/>
      <c r="AG8" t="s">
        <v>163</v>
      </c>
    </row>
    <row r="9" spans="1:60" outlineLevel="1" x14ac:dyDescent="0.2">
      <c r="A9" s="258">
        <v>1</v>
      </c>
      <c r="B9" s="259" t="s">
        <v>735</v>
      </c>
      <c r="C9" s="266" t="s">
        <v>736</v>
      </c>
      <c r="D9" s="260" t="s">
        <v>254</v>
      </c>
      <c r="E9" s="261">
        <v>1</v>
      </c>
      <c r="F9" s="262"/>
      <c r="G9" s="263">
        <f>ROUND(E9*F9,2)</f>
        <v>0</v>
      </c>
      <c r="H9" s="262"/>
      <c r="I9" s="263">
        <f>ROUND(E9*H9,2)</f>
        <v>0</v>
      </c>
      <c r="J9" s="262"/>
      <c r="K9" s="263">
        <f>ROUND(E9*J9,2)</f>
        <v>0</v>
      </c>
      <c r="L9" s="263">
        <v>21</v>
      </c>
      <c r="M9" s="263">
        <f>G9*(1+L9/100)</f>
        <v>0</v>
      </c>
      <c r="N9" s="263">
        <v>2.2370000000000001E-2</v>
      </c>
      <c r="O9" s="263">
        <f>ROUND(E9*N9,2)</f>
        <v>0.02</v>
      </c>
      <c r="P9" s="263">
        <v>0</v>
      </c>
      <c r="Q9" s="263">
        <f>ROUND(E9*P9,2)</f>
        <v>0</v>
      </c>
      <c r="R9" s="263"/>
      <c r="S9" s="263" t="s">
        <v>167</v>
      </c>
      <c r="T9" s="264" t="s">
        <v>168</v>
      </c>
      <c r="U9" s="224">
        <v>0.23599999999999999</v>
      </c>
      <c r="V9" s="224">
        <f>ROUND(E9*U9,2)</f>
        <v>0.24</v>
      </c>
      <c r="W9" s="224"/>
      <c r="X9" s="224" t="s">
        <v>190</v>
      </c>
      <c r="Y9" s="215"/>
      <c r="Z9" s="215"/>
      <c r="AA9" s="215"/>
      <c r="AB9" s="215"/>
      <c r="AC9" s="215"/>
      <c r="AD9" s="215"/>
      <c r="AE9" s="215"/>
      <c r="AF9" s="215"/>
      <c r="AG9" s="215" t="s">
        <v>191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58">
        <v>2</v>
      </c>
      <c r="B10" s="259" t="s">
        <v>737</v>
      </c>
      <c r="C10" s="266" t="s">
        <v>738</v>
      </c>
      <c r="D10" s="260" t="s">
        <v>254</v>
      </c>
      <c r="E10" s="261">
        <v>2</v>
      </c>
      <c r="F10" s="262"/>
      <c r="G10" s="263">
        <f>ROUND(E10*F10,2)</f>
        <v>0</v>
      </c>
      <c r="H10" s="262"/>
      <c r="I10" s="263">
        <f>ROUND(E10*H10,2)</f>
        <v>0</v>
      </c>
      <c r="J10" s="262"/>
      <c r="K10" s="263">
        <f>ROUND(E10*J10,2)</f>
        <v>0</v>
      </c>
      <c r="L10" s="263">
        <v>21</v>
      </c>
      <c r="M10" s="263">
        <f>G10*(1+L10/100)</f>
        <v>0</v>
      </c>
      <c r="N10" s="263">
        <v>0.20318</v>
      </c>
      <c r="O10" s="263">
        <f>ROUND(E10*N10,2)</f>
        <v>0.41</v>
      </c>
      <c r="P10" s="263">
        <v>0</v>
      </c>
      <c r="Q10" s="263">
        <f>ROUND(E10*P10,2)</f>
        <v>0</v>
      </c>
      <c r="R10" s="263"/>
      <c r="S10" s="263" t="s">
        <v>167</v>
      </c>
      <c r="T10" s="264" t="s">
        <v>168</v>
      </c>
      <c r="U10" s="224">
        <v>0.78100000000000003</v>
      </c>
      <c r="V10" s="224">
        <f>ROUND(E10*U10,2)</f>
        <v>1.56</v>
      </c>
      <c r="W10" s="224"/>
      <c r="X10" s="224" t="s">
        <v>190</v>
      </c>
      <c r="Y10" s="215"/>
      <c r="Z10" s="215"/>
      <c r="AA10" s="215"/>
      <c r="AB10" s="215"/>
      <c r="AC10" s="215"/>
      <c r="AD10" s="215"/>
      <c r="AE10" s="215"/>
      <c r="AF10" s="215"/>
      <c r="AG10" s="215" t="s">
        <v>191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x14ac:dyDescent="0.2">
      <c r="A11" s="231" t="s">
        <v>162</v>
      </c>
      <c r="B11" s="232" t="s">
        <v>75</v>
      </c>
      <c r="C11" s="248" t="s">
        <v>76</v>
      </c>
      <c r="D11" s="233"/>
      <c r="E11" s="234"/>
      <c r="F11" s="235"/>
      <c r="G11" s="235">
        <f>SUMIF(AG12:AG13,"&lt;&gt;NOR",G12:G13)</f>
        <v>0</v>
      </c>
      <c r="H11" s="235"/>
      <c r="I11" s="235">
        <f>SUM(I12:I13)</f>
        <v>0</v>
      </c>
      <c r="J11" s="235"/>
      <c r="K11" s="235">
        <f>SUM(K12:K13)</f>
        <v>0</v>
      </c>
      <c r="L11" s="235"/>
      <c r="M11" s="235">
        <f>SUM(M12:M13)</f>
        <v>0</v>
      </c>
      <c r="N11" s="235"/>
      <c r="O11" s="235">
        <f>SUM(O12:O13)</f>
        <v>0.04</v>
      </c>
      <c r="P11" s="235"/>
      <c r="Q11" s="235">
        <f>SUM(Q12:Q13)</f>
        <v>0</v>
      </c>
      <c r="R11" s="235"/>
      <c r="S11" s="235"/>
      <c r="T11" s="236"/>
      <c r="U11" s="230"/>
      <c r="V11" s="230">
        <f>SUM(V12:V13)</f>
        <v>0.28000000000000003</v>
      </c>
      <c r="W11" s="230"/>
      <c r="X11" s="230"/>
      <c r="AG11" t="s">
        <v>163</v>
      </c>
    </row>
    <row r="12" spans="1:60" outlineLevel="1" x14ac:dyDescent="0.2">
      <c r="A12" s="237">
        <v>3</v>
      </c>
      <c r="B12" s="238" t="s">
        <v>742</v>
      </c>
      <c r="C12" s="249" t="s">
        <v>743</v>
      </c>
      <c r="D12" s="239" t="s">
        <v>279</v>
      </c>
      <c r="E12" s="240">
        <v>0.4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2">
        <v>0.10712000000000001</v>
      </c>
      <c r="O12" s="242">
        <f>ROUND(E12*N12,2)</f>
        <v>0.04</v>
      </c>
      <c r="P12" s="242">
        <v>0</v>
      </c>
      <c r="Q12" s="242">
        <f>ROUND(E12*P12,2)</f>
        <v>0</v>
      </c>
      <c r="R12" s="242"/>
      <c r="S12" s="242" t="s">
        <v>167</v>
      </c>
      <c r="T12" s="243" t="s">
        <v>168</v>
      </c>
      <c r="U12" s="224">
        <v>0.69998000000000005</v>
      </c>
      <c r="V12" s="224">
        <f>ROUND(E12*U12,2)</f>
        <v>0.28000000000000003</v>
      </c>
      <c r="W12" s="224"/>
      <c r="X12" s="224" t="s">
        <v>190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191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53" t="s">
        <v>957</v>
      </c>
      <c r="D13" s="228"/>
      <c r="E13" s="229">
        <v>0.4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176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x14ac:dyDescent="0.2">
      <c r="A14" s="231" t="s">
        <v>162</v>
      </c>
      <c r="B14" s="232" t="s">
        <v>87</v>
      </c>
      <c r="C14" s="248" t="s">
        <v>88</v>
      </c>
      <c r="D14" s="233"/>
      <c r="E14" s="234"/>
      <c r="F14" s="235"/>
      <c r="G14" s="235">
        <f>SUMIF(AG15:AG17,"&lt;&gt;NOR",G15:G17)</f>
        <v>0</v>
      </c>
      <c r="H14" s="235"/>
      <c r="I14" s="235">
        <f>SUM(I15:I17)</f>
        <v>0</v>
      </c>
      <c r="J14" s="235"/>
      <c r="K14" s="235">
        <f>SUM(K15:K17)</f>
        <v>0</v>
      </c>
      <c r="L14" s="235"/>
      <c r="M14" s="235">
        <f>SUM(M15:M17)</f>
        <v>0</v>
      </c>
      <c r="N14" s="235"/>
      <c r="O14" s="235">
        <f>SUM(O15:O17)</f>
        <v>0</v>
      </c>
      <c r="P14" s="235"/>
      <c r="Q14" s="235">
        <f>SUM(Q15:Q17)</f>
        <v>0.44</v>
      </c>
      <c r="R14" s="235"/>
      <c r="S14" s="235"/>
      <c r="T14" s="236"/>
      <c r="U14" s="230"/>
      <c r="V14" s="230">
        <f>SUM(V15:V17)</f>
        <v>4.29</v>
      </c>
      <c r="W14" s="230"/>
      <c r="X14" s="230"/>
      <c r="AG14" t="s">
        <v>163</v>
      </c>
    </row>
    <row r="15" spans="1:60" outlineLevel="1" x14ac:dyDescent="0.2">
      <c r="A15" s="258">
        <v>4</v>
      </c>
      <c r="B15" s="259" t="s">
        <v>749</v>
      </c>
      <c r="C15" s="266" t="s">
        <v>750</v>
      </c>
      <c r="D15" s="260" t="s">
        <v>254</v>
      </c>
      <c r="E15" s="261">
        <v>1</v>
      </c>
      <c r="F15" s="262"/>
      <c r="G15" s="263">
        <f>ROUND(E15*F15,2)</f>
        <v>0</v>
      </c>
      <c r="H15" s="262"/>
      <c r="I15" s="263">
        <f>ROUND(E15*H15,2)</f>
        <v>0</v>
      </c>
      <c r="J15" s="262"/>
      <c r="K15" s="263">
        <f>ROUND(E15*J15,2)</f>
        <v>0</v>
      </c>
      <c r="L15" s="263">
        <v>21</v>
      </c>
      <c r="M15" s="263">
        <f>G15*(1+L15/100)</f>
        <v>0</v>
      </c>
      <c r="N15" s="263">
        <v>6.7000000000000002E-4</v>
      </c>
      <c r="O15" s="263">
        <f>ROUND(E15*N15,2)</f>
        <v>0</v>
      </c>
      <c r="P15" s="263">
        <v>1.2E-2</v>
      </c>
      <c r="Q15" s="263">
        <f>ROUND(E15*P15,2)</f>
        <v>0.01</v>
      </c>
      <c r="R15" s="263"/>
      <c r="S15" s="263" t="s">
        <v>167</v>
      </c>
      <c r="T15" s="264" t="s">
        <v>168</v>
      </c>
      <c r="U15" s="224">
        <v>0.61399999999999999</v>
      </c>
      <c r="V15" s="224">
        <f>ROUND(E15*U15,2)</f>
        <v>0.61</v>
      </c>
      <c r="W15" s="224"/>
      <c r="X15" s="224" t="s">
        <v>190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191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58">
        <v>5</v>
      </c>
      <c r="B16" s="259" t="s">
        <v>751</v>
      </c>
      <c r="C16" s="266" t="s">
        <v>752</v>
      </c>
      <c r="D16" s="260" t="s">
        <v>254</v>
      </c>
      <c r="E16" s="261">
        <v>2</v>
      </c>
      <c r="F16" s="262"/>
      <c r="G16" s="263">
        <f>ROUND(E16*F16,2)</f>
        <v>0</v>
      </c>
      <c r="H16" s="262"/>
      <c r="I16" s="263">
        <f>ROUND(E16*H16,2)</f>
        <v>0</v>
      </c>
      <c r="J16" s="262"/>
      <c r="K16" s="263">
        <f>ROUND(E16*J16,2)</f>
        <v>0</v>
      </c>
      <c r="L16" s="263">
        <v>21</v>
      </c>
      <c r="M16" s="263">
        <f>G16*(1+L16/100)</f>
        <v>0</v>
      </c>
      <c r="N16" s="263">
        <v>1.33E-3</v>
      </c>
      <c r="O16" s="263">
        <f>ROUND(E16*N16,2)</f>
        <v>0</v>
      </c>
      <c r="P16" s="263">
        <v>0.20699999999999999</v>
      </c>
      <c r="Q16" s="263">
        <f>ROUND(E16*P16,2)</f>
        <v>0.41</v>
      </c>
      <c r="R16" s="263"/>
      <c r="S16" s="263" t="s">
        <v>167</v>
      </c>
      <c r="T16" s="264" t="s">
        <v>168</v>
      </c>
      <c r="U16" s="224">
        <v>1.538</v>
      </c>
      <c r="V16" s="224">
        <f>ROUND(E16*U16,2)</f>
        <v>3.08</v>
      </c>
      <c r="W16" s="224"/>
      <c r="X16" s="224" t="s">
        <v>190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191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58">
        <v>6</v>
      </c>
      <c r="B17" s="259" t="s">
        <v>958</v>
      </c>
      <c r="C17" s="266" t="s">
        <v>959</v>
      </c>
      <c r="D17" s="260" t="s">
        <v>344</v>
      </c>
      <c r="E17" s="261">
        <v>2</v>
      </c>
      <c r="F17" s="262"/>
      <c r="G17" s="263">
        <f>ROUND(E17*F17,2)</f>
        <v>0</v>
      </c>
      <c r="H17" s="262"/>
      <c r="I17" s="263">
        <f>ROUND(E17*H17,2)</f>
        <v>0</v>
      </c>
      <c r="J17" s="262"/>
      <c r="K17" s="263">
        <f>ROUND(E17*J17,2)</f>
        <v>0</v>
      </c>
      <c r="L17" s="263">
        <v>21</v>
      </c>
      <c r="M17" s="263">
        <f>G17*(1+L17/100)</f>
        <v>0</v>
      </c>
      <c r="N17" s="263">
        <v>4.8999999999999998E-4</v>
      </c>
      <c r="O17" s="263">
        <f>ROUND(E17*N17,2)</f>
        <v>0</v>
      </c>
      <c r="P17" s="263">
        <v>8.9999999999999993E-3</v>
      </c>
      <c r="Q17" s="263">
        <f>ROUND(E17*P17,2)</f>
        <v>0.02</v>
      </c>
      <c r="R17" s="263"/>
      <c r="S17" s="263" t="s">
        <v>167</v>
      </c>
      <c r="T17" s="264" t="s">
        <v>168</v>
      </c>
      <c r="U17" s="224">
        <v>0.30099999999999999</v>
      </c>
      <c r="V17" s="224">
        <f>ROUND(E17*U17,2)</f>
        <v>0.6</v>
      </c>
      <c r="W17" s="224"/>
      <c r="X17" s="224" t="s">
        <v>190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191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x14ac:dyDescent="0.2">
      <c r="A18" s="231" t="s">
        <v>162</v>
      </c>
      <c r="B18" s="232" t="s">
        <v>89</v>
      </c>
      <c r="C18" s="248" t="s">
        <v>90</v>
      </c>
      <c r="D18" s="233"/>
      <c r="E18" s="234"/>
      <c r="F18" s="235"/>
      <c r="G18" s="235">
        <f>SUMIF(AG19:AG19,"&lt;&gt;NOR",G19:G19)</f>
        <v>0</v>
      </c>
      <c r="H18" s="235"/>
      <c r="I18" s="235">
        <f>SUM(I19:I19)</f>
        <v>0</v>
      </c>
      <c r="J18" s="235"/>
      <c r="K18" s="235">
        <f>SUM(K19:K19)</f>
        <v>0</v>
      </c>
      <c r="L18" s="235"/>
      <c r="M18" s="235">
        <f>SUM(M19:M19)</f>
        <v>0</v>
      </c>
      <c r="N18" s="235"/>
      <c r="O18" s="235">
        <f>SUM(O19:O19)</f>
        <v>0</v>
      </c>
      <c r="P18" s="235"/>
      <c r="Q18" s="235">
        <f>SUM(Q19:Q19)</f>
        <v>0</v>
      </c>
      <c r="R18" s="235"/>
      <c r="S18" s="235"/>
      <c r="T18" s="236"/>
      <c r="U18" s="230"/>
      <c r="V18" s="230">
        <f>SUM(V19:V19)</f>
        <v>0.45</v>
      </c>
      <c r="W18" s="230"/>
      <c r="X18" s="230"/>
      <c r="AG18" t="s">
        <v>163</v>
      </c>
    </row>
    <row r="19" spans="1:60" outlineLevel="1" x14ac:dyDescent="0.2">
      <c r="A19" s="258">
        <v>7</v>
      </c>
      <c r="B19" s="259" t="s">
        <v>477</v>
      </c>
      <c r="C19" s="266" t="s">
        <v>756</v>
      </c>
      <c r="D19" s="260" t="s">
        <v>265</v>
      </c>
      <c r="E19" s="261">
        <v>0.47588999999999998</v>
      </c>
      <c r="F19" s="262"/>
      <c r="G19" s="263">
        <f>ROUND(E19*F19,2)</f>
        <v>0</v>
      </c>
      <c r="H19" s="262"/>
      <c r="I19" s="263">
        <f>ROUND(E19*H19,2)</f>
        <v>0</v>
      </c>
      <c r="J19" s="262"/>
      <c r="K19" s="263">
        <f>ROUND(E19*J19,2)</f>
        <v>0</v>
      </c>
      <c r="L19" s="263">
        <v>21</v>
      </c>
      <c r="M19" s="263">
        <f>G19*(1+L19/100)</f>
        <v>0</v>
      </c>
      <c r="N19" s="263">
        <v>0</v>
      </c>
      <c r="O19" s="263">
        <f>ROUND(E19*N19,2)</f>
        <v>0</v>
      </c>
      <c r="P19" s="263">
        <v>0</v>
      </c>
      <c r="Q19" s="263">
        <f>ROUND(E19*P19,2)</f>
        <v>0</v>
      </c>
      <c r="R19" s="263"/>
      <c r="S19" s="263" t="s">
        <v>167</v>
      </c>
      <c r="T19" s="264" t="s">
        <v>168</v>
      </c>
      <c r="U19" s="224">
        <v>0.9385</v>
      </c>
      <c r="V19" s="224">
        <f>ROUND(E19*U19,2)</f>
        <v>0.45</v>
      </c>
      <c r="W19" s="224"/>
      <c r="X19" s="224" t="s">
        <v>190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191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x14ac:dyDescent="0.2">
      <c r="A20" s="231" t="s">
        <v>162</v>
      </c>
      <c r="B20" s="232" t="s">
        <v>94</v>
      </c>
      <c r="C20" s="248" t="s">
        <v>95</v>
      </c>
      <c r="D20" s="233"/>
      <c r="E20" s="234"/>
      <c r="F20" s="235"/>
      <c r="G20" s="235">
        <f>SUMIF(AG21:AG39,"&lt;&gt;NOR",G21:G39)</f>
        <v>0</v>
      </c>
      <c r="H20" s="235"/>
      <c r="I20" s="235">
        <f>SUM(I21:I39)</f>
        <v>0</v>
      </c>
      <c r="J20" s="235"/>
      <c r="K20" s="235">
        <f>SUM(K21:K39)</f>
        <v>0</v>
      </c>
      <c r="L20" s="235"/>
      <c r="M20" s="235">
        <f>SUM(M21:M39)</f>
        <v>0</v>
      </c>
      <c r="N20" s="235"/>
      <c r="O20" s="235">
        <f>SUM(O21:O39)</f>
        <v>0</v>
      </c>
      <c r="P20" s="235"/>
      <c r="Q20" s="235">
        <f>SUM(Q21:Q39)</f>
        <v>0</v>
      </c>
      <c r="R20" s="235"/>
      <c r="S20" s="235"/>
      <c r="T20" s="236"/>
      <c r="U20" s="230"/>
      <c r="V20" s="230">
        <f>SUM(V21:V39)</f>
        <v>7.2800000000000011</v>
      </c>
      <c r="W20" s="230"/>
      <c r="X20" s="230"/>
      <c r="AG20" t="s">
        <v>163</v>
      </c>
    </row>
    <row r="21" spans="1:60" outlineLevel="1" x14ac:dyDescent="0.2">
      <c r="A21" s="237">
        <v>8</v>
      </c>
      <c r="B21" s="238" t="s">
        <v>960</v>
      </c>
      <c r="C21" s="249" t="s">
        <v>961</v>
      </c>
      <c r="D21" s="239" t="s">
        <v>344</v>
      </c>
      <c r="E21" s="240">
        <v>13.02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2">
        <v>2.0000000000000002E-5</v>
      </c>
      <c r="O21" s="242">
        <f>ROUND(E21*N21,2)</f>
        <v>0</v>
      </c>
      <c r="P21" s="242">
        <v>0</v>
      </c>
      <c r="Q21" s="242">
        <f>ROUND(E21*P21,2)</f>
        <v>0</v>
      </c>
      <c r="R21" s="242"/>
      <c r="S21" s="242" t="s">
        <v>167</v>
      </c>
      <c r="T21" s="243" t="s">
        <v>168</v>
      </c>
      <c r="U21" s="224">
        <v>0.13500000000000001</v>
      </c>
      <c r="V21" s="224">
        <f>ROUND(E21*U21,2)</f>
        <v>1.76</v>
      </c>
      <c r="W21" s="224"/>
      <c r="X21" s="224" t="s">
        <v>190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483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50" t="s">
        <v>759</v>
      </c>
      <c r="D22" s="245"/>
      <c r="E22" s="245"/>
      <c r="F22" s="245"/>
      <c r="G22" s="24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172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52" t="s">
        <v>256</v>
      </c>
      <c r="D23" s="246"/>
      <c r="E23" s="246"/>
      <c r="F23" s="246"/>
      <c r="G23" s="246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172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53" t="s">
        <v>962</v>
      </c>
      <c r="D24" s="228"/>
      <c r="E24" s="229">
        <v>13.02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176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37">
        <v>9</v>
      </c>
      <c r="B25" s="238" t="s">
        <v>963</v>
      </c>
      <c r="C25" s="249" t="s">
        <v>964</v>
      </c>
      <c r="D25" s="239" t="s">
        <v>344</v>
      </c>
      <c r="E25" s="240">
        <v>20.79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2">
        <v>3.0000000000000001E-5</v>
      </c>
      <c r="O25" s="242">
        <f>ROUND(E25*N25,2)</f>
        <v>0</v>
      </c>
      <c r="P25" s="242">
        <v>0</v>
      </c>
      <c r="Q25" s="242">
        <f>ROUND(E25*P25,2)</f>
        <v>0</v>
      </c>
      <c r="R25" s="242"/>
      <c r="S25" s="242" t="s">
        <v>167</v>
      </c>
      <c r="T25" s="243" t="s">
        <v>168</v>
      </c>
      <c r="U25" s="224">
        <v>0.13500000000000001</v>
      </c>
      <c r="V25" s="224">
        <f>ROUND(E25*U25,2)</f>
        <v>2.81</v>
      </c>
      <c r="W25" s="224"/>
      <c r="X25" s="224" t="s">
        <v>190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483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50" t="s">
        <v>759</v>
      </c>
      <c r="D26" s="245"/>
      <c r="E26" s="245"/>
      <c r="F26" s="245"/>
      <c r="G26" s="24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172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52" t="s">
        <v>256</v>
      </c>
      <c r="D27" s="246"/>
      <c r="E27" s="246"/>
      <c r="F27" s="246"/>
      <c r="G27" s="246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172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53" t="s">
        <v>965</v>
      </c>
      <c r="D28" s="228"/>
      <c r="E28" s="229">
        <v>20.79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176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37">
        <v>10</v>
      </c>
      <c r="B29" s="238" t="s">
        <v>757</v>
      </c>
      <c r="C29" s="249" t="s">
        <v>758</v>
      </c>
      <c r="D29" s="239" t="s">
        <v>344</v>
      </c>
      <c r="E29" s="240">
        <v>6.3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2">
        <v>4.0000000000000003E-5</v>
      </c>
      <c r="O29" s="242">
        <f>ROUND(E29*N29,2)</f>
        <v>0</v>
      </c>
      <c r="P29" s="242">
        <v>0</v>
      </c>
      <c r="Q29" s="242">
        <f>ROUND(E29*P29,2)</f>
        <v>0</v>
      </c>
      <c r="R29" s="242"/>
      <c r="S29" s="242" t="s">
        <v>167</v>
      </c>
      <c r="T29" s="243" t="s">
        <v>168</v>
      </c>
      <c r="U29" s="224">
        <v>0.129</v>
      </c>
      <c r="V29" s="224">
        <f>ROUND(E29*U29,2)</f>
        <v>0.81</v>
      </c>
      <c r="W29" s="224"/>
      <c r="X29" s="224" t="s">
        <v>190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483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22"/>
      <c r="B30" s="223"/>
      <c r="C30" s="250" t="s">
        <v>759</v>
      </c>
      <c r="D30" s="245"/>
      <c r="E30" s="245"/>
      <c r="F30" s="245"/>
      <c r="G30" s="24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172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22"/>
      <c r="B31" s="223"/>
      <c r="C31" s="252" t="s">
        <v>256</v>
      </c>
      <c r="D31" s="246"/>
      <c r="E31" s="246"/>
      <c r="F31" s="246"/>
      <c r="G31" s="246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172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53" t="s">
        <v>966</v>
      </c>
      <c r="D32" s="228"/>
      <c r="E32" s="229">
        <v>6.3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176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37">
        <v>11</v>
      </c>
      <c r="B33" s="238" t="s">
        <v>967</v>
      </c>
      <c r="C33" s="249" t="s">
        <v>968</v>
      </c>
      <c r="D33" s="239" t="s">
        <v>344</v>
      </c>
      <c r="E33" s="240">
        <v>14.7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2">
        <v>8.0000000000000007E-5</v>
      </c>
      <c r="O33" s="242">
        <f>ROUND(E33*N33,2)</f>
        <v>0</v>
      </c>
      <c r="P33" s="242">
        <v>0</v>
      </c>
      <c r="Q33" s="242">
        <f>ROUND(E33*P33,2)</f>
        <v>0</v>
      </c>
      <c r="R33" s="242"/>
      <c r="S33" s="242" t="s">
        <v>167</v>
      </c>
      <c r="T33" s="243" t="s">
        <v>168</v>
      </c>
      <c r="U33" s="224">
        <v>0.129</v>
      </c>
      <c r="V33" s="224">
        <f>ROUND(E33*U33,2)</f>
        <v>1.9</v>
      </c>
      <c r="W33" s="224"/>
      <c r="X33" s="224" t="s">
        <v>190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483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22"/>
      <c r="B34" s="223"/>
      <c r="C34" s="250" t="s">
        <v>759</v>
      </c>
      <c r="D34" s="245"/>
      <c r="E34" s="245"/>
      <c r="F34" s="245"/>
      <c r="G34" s="24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172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22"/>
      <c r="B35" s="223"/>
      <c r="C35" s="252" t="s">
        <v>256</v>
      </c>
      <c r="D35" s="246"/>
      <c r="E35" s="246"/>
      <c r="F35" s="246"/>
      <c r="G35" s="246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5"/>
      <c r="Z35" s="215"/>
      <c r="AA35" s="215"/>
      <c r="AB35" s="215"/>
      <c r="AC35" s="215"/>
      <c r="AD35" s="215"/>
      <c r="AE35" s="215"/>
      <c r="AF35" s="215"/>
      <c r="AG35" s="215" t="s">
        <v>172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22"/>
      <c r="B36" s="223"/>
      <c r="C36" s="253" t="s">
        <v>969</v>
      </c>
      <c r="D36" s="228"/>
      <c r="E36" s="229">
        <v>14.7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5"/>
      <c r="Z36" s="215"/>
      <c r="AA36" s="215"/>
      <c r="AB36" s="215"/>
      <c r="AC36" s="215"/>
      <c r="AD36" s="215"/>
      <c r="AE36" s="215"/>
      <c r="AF36" s="215"/>
      <c r="AG36" s="215" t="s">
        <v>176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58">
        <v>12</v>
      </c>
      <c r="B37" s="259" t="s">
        <v>970</v>
      </c>
      <c r="C37" s="266" t="s">
        <v>971</v>
      </c>
      <c r="D37" s="260" t="s">
        <v>344</v>
      </c>
      <c r="E37" s="261">
        <v>50</v>
      </c>
      <c r="F37" s="262"/>
      <c r="G37" s="263">
        <f>ROUND(E37*F37,2)</f>
        <v>0</v>
      </c>
      <c r="H37" s="262"/>
      <c r="I37" s="263">
        <f>ROUND(E37*H37,2)</f>
        <v>0</v>
      </c>
      <c r="J37" s="262"/>
      <c r="K37" s="263">
        <f>ROUND(E37*J37,2)</f>
        <v>0</v>
      </c>
      <c r="L37" s="263">
        <v>21</v>
      </c>
      <c r="M37" s="263">
        <f>G37*(1+L37/100)</f>
        <v>0</v>
      </c>
      <c r="N37" s="263">
        <v>0</v>
      </c>
      <c r="O37" s="263">
        <f>ROUND(E37*N37,2)</f>
        <v>0</v>
      </c>
      <c r="P37" s="263">
        <v>0</v>
      </c>
      <c r="Q37" s="263">
        <f>ROUND(E37*P37,2)</f>
        <v>0</v>
      </c>
      <c r="R37" s="263" t="s">
        <v>319</v>
      </c>
      <c r="S37" s="263" t="s">
        <v>167</v>
      </c>
      <c r="T37" s="264" t="s">
        <v>168</v>
      </c>
      <c r="U37" s="224">
        <v>0</v>
      </c>
      <c r="V37" s="224">
        <f>ROUND(E37*U37,2)</f>
        <v>0</v>
      </c>
      <c r="W37" s="224"/>
      <c r="X37" s="224" t="s">
        <v>321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322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58">
        <v>13</v>
      </c>
      <c r="B38" s="259" t="s">
        <v>972</v>
      </c>
      <c r="C38" s="266" t="s">
        <v>973</v>
      </c>
      <c r="D38" s="260" t="s">
        <v>542</v>
      </c>
      <c r="E38" s="261">
        <v>2</v>
      </c>
      <c r="F38" s="262"/>
      <c r="G38" s="263">
        <f>ROUND(E38*F38,2)</f>
        <v>0</v>
      </c>
      <c r="H38" s="262"/>
      <c r="I38" s="263">
        <f>ROUND(E38*H38,2)</f>
        <v>0</v>
      </c>
      <c r="J38" s="262"/>
      <c r="K38" s="263">
        <f>ROUND(E38*J38,2)</f>
        <v>0</v>
      </c>
      <c r="L38" s="263">
        <v>21</v>
      </c>
      <c r="M38" s="263">
        <f>G38*(1+L38/100)</f>
        <v>0</v>
      </c>
      <c r="N38" s="263">
        <v>0</v>
      </c>
      <c r="O38" s="263">
        <f>ROUND(E38*N38,2)</f>
        <v>0</v>
      </c>
      <c r="P38" s="263">
        <v>0</v>
      </c>
      <c r="Q38" s="263">
        <f>ROUND(E38*P38,2)</f>
        <v>0</v>
      </c>
      <c r="R38" s="263"/>
      <c r="S38" s="263" t="s">
        <v>189</v>
      </c>
      <c r="T38" s="264" t="s">
        <v>168</v>
      </c>
      <c r="U38" s="224">
        <v>0</v>
      </c>
      <c r="V38" s="224">
        <f>ROUND(E38*U38,2)</f>
        <v>0</v>
      </c>
      <c r="W38" s="224"/>
      <c r="X38" s="224" t="s">
        <v>321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322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58">
        <v>14</v>
      </c>
      <c r="B39" s="259" t="s">
        <v>519</v>
      </c>
      <c r="C39" s="266" t="s">
        <v>767</v>
      </c>
      <c r="D39" s="260" t="s">
        <v>0</v>
      </c>
      <c r="E39" s="261">
        <v>49.440930000000002</v>
      </c>
      <c r="F39" s="262"/>
      <c r="G39" s="263">
        <f>ROUND(E39*F39,2)</f>
        <v>0</v>
      </c>
      <c r="H39" s="262"/>
      <c r="I39" s="263">
        <f>ROUND(E39*H39,2)</f>
        <v>0</v>
      </c>
      <c r="J39" s="262"/>
      <c r="K39" s="263">
        <f>ROUND(E39*J39,2)</f>
        <v>0</v>
      </c>
      <c r="L39" s="263">
        <v>21</v>
      </c>
      <c r="M39" s="263">
        <f>G39*(1+L39/100)</f>
        <v>0</v>
      </c>
      <c r="N39" s="263">
        <v>0</v>
      </c>
      <c r="O39" s="263">
        <f>ROUND(E39*N39,2)</f>
        <v>0</v>
      </c>
      <c r="P39" s="263">
        <v>0</v>
      </c>
      <c r="Q39" s="263">
        <f>ROUND(E39*P39,2)</f>
        <v>0</v>
      </c>
      <c r="R39" s="263"/>
      <c r="S39" s="263" t="s">
        <v>167</v>
      </c>
      <c r="T39" s="264" t="s">
        <v>168</v>
      </c>
      <c r="U39" s="224">
        <v>0</v>
      </c>
      <c r="V39" s="224">
        <f>ROUND(E39*U39,2)</f>
        <v>0</v>
      </c>
      <c r="W39" s="224"/>
      <c r="X39" s="224" t="s">
        <v>190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483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x14ac:dyDescent="0.2">
      <c r="A40" s="231" t="s">
        <v>162</v>
      </c>
      <c r="B40" s="232" t="s">
        <v>104</v>
      </c>
      <c r="C40" s="248" t="s">
        <v>105</v>
      </c>
      <c r="D40" s="233"/>
      <c r="E40" s="234"/>
      <c r="F40" s="235"/>
      <c r="G40" s="235">
        <f>SUMIF(AG41:AG63,"&lt;&gt;NOR",G41:G63)</f>
        <v>0</v>
      </c>
      <c r="H40" s="235"/>
      <c r="I40" s="235">
        <f>SUM(I41:I63)</f>
        <v>0</v>
      </c>
      <c r="J40" s="235"/>
      <c r="K40" s="235">
        <f>SUM(K41:K63)</f>
        <v>0</v>
      </c>
      <c r="L40" s="235"/>
      <c r="M40" s="235">
        <f>SUM(M41:M63)</f>
        <v>0</v>
      </c>
      <c r="N40" s="235"/>
      <c r="O40" s="235">
        <f>SUM(O41:O63)</f>
        <v>0.33000000000000007</v>
      </c>
      <c r="P40" s="235"/>
      <c r="Q40" s="235">
        <f>SUM(Q41:Q63)</f>
        <v>0.22</v>
      </c>
      <c r="R40" s="235"/>
      <c r="S40" s="235"/>
      <c r="T40" s="236"/>
      <c r="U40" s="230"/>
      <c r="V40" s="230">
        <f>SUM(V41:V63)</f>
        <v>38.179999999999993</v>
      </c>
      <c r="W40" s="230"/>
      <c r="X40" s="230"/>
      <c r="AG40" t="s">
        <v>163</v>
      </c>
    </row>
    <row r="41" spans="1:60" outlineLevel="1" x14ac:dyDescent="0.2">
      <c r="A41" s="237">
        <v>15</v>
      </c>
      <c r="B41" s="238" t="s">
        <v>941</v>
      </c>
      <c r="C41" s="249" t="s">
        <v>942</v>
      </c>
      <c r="D41" s="239" t="s">
        <v>344</v>
      </c>
      <c r="E41" s="240">
        <v>49.4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2">
        <v>2.0000000000000002E-5</v>
      </c>
      <c r="O41" s="242">
        <f>ROUND(E41*N41,2)</f>
        <v>0</v>
      </c>
      <c r="P41" s="242">
        <v>3.2000000000000002E-3</v>
      </c>
      <c r="Q41" s="242">
        <f>ROUND(E41*P41,2)</f>
        <v>0.16</v>
      </c>
      <c r="R41" s="242"/>
      <c r="S41" s="242" t="s">
        <v>167</v>
      </c>
      <c r="T41" s="243" t="s">
        <v>168</v>
      </c>
      <c r="U41" s="224">
        <v>5.2999999999999999E-2</v>
      </c>
      <c r="V41" s="224">
        <f>ROUND(E41*U41,2)</f>
        <v>2.62</v>
      </c>
      <c r="W41" s="224"/>
      <c r="X41" s="224" t="s">
        <v>190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483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53" t="s">
        <v>974</v>
      </c>
      <c r="D42" s="228"/>
      <c r="E42" s="229">
        <v>49.4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5"/>
      <c r="Z42" s="215"/>
      <c r="AA42" s="215"/>
      <c r="AB42" s="215"/>
      <c r="AC42" s="215"/>
      <c r="AD42" s="215"/>
      <c r="AE42" s="215"/>
      <c r="AF42" s="215"/>
      <c r="AG42" s="215" t="s">
        <v>176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58">
        <v>16</v>
      </c>
      <c r="B43" s="259" t="s">
        <v>975</v>
      </c>
      <c r="C43" s="266" t="s">
        <v>976</v>
      </c>
      <c r="D43" s="260" t="s">
        <v>254</v>
      </c>
      <c r="E43" s="261">
        <v>8</v>
      </c>
      <c r="F43" s="262"/>
      <c r="G43" s="263">
        <f>ROUND(E43*F43,2)</f>
        <v>0</v>
      </c>
      <c r="H43" s="262"/>
      <c r="I43" s="263">
        <f>ROUND(E43*H43,2)</f>
        <v>0</v>
      </c>
      <c r="J43" s="262"/>
      <c r="K43" s="263">
        <f>ROUND(E43*J43,2)</f>
        <v>0</v>
      </c>
      <c r="L43" s="263">
        <v>21</v>
      </c>
      <c r="M43" s="263">
        <f>G43*(1+L43/100)</f>
        <v>0</v>
      </c>
      <c r="N43" s="263">
        <v>4.0000000000000003E-5</v>
      </c>
      <c r="O43" s="263">
        <f>ROUND(E43*N43,2)</f>
        <v>0</v>
      </c>
      <c r="P43" s="263">
        <v>7.5500000000000003E-3</v>
      </c>
      <c r="Q43" s="263">
        <f>ROUND(E43*P43,2)</f>
        <v>0.06</v>
      </c>
      <c r="R43" s="263"/>
      <c r="S43" s="263" t="s">
        <v>189</v>
      </c>
      <c r="T43" s="264" t="s">
        <v>168</v>
      </c>
      <c r="U43" s="224">
        <v>0</v>
      </c>
      <c r="V43" s="224">
        <f>ROUND(E43*U43,2)</f>
        <v>0</v>
      </c>
      <c r="W43" s="224"/>
      <c r="X43" s="224" t="s">
        <v>190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483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37">
        <v>17</v>
      </c>
      <c r="B44" s="238" t="s">
        <v>977</v>
      </c>
      <c r="C44" s="249" t="s">
        <v>978</v>
      </c>
      <c r="D44" s="239" t="s">
        <v>344</v>
      </c>
      <c r="E44" s="240">
        <v>12.4</v>
      </c>
      <c r="F44" s="241"/>
      <c r="G44" s="242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21</v>
      </c>
      <c r="M44" s="242">
        <f>G44*(1+L44/100)</f>
        <v>0</v>
      </c>
      <c r="N44" s="242">
        <v>5.8700000000000002E-3</v>
      </c>
      <c r="O44" s="242">
        <f>ROUND(E44*N44,2)</f>
        <v>7.0000000000000007E-2</v>
      </c>
      <c r="P44" s="242">
        <v>0</v>
      </c>
      <c r="Q44" s="242">
        <f>ROUND(E44*P44,2)</f>
        <v>0</v>
      </c>
      <c r="R44" s="242"/>
      <c r="S44" s="242" t="s">
        <v>167</v>
      </c>
      <c r="T44" s="243" t="s">
        <v>168</v>
      </c>
      <c r="U44" s="224">
        <v>0.41160000000000002</v>
      </c>
      <c r="V44" s="224">
        <f>ROUND(E44*U44,2)</f>
        <v>5.0999999999999996</v>
      </c>
      <c r="W44" s="224"/>
      <c r="X44" s="224" t="s">
        <v>190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483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22"/>
      <c r="B45" s="223"/>
      <c r="C45" s="253" t="s">
        <v>979</v>
      </c>
      <c r="D45" s="228"/>
      <c r="E45" s="229">
        <v>12.4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15"/>
      <c r="Z45" s="215"/>
      <c r="AA45" s="215"/>
      <c r="AB45" s="215"/>
      <c r="AC45" s="215"/>
      <c r="AD45" s="215"/>
      <c r="AE45" s="215"/>
      <c r="AF45" s="215"/>
      <c r="AG45" s="215" t="s">
        <v>176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37">
        <v>18</v>
      </c>
      <c r="B46" s="238" t="s">
        <v>980</v>
      </c>
      <c r="C46" s="249" t="s">
        <v>981</v>
      </c>
      <c r="D46" s="239" t="s">
        <v>344</v>
      </c>
      <c r="E46" s="240">
        <v>19.8</v>
      </c>
      <c r="F46" s="241"/>
      <c r="G46" s="242">
        <f>ROUND(E46*F46,2)</f>
        <v>0</v>
      </c>
      <c r="H46" s="241"/>
      <c r="I46" s="242">
        <f>ROUND(E46*H46,2)</f>
        <v>0</v>
      </c>
      <c r="J46" s="241"/>
      <c r="K46" s="242">
        <f>ROUND(E46*J46,2)</f>
        <v>0</v>
      </c>
      <c r="L46" s="242">
        <v>21</v>
      </c>
      <c r="M46" s="242">
        <f>G46*(1+L46/100)</f>
        <v>0</v>
      </c>
      <c r="N46" s="242">
        <v>5.8700000000000002E-3</v>
      </c>
      <c r="O46" s="242">
        <f>ROUND(E46*N46,2)</f>
        <v>0.12</v>
      </c>
      <c r="P46" s="242">
        <v>0</v>
      </c>
      <c r="Q46" s="242">
        <f>ROUND(E46*P46,2)</f>
        <v>0</v>
      </c>
      <c r="R46" s="242"/>
      <c r="S46" s="242" t="s">
        <v>167</v>
      </c>
      <c r="T46" s="243" t="s">
        <v>168</v>
      </c>
      <c r="U46" s="224">
        <v>0.42159999999999997</v>
      </c>
      <c r="V46" s="224">
        <f>ROUND(E46*U46,2)</f>
        <v>8.35</v>
      </c>
      <c r="W46" s="224"/>
      <c r="X46" s="224" t="s">
        <v>190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483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22"/>
      <c r="B47" s="223"/>
      <c r="C47" s="253" t="s">
        <v>982</v>
      </c>
      <c r="D47" s="228"/>
      <c r="E47" s="229">
        <v>19.8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5"/>
      <c r="Z47" s="215"/>
      <c r="AA47" s="215"/>
      <c r="AB47" s="215"/>
      <c r="AC47" s="215"/>
      <c r="AD47" s="215"/>
      <c r="AE47" s="215"/>
      <c r="AF47" s="215"/>
      <c r="AG47" s="215" t="s">
        <v>176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37">
        <v>19</v>
      </c>
      <c r="B48" s="238" t="s">
        <v>983</v>
      </c>
      <c r="C48" s="249" t="s">
        <v>984</v>
      </c>
      <c r="D48" s="239" t="s">
        <v>344</v>
      </c>
      <c r="E48" s="240">
        <v>6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2">
        <v>5.8900000000000003E-3</v>
      </c>
      <c r="O48" s="242">
        <f>ROUND(E48*N48,2)</f>
        <v>0.04</v>
      </c>
      <c r="P48" s="242">
        <v>0</v>
      </c>
      <c r="Q48" s="242">
        <f>ROUND(E48*P48,2)</f>
        <v>0</v>
      </c>
      <c r="R48" s="242"/>
      <c r="S48" s="242" t="s">
        <v>167</v>
      </c>
      <c r="T48" s="243" t="s">
        <v>168</v>
      </c>
      <c r="U48" s="224">
        <v>0.43159999999999998</v>
      </c>
      <c r="V48" s="224">
        <f>ROUND(E48*U48,2)</f>
        <v>2.59</v>
      </c>
      <c r="W48" s="224"/>
      <c r="X48" s="224" t="s">
        <v>190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483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22"/>
      <c r="B49" s="223"/>
      <c r="C49" s="253" t="s">
        <v>985</v>
      </c>
      <c r="D49" s="228"/>
      <c r="E49" s="229">
        <v>6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5"/>
      <c r="Z49" s="215"/>
      <c r="AA49" s="215"/>
      <c r="AB49" s="215"/>
      <c r="AC49" s="215"/>
      <c r="AD49" s="215"/>
      <c r="AE49" s="215"/>
      <c r="AF49" s="215"/>
      <c r="AG49" s="215" t="s">
        <v>176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37">
        <v>20</v>
      </c>
      <c r="B50" s="238" t="s">
        <v>986</v>
      </c>
      <c r="C50" s="249" t="s">
        <v>987</v>
      </c>
      <c r="D50" s="239" t="s">
        <v>344</v>
      </c>
      <c r="E50" s="240">
        <v>14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2">
        <v>4.8999999999999998E-3</v>
      </c>
      <c r="O50" s="242">
        <f>ROUND(E50*N50,2)</f>
        <v>7.0000000000000007E-2</v>
      </c>
      <c r="P50" s="242">
        <v>0</v>
      </c>
      <c r="Q50" s="242">
        <f>ROUND(E50*P50,2)</f>
        <v>0</v>
      </c>
      <c r="R50" s="242"/>
      <c r="S50" s="242" t="s">
        <v>167</v>
      </c>
      <c r="T50" s="243" t="s">
        <v>168</v>
      </c>
      <c r="U50" s="224">
        <v>0.44556000000000001</v>
      </c>
      <c r="V50" s="224">
        <f>ROUND(E50*U50,2)</f>
        <v>6.24</v>
      </c>
      <c r="W50" s="224"/>
      <c r="X50" s="224" t="s">
        <v>190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483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22"/>
      <c r="B51" s="223"/>
      <c r="C51" s="253" t="s">
        <v>988</v>
      </c>
      <c r="D51" s="228"/>
      <c r="E51" s="229">
        <v>14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5"/>
      <c r="Z51" s="215"/>
      <c r="AA51" s="215"/>
      <c r="AB51" s="215"/>
      <c r="AC51" s="215"/>
      <c r="AD51" s="215"/>
      <c r="AE51" s="215"/>
      <c r="AF51" s="215"/>
      <c r="AG51" s="215" t="s">
        <v>176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58">
        <v>21</v>
      </c>
      <c r="B52" s="259" t="s">
        <v>989</v>
      </c>
      <c r="C52" s="266" t="s">
        <v>990</v>
      </c>
      <c r="D52" s="260" t="s">
        <v>254</v>
      </c>
      <c r="E52" s="261">
        <v>2</v>
      </c>
      <c r="F52" s="262"/>
      <c r="G52" s="263">
        <f>ROUND(E52*F52,2)</f>
        <v>0</v>
      </c>
      <c r="H52" s="262"/>
      <c r="I52" s="263">
        <f>ROUND(E52*H52,2)</f>
        <v>0</v>
      </c>
      <c r="J52" s="262"/>
      <c r="K52" s="263">
        <f>ROUND(E52*J52,2)</f>
        <v>0</v>
      </c>
      <c r="L52" s="263">
        <v>21</v>
      </c>
      <c r="M52" s="263">
        <f>G52*(1+L52/100)</f>
        <v>0</v>
      </c>
      <c r="N52" s="263">
        <v>5.4000000000000001E-4</v>
      </c>
      <c r="O52" s="263">
        <f>ROUND(E52*N52,2)</f>
        <v>0</v>
      </c>
      <c r="P52" s="263">
        <v>0</v>
      </c>
      <c r="Q52" s="263">
        <f>ROUND(E52*P52,2)</f>
        <v>0</v>
      </c>
      <c r="R52" s="263"/>
      <c r="S52" s="263" t="s">
        <v>167</v>
      </c>
      <c r="T52" s="264" t="s">
        <v>168</v>
      </c>
      <c r="U52" s="224">
        <v>0.27800000000000002</v>
      </c>
      <c r="V52" s="224">
        <f>ROUND(E52*U52,2)</f>
        <v>0.56000000000000005</v>
      </c>
      <c r="W52" s="224"/>
      <c r="X52" s="224" t="s">
        <v>190</v>
      </c>
      <c r="Y52" s="215"/>
      <c r="Z52" s="215"/>
      <c r="AA52" s="215"/>
      <c r="AB52" s="215"/>
      <c r="AC52" s="215"/>
      <c r="AD52" s="215"/>
      <c r="AE52" s="215"/>
      <c r="AF52" s="215"/>
      <c r="AG52" s="215" t="s">
        <v>483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58">
        <v>22</v>
      </c>
      <c r="B53" s="259" t="s">
        <v>991</v>
      </c>
      <c r="C53" s="266" t="s">
        <v>992</v>
      </c>
      <c r="D53" s="260" t="s">
        <v>254</v>
      </c>
      <c r="E53" s="261">
        <v>2</v>
      </c>
      <c r="F53" s="262"/>
      <c r="G53" s="263">
        <f>ROUND(E53*F53,2)</f>
        <v>0</v>
      </c>
      <c r="H53" s="262"/>
      <c r="I53" s="263">
        <f>ROUND(E53*H53,2)</f>
        <v>0</v>
      </c>
      <c r="J53" s="262"/>
      <c r="K53" s="263">
        <f>ROUND(E53*J53,2)</f>
        <v>0</v>
      </c>
      <c r="L53" s="263">
        <v>21</v>
      </c>
      <c r="M53" s="263">
        <f>G53*(1+L53/100)</f>
        <v>0</v>
      </c>
      <c r="N53" s="263">
        <v>7.1000000000000002E-4</v>
      </c>
      <c r="O53" s="263">
        <f>ROUND(E53*N53,2)</f>
        <v>0</v>
      </c>
      <c r="P53" s="263">
        <v>0</v>
      </c>
      <c r="Q53" s="263">
        <f>ROUND(E53*P53,2)</f>
        <v>0</v>
      </c>
      <c r="R53" s="263"/>
      <c r="S53" s="263" t="s">
        <v>167</v>
      </c>
      <c r="T53" s="264" t="s">
        <v>168</v>
      </c>
      <c r="U53" s="224">
        <v>0.36099999999999999</v>
      </c>
      <c r="V53" s="224">
        <f>ROUND(E53*U53,2)</f>
        <v>0.72</v>
      </c>
      <c r="W53" s="224"/>
      <c r="X53" s="224" t="s">
        <v>190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483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37">
        <v>23</v>
      </c>
      <c r="B54" s="238" t="s">
        <v>993</v>
      </c>
      <c r="C54" s="249" t="s">
        <v>994</v>
      </c>
      <c r="D54" s="239" t="s">
        <v>344</v>
      </c>
      <c r="E54" s="240">
        <v>13.02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2">
        <v>3.8999999999999999E-4</v>
      </c>
      <c r="O54" s="242">
        <f>ROUND(E54*N54,2)</f>
        <v>0.01</v>
      </c>
      <c r="P54" s="242">
        <v>0</v>
      </c>
      <c r="Q54" s="242">
        <f>ROUND(E54*P54,2)</f>
        <v>0</v>
      </c>
      <c r="R54" s="242" t="s">
        <v>319</v>
      </c>
      <c r="S54" s="242" t="s">
        <v>167</v>
      </c>
      <c r="T54" s="243" t="s">
        <v>168</v>
      </c>
      <c r="U54" s="224">
        <v>0</v>
      </c>
      <c r="V54" s="224">
        <f>ROUND(E54*U54,2)</f>
        <v>0</v>
      </c>
      <c r="W54" s="224"/>
      <c r="X54" s="224" t="s">
        <v>321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322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22"/>
      <c r="B55" s="223"/>
      <c r="C55" s="253" t="s">
        <v>962</v>
      </c>
      <c r="D55" s="228"/>
      <c r="E55" s="229">
        <v>13.02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5"/>
      <c r="Z55" s="215"/>
      <c r="AA55" s="215"/>
      <c r="AB55" s="215"/>
      <c r="AC55" s="215"/>
      <c r="AD55" s="215"/>
      <c r="AE55" s="215"/>
      <c r="AF55" s="215"/>
      <c r="AG55" s="215" t="s">
        <v>176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37">
        <v>24</v>
      </c>
      <c r="B56" s="238" t="s">
        <v>995</v>
      </c>
      <c r="C56" s="249" t="s">
        <v>996</v>
      </c>
      <c r="D56" s="239" t="s">
        <v>344</v>
      </c>
      <c r="E56" s="240">
        <v>20.79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2">
        <v>4.8000000000000001E-4</v>
      </c>
      <c r="O56" s="242">
        <f>ROUND(E56*N56,2)</f>
        <v>0.01</v>
      </c>
      <c r="P56" s="242">
        <v>0</v>
      </c>
      <c r="Q56" s="242">
        <f>ROUND(E56*P56,2)</f>
        <v>0</v>
      </c>
      <c r="R56" s="242" t="s">
        <v>319</v>
      </c>
      <c r="S56" s="242" t="s">
        <v>167</v>
      </c>
      <c r="T56" s="243" t="s">
        <v>168</v>
      </c>
      <c r="U56" s="224">
        <v>0</v>
      </c>
      <c r="V56" s="224">
        <f>ROUND(E56*U56,2)</f>
        <v>0</v>
      </c>
      <c r="W56" s="224"/>
      <c r="X56" s="224" t="s">
        <v>321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322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22"/>
      <c r="B57" s="223"/>
      <c r="C57" s="253" t="s">
        <v>965</v>
      </c>
      <c r="D57" s="228"/>
      <c r="E57" s="229">
        <v>20.79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5"/>
      <c r="Z57" s="215"/>
      <c r="AA57" s="215"/>
      <c r="AB57" s="215"/>
      <c r="AC57" s="215"/>
      <c r="AD57" s="215"/>
      <c r="AE57" s="215"/>
      <c r="AF57" s="215"/>
      <c r="AG57" s="215" t="s">
        <v>176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37">
        <v>25</v>
      </c>
      <c r="B58" s="238" t="s">
        <v>997</v>
      </c>
      <c r="C58" s="249" t="s">
        <v>998</v>
      </c>
      <c r="D58" s="239" t="s">
        <v>344</v>
      </c>
      <c r="E58" s="240">
        <v>6.3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2">
        <v>5.9000000000000003E-4</v>
      </c>
      <c r="O58" s="242">
        <f>ROUND(E58*N58,2)</f>
        <v>0</v>
      </c>
      <c r="P58" s="242">
        <v>0</v>
      </c>
      <c r="Q58" s="242">
        <f>ROUND(E58*P58,2)</f>
        <v>0</v>
      </c>
      <c r="R58" s="242" t="s">
        <v>319</v>
      </c>
      <c r="S58" s="242" t="s">
        <v>167</v>
      </c>
      <c r="T58" s="243" t="s">
        <v>168</v>
      </c>
      <c r="U58" s="224">
        <v>0</v>
      </c>
      <c r="V58" s="224">
        <f>ROUND(E58*U58,2)</f>
        <v>0</v>
      </c>
      <c r="W58" s="224"/>
      <c r="X58" s="224" t="s">
        <v>321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322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22"/>
      <c r="B59" s="223"/>
      <c r="C59" s="253" t="s">
        <v>966</v>
      </c>
      <c r="D59" s="228"/>
      <c r="E59" s="229">
        <v>6.3</v>
      </c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5"/>
      <c r="Z59" s="215"/>
      <c r="AA59" s="215"/>
      <c r="AB59" s="215"/>
      <c r="AC59" s="215"/>
      <c r="AD59" s="215"/>
      <c r="AE59" s="215"/>
      <c r="AF59" s="215"/>
      <c r="AG59" s="215" t="s">
        <v>176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37">
        <v>26</v>
      </c>
      <c r="B60" s="238" t="s">
        <v>999</v>
      </c>
      <c r="C60" s="249" t="s">
        <v>1000</v>
      </c>
      <c r="D60" s="239" t="s">
        <v>344</v>
      </c>
      <c r="E60" s="240">
        <v>14.7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2">
        <v>8.5999999999999998E-4</v>
      </c>
      <c r="O60" s="242">
        <f>ROUND(E60*N60,2)</f>
        <v>0.01</v>
      </c>
      <c r="P60" s="242">
        <v>0</v>
      </c>
      <c r="Q60" s="242">
        <f>ROUND(E60*P60,2)</f>
        <v>0</v>
      </c>
      <c r="R60" s="242" t="s">
        <v>319</v>
      </c>
      <c r="S60" s="242" t="s">
        <v>167</v>
      </c>
      <c r="T60" s="243" t="s">
        <v>168</v>
      </c>
      <c r="U60" s="224">
        <v>0</v>
      </c>
      <c r="V60" s="224">
        <f>ROUND(E60*U60,2)</f>
        <v>0</v>
      </c>
      <c r="W60" s="224"/>
      <c r="X60" s="224" t="s">
        <v>321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322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22"/>
      <c r="B61" s="223"/>
      <c r="C61" s="253" t="s">
        <v>1001</v>
      </c>
      <c r="D61" s="228"/>
      <c r="E61" s="229">
        <v>14.7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5"/>
      <c r="Z61" s="215"/>
      <c r="AA61" s="215"/>
      <c r="AB61" s="215"/>
      <c r="AC61" s="215"/>
      <c r="AD61" s="215"/>
      <c r="AE61" s="215"/>
      <c r="AF61" s="215"/>
      <c r="AG61" s="215" t="s">
        <v>176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58">
        <v>27</v>
      </c>
      <c r="B62" s="259" t="s">
        <v>944</v>
      </c>
      <c r="C62" s="266" t="s">
        <v>945</v>
      </c>
      <c r="D62" s="260" t="s">
        <v>0</v>
      </c>
      <c r="E62" s="261">
        <v>233.70782</v>
      </c>
      <c r="F62" s="262"/>
      <c r="G62" s="263">
        <f>ROUND(E62*F62,2)</f>
        <v>0</v>
      </c>
      <c r="H62" s="262"/>
      <c r="I62" s="263">
        <f>ROUND(E62*H62,2)</f>
        <v>0</v>
      </c>
      <c r="J62" s="262"/>
      <c r="K62" s="263">
        <f>ROUND(E62*J62,2)</f>
        <v>0</v>
      </c>
      <c r="L62" s="263">
        <v>21</v>
      </c>
      <c r="M62" s="263">
        <f>G62*(1+L62/100)</f>
        <v>0</v>
      </c>
      <c r="N62" s="263">
        <v>0</v>
      </c>
      <c r="O62" s="263">
        <f>ROUND(E62*N62,2)</f>
        <v>0</v>
      </c>
      <c r="P62" s="263">
        <v>0</v>
      </c>
      <c r="Q62" s="263">
        <f>ROUND(E62*P62,2)</f>
        <v>0</v>
      </c>
      <c r="R62" s="263"/>
      <c r="S62" s="263" t="s">
        <v>167</v>
      </c>
      <c r="T62" s="264" t="s">
        <v>168</v>
      </c>
      <c r="U62" s="224">
        <v>0</v>
      </c>
      <c r="V62" s="224">
        <f>ROUND(E62*U62,2)</f>
        <v>0</v>
      </c>
      <c r="W62" s="224"/>
      <c r="X62" s="224" t="s">
        <v>190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483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58">
        <v>28</v>
      </c>
      <c r="B63" s="259" t="s">
        <v>1002</v>
      </c>
      <c r="C63" s="266" t="s">
        <v>1003</v>
      </c>
      <c r="D63" s="260" t="s">
        <v>1004</v>
      </c>
      <c r="E63" s="261">
        <v>12</v>
      </c>
      <c r="F63" s="262"/>
      <c r="G63" s="263">
        <f>ROUND(E63*F63,2)</f>
        <v>0</v>
      </c>
      <c r="H63" s="262"/>
      <c r="I63" s="263">
        <f>ROUND(E63*H63,2)</f>
        <v>0</v>
      </c>
      <c r="J63" s="262"/>
      <c r="K63" s="263">
        <f>ROUND(E63*J63,2)</f>
        <v>0</v>
      </c>
      <c r="L63" s="263">
        <v>21</v>
      </c>
      <c r="M63" s="263">
        <f>G63*(1+L63/100)</f>
        <v>0</v>
      </c>
      <c r="N63" s="263">
        <v>0</v>
      </c>
      <c r="O63" s="263">
        <f>ROUND(E63*N63,2)</f>
        <v>0</v>
      </c>
      <c r="P63" s="263">
        <v>0</v>
      </c>
      <c r="Q63" s="263">
        <f>ROUND(E63*P63,2)</f>
        <v>0</v>
      </c>
      <c r="R63" s="263" t="s">
        <v>1005</v>
      </c>
      <c r="S63" s="263" t="s">
        <v>167</v>
      </c>
      <c r="T63" s="264" t="s">
        <v>168</v>
      </c>
      <c r="U63" s="224">
        <v>1</v>
      </c>
      <c r="V63" s="224">
        <f>ROUND(E63*U63,2)</f>
        <v>12</v>
      </c>
      <c r="W63" s="224"/>
      <c r="X63" s="224" t="s">
        <v>1006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1007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x14ac:dyDescent="0.2">
      <c r="A64" s="231" t="s">
        <v>162</v>
      </c>
      <c r="B64" s="232" t="s">
        <v>106</v>
      </c>
      <c r="C64" s="248" t="s">
        <v>107</v>
      </c>
      <c r="D64" s="233"/>
      <c r="E64" s="234"/>
      <c r="F64" s="235"/>
      <c r="G64" s="235">
        <f>SUMIF(AG65:AG73,"&lt;&gt;NOR",G65:G73)</f>
        <v>0</v>
      </c>
      <c r="H64" s="235"/>
      <c r="I64" s="235">
        <f>SUM(I65:I73)</f>
        <v>0</v>
      </c>
      <c r="J64" s="235"/>
      <c r="K64" s="235">
        <f>SUM(K65:K73)</f>
        <v>0</v>
      </c>
      <c r="L64" s="235"/>
      <c r="M64" s="235">
        <f>SUM(M65:M73)</f>
        <v>0</v>
      </c>
      <c r="N64" s="235"/>
      <c r="O64" s="235">
        <f>SUM(O65:O73)</f>
        <v>0.01</v>
      </c>
      <c r="P64" s="235"/>
      <c r="Q64" s="235">
        <f>SUM(Q65:Q73)</f>
        <v>0</v>
      </c>
      <c r="R64" s="235"/>
      <c r="S64" s="235"/>
      <c r="T64" s="236"/>
      <c r="U64" s="230"/>
      <c r="V64" s="230">
        <f>SUM(V65:V73)</f>
        <v>2.39</v>
      </c>
      <c r="W64" s="230"/>
      <c r="X64" s="230"/>
      <c r="AG64" t="s">
        <v>163</v>
      </c>
    </row>
    <row r="65" spans="1:60" outlineLevel="1" x14ac:dyDescent="0.2">
      <c r="A65" s="258">
        <v>29</v>
      </c>
      <c r="B65" s="259" t="s">
        <v>1008</v>
      </c>
      <c r="C65" s="266" t="s">
        <v>1009</v>
      </c>
      <c r="D65" s="260" t="s">
        <v>254</v>
      </c>
      <c r="E65" s="261">
        <v>16</v>
      </c>
      <c r="F65" s="262"/>
      <c r="G65" s="263">
        <f>ROUND(E65*F65,2)</f>
        <v>0</v>
      </c>
      <c r="H65" s="262"/>
      <c r="I65" s="263">
        <f>ROUND(E65*H65,2)</f>
        <v>0</v>
      </c>
      <c r="J65" s="262"/>
      <c r="K65" s="263">
        <f>ROUND(E65*J65,2)</f>
        <v>0</v>
      </c>
      <c r="L65" s="263">
        <v>21</v>
      </c>
      <c r="M65" s="263">
        <f>G65*(1+L65/100)</f>
        <v>0</v>
      </c>
      <c r="N65" s="263">
        <v>0</v>
      </c>
      <c r="O65" s="263">
        <f>ROUND(E65*N65,2)</f>
        <v>0</v>
      </c>
      <c r="P65" s="263">
        <v>0</v>
      </c>
      <c r="Q65" s="263">
        <f>ROUND(E65*P65,2)</f>
        <v>0</v>
      </c>
      <c r="R65" s="263"/>
      <c r="S65" s="263" t="s">
        <v>167</v>
      </c>
      <c r="T65" s="264" t="s">
        <v>168</v>
      </c>
      <c r="U65" s="224">
        <v>5.0999999999999997E-2</v>
      </c>
      <c r="V65" s="224">
        <f>ROUND(E65*U65,2)</f>
        <v>0.82</v>
      </c>
      <c r="W65" s="224"/>
      <c r="X65" s="224" t="s">
        <v>190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483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58">
        <v>30</v>
      </c>
      <c r="B66" s="259" t="s">
        <v>1010</v>
      </c>
      <c r="C66" s="266" t="s">
        <v>1011</v>
      </c>
      <c r="D66" s="260" t="s">
        <v>254</v>
      </c>
      <c r="E66" s="261">
        <v>16</v>
      </c>
      <c r="F66" s="262"/>
      <c r="G66" s="263">
        <f>ROUND(E66*F66,2)</f>
        <v>0</v>
      </c>
      <c r="H66" s="262"/>
      <c r="I66" s="263">
        <f>ROUND(E66*H66,2)</f>
        <v>0</v>
      </c>
      <c r="J66" s="262"/>
      <c r="K66" s="263">
        <f>ROUND(E66*J66,2)</f>
        <v>0</v>
      </c>
      <c r="L66" s="263">
        <v>21</v>
      </c>
      <c r="M66" s="263">
        <f>G66*(1+L66/100)</f>
        <v>0</v>
      </c>
      <c r="N66" s="263">
        <v>7.1000000000000002E-4</v>
      </c>
      <c r="O66" s="263">
        <f>ROUND(E66*N66,2)</f>
        <v>0.01</v>
      </c>
      <c r="P66" s="263">
        <v>0</v>
      </c>
      <c r="Q66" s="263">
        <f>ROUND(E66*P66,2)</f>
        <v>0</v>
      </c>
      <c r="R66" s="263"/>
      <c r="S66" s="263" t="s">
        <v>189</v>
      </c>
      <c r="T66" s="264" t="s">
        <v>168</v>
      </c>
      <c r="U66" s="224">
        <v>0</v>
      </c>
      <c r="V66" s="224">
        <f>ROUND(E66*U66,2)</f>
        <v>0</v>
      </c>
      <c r="W66" s="224"/>
      <c r="X66" s="224" t="s">
        <v>190</v>
      </c>
      <c r="Y66" s="215"/>
      <c r="Z66" s="215"/>
      <c r="AA66" s="215"/>
      <c r="AB66" s="215"/>
      <c r="AC66" s="215"/>
      <c r="AD66" s="215"/>
      <c r="AE66" s="215"/>
      <c r="AF66" s="215"/>
      <c r="AG66" s="215" t="s">
        <v>483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58">
        <v>31</v>
      </c>
      <c r="B67" s="259" t="s">
        <v>1012</v>
      </c>
      <c r="C67" s="266" t="s">
        <v>1013</v>
      </c>
      <c r="D67" s="260" t="s">
        <v>254</v>
      </c>
      <c r="E67" s="261">
        <v>16</v>
      </c>
      <c r="F67" s="262"/>
      <c r="G67" s="263">
        <f>ROUND(E67*F67,2)</f>
        <v>0</v>
      </c>
      <c r="H67" s="262"/>
      <c r="I67" s="263">
        <f>ROUND(E67*H67,2)</f>
        <v>0</v>
      </c>
      <c r="J67" s="262"/>
      <c r="K67" s="263">
        <f>ROUND(E67*J67,2)</f>
        <v>0</v>
      </c>
      <c r="L67" s="263">
        <v>21</v>
      </c>
      <c r="M67" s="263">
        <f>G67*(1+L67/100)</f>
        <v>0</v>
      </c>
      <c r="N67" s="263">
        <v>2.7E-4</v>
      </c>
      <c r="O67" s="263">
        <f>ROUND(E67*N67,2)</f>
        <v>0</v>
      </c>
      <c r="P67" s="263">
        <v>0</v>
      </c>
      <c r="Q67" s="263">
        <f>ROUND(E67*P67,2)</f>
        <v>0</v>
      </c>
      <c r="R67" s="263"/>
      <c r="S67" s="263" t="s">
        <v>189</v>
      </c>
      <c r="T67" s="264" t="s">
        <v>168</v>
      </c>
      <c r="U67" s="224">
        <v>0</v>
      </c>
      <c r="V67" s="224">
        <f>ROUND(E67*U67,2)</f>
        <v>0</v>
      </c>
      <c r="W67" s="224"/>
      <c r="X67" s="224" t="s">
        <v>190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483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58">
        <v>32</v>
      </c>
      <c r="B68" s="259" t="s">
        <v>1014</v>
      </c>
      <c r="C68" s="266" t="s">
        <v>1015</v>
      </c>
      <c r="D68" s="260" t="s">
        <v>254</v>
      </c>
      <c r="E68" s="261">
        <v>8</v>
      </c>
      <c r="F68" s="262"/>
      <c r="G68" s="263">
        <f>ROUND(E68*F68,2)</f>
        <v>0</v>
      </c>
      <c r="H68" s="262"/>
      <c r="I68" s="263">
        <f>ROUND(E68*H68,2)</f>
        <v>0</v>
      </c>
      <c r="J68" s="262"/>
      <c r="K68" s="263">
        <f>ROUND(E68*J68,2)</f>
        <v>0</v>
      </c>
      <c r="L68" s="263">
        <v>21</v>
      </c>
      <c r="M68" s="263">
        <f>G68*(1+L68/100)</f>
        <v>0</v>
      </c>
      <c r="N68" s="263">
        <v>1E-4</v>
      </c>
      <c r="O68" s="263">
        <f>ROUND(E68*N68,2)</f>
        <v>0</v>
      </c>
      <c r="P68" s="263">
        <v>0</v>
      </c>
      <c r="Q68" s="263">
        <f>ROUND(E68*P68,2)</f>
        <v>0</v>
      </c>
      <c r="R68" s="263"/>
      <c r="S68" s="263" t="s">
        <v>167</v>
      </c>
      <c r="T68" s="264" t="s">
        <v>168</v>
      </c>
      <c r="U68" s="224">
        <v>0.19600000000000001</v>
      </c>
      <c r="V68" s="224">
        <f>ROUND(E68*U68,2)</f>
        <v>1.57</v>
      </c>
      <c r="W68" s="224"/>
      <c r="X68" s="224" t="s">
        <v>190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483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58">
        <v>33</v>
      </c>
      <c r="B69" s="259" t="s">
        <v>1016</v>
      </c>
      <c r="C69" s="266" t="s">
        <v>1017</v>
      </c>
      <c r="D69" s="260" t="s">
        <v>254</v>
      </c>
      <c r="E69" s="261">
        <v>2</v>
      </c>
      <c r="F69" s="262"/>
      <c r="G69" s="263">
        <f>ROUND(E69*F69,2)</f>
        <v>0</v>
      </c>
      <c r="H69" s="262"/>
      <c r="I69" s="263">
        <f>ROUND(E69*H69,2)</f>
        <v>0</v>
      </c>
      <c r="J69" s="262"/>
      <c r="K69" s="263">
        <f>ROUND(E69*J69,2)</f>
        <v>0</v>
      </c>
      <c r="L69" s="263">
        <v>21</v>
      </c>
      <c r="M69" s="263">
        <f>G69*(1+L69/100)</f>
        <v>0</v>
      </c>
      <c r="N69" s="263">
        <v>8.0000000000000007E-5</v>
      </c>
      <c r="O69" s="263">
        <f>ROUND(E69*N69,2)</f>
        <v>0</v>
      </c>
      <c r="P69" s="263">
        <v>0</v>
      </c>
      <c r="Q69" s="263">
        <f>ROUND(E69*P69,2)</f>
        <v>0</v>
      </c>
      <c r="R69" s="263" t="s">
        <v>319</v>
      </c>
      <c r="S69" s="263" t="s">
        <v>167</v>
      </c>
      <c r="T69" s="264" t="s">
        <v>168</v>
      </c>
      <c r="U69" s="224">
        <v>0</v>
      </c>
      <c r="V69" s="224">
        <f>ROUND(E69*U69,2)</f>
        <v>0</v>
      </c>
      <c r="W69" s="224"/>
      <c r="X69" s="224" t="s">
        <v>321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322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58">
        <v>34</v>
      </c>
      <c r="B70" s="259" t="s">
        <v>1018</v>
      </c>
      <c r="C70" s="266" t="s">
        <v>1019</v>
      </c>
      <c r="D70" s="260" t="s">
        <v>254</v>
      </c>
      <c r="E70" s="261">
        <v>2</v>
      </c>
      <c r="F70" s="262"/>
      <c r="G70" s="263">
        <f>ROUND(E70*F70,2)</f>
        <v>0</v>
      </c>
      <c r="H70" s="262"/>
      <c r="I70" s="263">
        <f>ROUND(E70*H70,2)</f>
        <v>0</v>
      </c>
      <c r="J70" s="262"/>
      <c r="K70" s="263">
        <f>ROUND(E70*J70,2)</f>
        <v>0</v>
      </c>
      <c r="L70" s="263">
        <v>21</v>
      </c>
      <c r="M70" s="263">
        <f>G70*(1+L70/100)</f>
        <v>0</v>
      </c>
      <c r="N70" s="263">
        <v>1E-4</v>
      </c>
      <c r="O70" s="263">
        <f>ROUND(E70*N70,2)</f>
        <v>0</v>
      </c>
      <c r="P70" s="263">
        <v>0</v>
      </c>
      <c r="Q70" s="263">
        <f>ROUND(E70*P70,2)</f>
        <v>0</v>
      </c>
      <c r="R70" s="263" t="s">
        <v>319</v>
      </c>
      <c r="S70" s="263" t="s">
        <v>167</v>
      </c>
      <c r="T70" s="264" t="s">
        <v>168</v>
      </c>
      <c r="U70" s="224">
        <v>0</v>
      </c>
      <c r="V70" s="224">
        <f>ROUND(E70*U70,2)</f>
        <v>0</v>
      </c>
      <c r="W70" s="224"/>
      <c r="X70" s="224" t="s">
        <v>321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322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58">
        <v>35</v>
      </c>
      <c r="B71" s="259" t="s">
        <v>1020</v>
      </c>
      <c r="C71" s="266" t="s">
        <v>1021</v>
      </c>
      <c r="D71" s="260" t="s">
        <v>254</v>
      </c>
      <c r="E71" s="261">
        <v>8</v>
      </c>
      <c r="F71" s="262"/>
      <c r="G71" s="263">
        <f>ROUND(E71*F71,2)</f>
        <v>0</v>
      </c>
      <c r="H71" s="262"/>
      <c r="I71" s="263">
        <f>ROUND(E71*H71,2)</f>
        <v>0</v>
      </c>
      <c r="J71" s="262"/>
      <c r="K71" s="263">
        <f>ROUND(E71*J71,2)</f>
        <v>0</v>
      </c>
      <c r="L71" s="263">
        <v>21</v>
      </c>
      <c r="M71" s="263">
        <f>G71*(1+L71/100)</f>
        <v>0</v>
      </c>
      <c r="N71" s="263">
        <v>0</v>
      </c>
      <c r="O71" s="263">
        <f>ROUND(E71*N71,2)</f>
        <v>0</v>
      </c>
      <c r="P71" s="263">
        <v>0</v>
      </c>
      <c r="Q71" s="263">
        <f>ROUND(E71*P71,2)</f>
        <v>0</v>
      </c>
      <c r="R71" s="263" t="s">
        <v>319</v>
      </c>
      <c r="S71" s="263" t="s">
        <v>167</v>
      </c>
      <c r="T71" s="264" t="s">
        <v>168</v>
      </c>
      <c r="U71" s="224">
        <v>0</v>
      </c>
      <c r="V71" s="224">
        <f>ROUND(E71*U71,2)</f>
        <v>0</v>
      </c>
      <c r="W71" s="224"/>
      <c r="X71" s="224" t="s">
        <v>321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733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58">
        <v>36</v>
      </c>
      <c r="B72" s="259" t="s">
        <v>1022</v>
      </c>
      <c r="C72" s="266" t="s">
        <v>1023</v>
      </c>
      <c r="D72" s="260" t="s">
        <v>254</v>
      </c>
      <c r="E72" s="261">
        <v>8</v>
      </c>
      <c r="F72" s="262"/>
      <c r="G72" s="263">
        <f>ROUND(E72*F72,2)</f>
        <v>0</v>
      </c>
      <c r="H72" s="262"/>
      <c r="I72" s="263">
        <f>ROUND(E72*H72,2)</f>
        <v>0</v>
      </c>
      <c r="J72" s="262"/>
      <c r="K72" s="263">
        <f>ROUND(E72*J72,2)</f>
        <v>0</v>
      </c>
      <c r="L72" s="263">
        <v>21</v>
      </c>
      <c r="M72" s="263">
        <f>G72*(1+L72/100)</f>
        <v>0</v>
      </c>
      <c r="N72" s="263">
        <v>0</v>
      </c>
      <c r="O72" s="263">
        <f>ROUND(E72*N72,2)</f>
        <v>0</v>
      </c>
      <c r="P72" s="263">
        <v>0</v>
      </c>
      <c r="Q72" s="263">
        <f>ROUND(E72*P72,2)</f>
        <v>0</v>
      </c>
      <c r="R72" s="263" t="s">
        <v>319</v>
      </c>
      <c r="S72" s="263" t="s">
        <v>167</v>
      </c>
      <c r="T72" s="264" t="s">
        <v>168</v>
      </c>
      <c r="U72" s="224">
        <v>0</v>
      </c>
      <c r="V72" s="224">
        <f>ROUND(E72*U72,2)</f>
        <v>0</v>
      </c>
      <c r="W72" s="224"/>
      <c r="X72" s="224" t="s">
        <v>321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733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58">
        <v>37</v>
      </c>
      <c r="B73" s="259" t="s">
        <v>948</v>
      </c>
      <c r="C73" s="266" t="s">
        <v>949</v>
      </c>
      <c r="D73" s="260" t="s">
        <v>0</v>
      </c>
      <c r="E73" s="261">
        <v>118.5936</v>
      </c>
      <c r="F73" s="262"/>
      <c r="G73" s="263">
        <f>ROUND(E73*F73,2)</f>
        <v>0</v>
      </c>
      <c r="H73" s="262"/>
      <c r="I73" s="263">
        <f>ROUND(E73*H73,2)</f>
        <v>0</v>
      </c>
      <c r="J73" s="262"/>
      <c r="K73" s="263">
        <f>ROUND(E73*J73,2)</f>
        <v>0</v>
      </c>
      <c r="L73" s="263">
        <v>21</v>
      </c>
      <c r="M73" s="263">
        <f>G73*(1+L73/100)</f>
        <v>0</v>
      </c>
      <c r="N73" s="263">
        <v>0</v>
      </c>
      <c r="O73" s="263">
        <f>ROUND(E73*N73,2)</f>
        <v>0</v>
      </c>
      <c r="P73" s="263">
        <v>0</v>
      </c>
      <c r="Q73" s="263">
        <f>ROUND(E73*P73,2)</f>
        <v>0</v>
      </c>
      <c r="R73" s="263"/>
      <c r="S73" s="263" t="s">
        <v>167</v>
      </c>
      <c r="T73" s="264" t="s">
        <v>168</v>
      </c>
      <c r="U73" s="224">
        <v>0</v>
      </c>
      <c r="V73" s="224">
        <f>ROUND(E73*U73,2)</f>
        <v>0</v>
      </c>
      <c r="W73" s="224"/>
      <c r="X73" s="224" t="s">
        <v>190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483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x14ac:dyDescent="0.2">
      <c r="A74" s="231" t="s">
        <v>162</v>
      </c>
      <c r="B74" s="232" t="s">
        <v>108</v>
      </c>
      <c r="C74" s="248" t="s">
        <v>109</v>
      </c>
      <c r="D74" s="233"/>
      <c r="E74" s="234"/>
      <c r="F74" s="235"/>
      <c r="G74" s="235">
        <f>SUMIF(AG75:AG91,"&lt;&gt;NOR",G75:G91)</f>
        <v>0</v>
      </c>
      <c r="H74" s="235"/>
      <c r="I74" s="235">
        <f>SUM(I75:I91)</f>
        <v>0</v>
      </c>
      <c r="J74" s="235"/>
      <c r="K74" s="235">
        <f>SUM(K75:K91)</f>
        <v>0</v>
      </c>
      <c r="L74" s="235"/>
      <c r="M74" s="235">
        <f>SUM(M75:M91)</f>
        <v>0</v>
      </c>
      <c r="N74" s="235"/>
      <c r="O74" s="235">
        <f>SUM(O75:O91)</f>
        <v>0.21</v>
      </c>
      <c r="P74" s="235"/>
      <c r="Q74" s="235">
        <f>SUM(Q75:Q91)</f>
        <v>0.05</v>
      </c>
      <c r="R74" s="235"/>
      <c r="S74" s="235"/>
      <c r="T74" s="236"/>
      <c r="U74" s="230"/>
      <c r="V74" s="230">
        <f>SUM(V75:V91)</f>
        <v>10.860000000000001</v>
      </c>
      <c r="W74" s="230"/>
      <c r="X74" s="230"/>
      <c r="AG74" t="s">
        <v>163</v>
      </c>
    </row>
    <row r="75" spans="1:60" outlineLevel="1" x14ac:dyDescent="0.2">
      <c r="A75" s="258">
        <v>38</v>
      </c>
      <c r="B75" s="259" t="s">
        <v>1024</v>
      </c>
      <c r="C75" s="266" t="s">
        <v>1025</v>
      </c>
      <c r="D75" s="260" t="s">
        <v>254</v>
      </c>
      <c r="E75" s="261">
        <v>8</v>
      </c>
      <c r="F75" s="262"/>
      <c r="G75" s="263">
        <f>ROUND(E75*F75,2)</f>
        <v>0</v>
      </c>
      <c r="H75" s="262"/>
      <c r="I75" s="263">
        <f>ROUND(E75*H75,2)</f>
        <v>0</v>
      </c>
      <c r="J75" s="262"/>
      <c r="K75" s="263">
        <f>ROUND(E75*J75,2)</f>
        <v>0</v>
      </c>
      <c r="L75" s="263">
        <v>21</v>
      </c>
      <c r="M75" s="263">
        <f>G75*(1+L75/100)</f>
        <v>0</v>
      </c>
      <c r="N75" s="263">
        <v>0</v>
      </c>
      <c r="O75" s="263">
        <f>ROUND(E75*N75,2)</f>
        <v>0</v>
      </c>
      <c r="P75" s="263">
        <v>0</v>
      </c>
      <c r="Q75" s="263">
        <f>ROUND(E75*P75,2)</f>
        <v>0</v>
      </c>
      <c r="R75" s="263"/>
      <c r="S75" s="263" t="s">
        <v>167</v>
      </c>
      <c r="T75" s="264" t="s">
        <v>168</v>
      </c>
      <c r="U75" s="224">
        <v>0.26800000000000002</v>
      </c>
      <c r="V75" s="224">
        <f>ROUND(E75*U75,2)</f>
        <v>2.14</v>
      </c>
      <c r="W75" s="224"/>
      <c r="X75" s="224" t="s">
        <v>190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483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58">
        <v>39</v>
      </c>
      <c r="B76" s="259" t="s">
        <v>1026</v>
      </c>
      <c r="C76" s="266" t="s">
        <v>1027</v>
      </c>
      <c r="D76" s="260" t="s">
        <v>542</v>
      </c>
      <c r="E76" s="261">
        <v>4</v>
      </c>
      <c r="F76" s="262"/>
      <c r="G76" s="263">
        <f>ROUND(E76*F76,2)</f>
        <v>0</v>
      </c>
      <c r="H76" s="262"/>
      <c r="I76" s="263">
        <f>ROUND(E76*H76,2)</f>
        <v>0</v>
      </c>
      <c r="J76" s="262"/>
      <c r="K76" s="263">
        <f>ROUND(E76*J76,2)</f>
        <v>0</v>
      </c>
      <c r="L76" s="263">
        <v>21</v>
      </c>
      <c r="M76" s="263">
        <f>G76*(1+L76/100)</f>
        <v>0</v>
      </c>
      <c r="N76" s="263">
        <v>0</v>
      </c>
      <c r="O76" s="263">
        <f>ROUND(E76*N76,2)</f>
        <v>0</v>
      </c>
      <c r="P76" s="263">
        <v>1.057E-2</v>
      </c>
      <c r="Q76" s="263">
        <f>ROUND(E76*P76,2)</f>
        <v>0.04</v>
      </c>
      <c r="R76" s="263"/>
      <c r="S76" s="263" t="s">
        <v>167</v>
      </c>
      <c r="T76" s="264" t="s">
        <v>168</v>
      </c>
      <c r="U76" s="224">
        <v>8.2000000000000003E-2</v>
      </c>
      <c r="V76" s="224">
        <f>ROUND(E76*U76,2)</f>
        <v>0.33</v>
      </c>
      <c r="W76" s="224"/>
      <c r="X76" s="224" t="s">
        <v>190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483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58">
        <v>40</v>
      </c>
      <c r="B77" s="259" t="s">
        <v>1028</v>
      </c>
      <c r="C77" s="266" t="s">
        <v>1029</v>
      </c>
      <c r="D77" s="260" t="s">
        <v>254</v>
      </c>
      <c r="E77" s="261">
        <v>1</v>
      </c>
      <c r="F77" s="262"/>
      <c r="G77" s="263">
        <f>ROUND(E77*F77,2)</f>
        <v>0</v>
      </c>
      <c r="H77" s="262"/>
      <c r="I77" s="263">
        <f>ROUND(E77*H77,2)</f>
        <v>0</v>
      </c>
      <c r="J77" s="262"/>
      <c r="K77" s="263">
        <f>ROUND(E77*J77,2)</f>
        <v>0</v>
      </c>
      <c r="L77" s="263">
        <v>21</v>
      </c>
      <c r="M77" s="263">
        <f>G77*(1+L77/100)</f>
        <v>0</v>
      </c>
      <c r="N77" s="263">
        <v>0</v>
      </c>
      <c r="O77" s="263">
        <f>ROUND(E77*N77,2)</f>
        <v>0</v>
      </c>
      <c r="P77" s="263">
        <v>0</v>
      </c>
      <c r="Q77" s="263">
        <f>ROUND(E77*P77,2)</f>
        <v>0</v>
      </c>
      <c r="R77" s="263"/>
      <c r="S77" s="263" t="s">
        <v>167</v>
      </c>
      <c r="T77" s="264" t="s">
        <v>168</v>
      </c>
      <c r="U77" s="224">
        <v>0.86799999999999999</v>
      </c>
      <c r="V77" s="224">
        <f>ROUND(E77*U77,2)</f>
        <v>0.87</v>
      </c>
      <c r="W77" s="224"/>
      <c r="X77" s="224" t="s">
        <v>190</v>
      </c>
      <c r="Y77" s="215"/>
      <c r="Z77" s="215"/>
      <c r="AA77" s="215"/>
      <c r="AB77" s="215"/>
      <c r="AC77" s="215"/>
      <c r="AD77" s="215"/>
      <c r="AE77" s="215"/>
      <c r="AF77" s="215"/>
      <c r="AG77" s="215" t="s">
        <v>483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58">
        <v>41</v>
      </c>
      <c r="B78" s="259" t="s">
        <v>1030</v>
      </c>
      <c r="C78" s="266" t="s">
        <v>1031</v>
      </c>
      <c r="D78" s="260" t="s">
        <v>254</v>
      </c>
      <c r="E78" s="261">
        <v>6</v>
      </c>
      <c r="F78" s="262"/>
      <c r="G78" s="263">
        <f>ROUND(E78*F78,2)</f>
        <v>0</v>
      </c>
      <c r="H78" s="262"/>
      <c r="I78" s="263">
        <f>ROUND(E78*H78,2)</f>
        <v>0</v>
      </c>
      <c r="J78" s="262"/>
      <c r="K78" s="263">
        <f>ROUND(E78*J78,2)</f>
        <v>0</v>
      </c>
      <c r="L78" s="263">
        <v>21</v>
      </c>
      <c r="M78" s="263">
        <f>G78*(1+L78/100)</f>
        <v>0</v>
      </c>
      <c r="N78" s="263">
        <v>0</v>
      </c>
      <c r="O78" s="263">
        <f>ROUND(E78*N78,2)</f>
        <v>0</v>
      </c>
      <c r="P78" s="263">
        <v>0</v>
      </c>
      <c r="Q78" s="263">
        <f>ROUND(E78*P78,2)</f>
        <v>0</v>
      </c>
      <c r="R78" s="263"/>
      <c r="S78" s="263" t="s">
        <v>167</v>
      </c>
      <c r="T78" s="264" t="s">
        <v>168</v>
      </c>
      <c r="U78" s="224">
        <v>0.94</v>
      </c>
      <c r="V78" s="224">
        <f>ROUND(E78*U78,2)</f>
        <v>5.64</v>
      </c>
      <c r="W78" s="224"/>
      <c r="X78" s="224" t="s">
        <v>190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483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58">
        <v>42</v>
      </c>
      <c r="B79" s="259" t="s">
        <v>1032</v>
      </c>
      <c r="C79" s="266" t="s">
        <v>1033</v>
      </c>
      <c r="D79" s="260" t="s">
        <v>254</v>
      </c>
      <c r="E79" s="261">
        <v>1</v>
      </c>
      <c r="F79" s="262"/>
      <c r="G79" s="263">
        <f>ROUND(E79*F79,2)</f>
        <v>0</v>
      </c>
      <c r="H79" s="262"/>
      <c r="I79" s="263">
        <f>ROUND(E79*H79,2)</f>
        <v>0</v>
      </c>
      <c r="J79" s="262"/>
      <c r="K79" s="263">
        <f>ROUND(E79*J79,2)</f>
        <v>0</v>
      </c>
      <c r="L79" s="263">
        <v>21</v>
      </c>
      <c r="M79" s="263">
        <f>G79*(1+L79/100)</f>
        <v>0</v>
      </c>
      <c r="N79" s="263">
        <v>0</v>
      </c>
      <c r="O79" s="263">
        <f>ROUND(E79*N79,2)</f>
        <v>0</v>
      </c>
      <c r="P79" s="263">
        <v>0</v>
      </c>
      <c r="Q79" s="263">
        <f>ROUND(E79*P79,2)</f>
        <v>0</v>
      </c>
      <c r="R79" s="263"/>
      <c r="S79" s="263" t="s">
        <v>167</v>
      </c>
      <c r="T79" s="264" t="s">
        <v>168</v>
      </c>
      <c r="U79" s="224">
        <v>1.115</v>
      </c>
      <c r="V79" s="224">
        <f>ROUND(E79*U79,2)</f>
        <v>1.1200000000000001</v>
      </c>
      <c r="W79" s="224"/>
      <c r="X79" s="224" t="s">
        <v>190</v>
      </c>
      <c r="Y79" s="215"/>
      <c r="Z79" s="215"/>
      <c r="AA79" s="215"/>
      <c r="AB79" s="215"/>
      <c r="AC79" s="215"/>
      <c r="AD79" s="215"/>
      <c r="AE79" s="215"/>
      <c r="AF79" s="215"/>
      <c r="AG79" s="215" t="s">
        <v>483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58">
        <v>43</v>
      </c>
      <c r="B80" s="259" t="s">
        <v>1034</v>
      </c>
      <c r="C80" s="266" t="s">
        <v>1035</v>
      </c>
      <c r="D80" s="260" t="s">
        <v>254</v>
      </c>
      <c r="E80" s="261">
        <v>8</v>
      </c>
      <c r="F80" s="262"/>
      <c r="G80" s="263">
        <f>ROUND(E80*F80,2)</f>
        <v>0</v>
      </c>
      <c r="H80" s="262"/>
      <c r="I80" s="263">
        <f>ROUND(E80*H80,2)</f>
        <v>0</v>
      </c>
      <c r="J80" s="262"/>
      <c r="K80" s="263">
        <f>ROUND(E80*J80,2)</f>
        <v>0</v>
      </c>
      <c r="L80" s="263">
        <v>21</v>
      </c>
      <c r="M80" s="263">
        <f>G80*(1+L80/100)</f>
        <v>0</v>
      </c>
      <c r="N80" s="263">
        <v>0</v>
      </c>
      <c r="O80" s="263">
        <f>ROUND(E80*N80,2)</f>
        <v>0</v>
      </c>
      <c r="P80" s="263">
        <v>0</v>
      </c>
      <c r="Q80" s="263">
        <f>ROUND(E80*P80,2)</f>
        <v>0</v>
      </c>
      <c r="R80" s="263"/>
      <c r="S80" s="263" t="s">
        <v>167</v>
      </c>
      <c r="T80" s="264" t="s">
        <v>168</v>
      </c>
      <c r="U80" s="224">
        <v>6.2E-2</v>
      </c>
      <c r="V80" s="224">
        <f>ROUND(E80*U80,2)</f>
        <v>0.5</v>
      </c>
      <c r="W80" s="224"/>
      <c r="X80" s="224" t="s">
        <v>190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483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58">
        <v>44</v>
      </c>
      <c r="B81" s="259" t="s">
        <v>1036</v>
      </c>
      <c r="C81" s="266" t="s">
        <v>1037</v>
      </c>
      <c r="D81" s="260" t="s">
        <v>546</v>
      </c>
      <c r="E81" s="261">
        <v>1</v>
      </c>
      <c r="F81" s="262"/>
      <c r="G81" s="263">
        <f>ROUND(E81*F81,2)</f>
        <v>0</v>
      </c>
      <c r="H81" s="262"/>
      <c r="I81" s="263">
        <f>ROUND(E81*H81,2)</f>
        <v>0</v>
      </c>
      <c r="J81" s="262"/>
      <c r="K81" s="263">
        <f>ROUND(E81*J81,2)</f>
        <v>0</v>
      </c>
      <c r="L81" s="263">
        <v>21</v>
      </c>
      <c r="M81" s="263">
        <f>G81*(1+L81/100)</f>
        <v>0</v>
      </c>
      <c r="N81" s="263">
        <v>0</v>
      </c>
      <c r="O81" s="263">
        <f>ROUND(E81*N81,2)</f>
        <v>0</v>
      </c>
      <c r="P81" s="263">
        <v>0</v>
      </c>
      <c r="Q81" s="263">
        <f>ROUND(E81*P81,2)</f>
        <v>0</v>
      </c>
      <c r="R81" s="263"/>
      <c r="S81" s="263" t="s">
        <v>167</v>
      </c>
      <c r="T81" s="264" t="s">
        <v>168</v>
      </c>
      <c r="U81" s="224">
        <v>3.1E-2</v>
      </c>
      <c r="V81" s="224">
        <f>ROUND(E81*U81,2)</f>
        <v>0.03</v>
      </c>
      <c r="W81" s="224"/>
      <c r="X81" s="224" t="s">
        <v>190</v>
      </c>
      <c r="Y81" s="215"/>
      <c r="Z81" s="215"/>
      <c r="AA81" s="215"/>
      <c r="AB81" s="215"/>
      <c r="AC81" s="215"/>
      <c r="AD81" s="215"/>
      <c r="AE81" s="215"/>
      <c r="AF81" s="215"/>
      <c r="AG81" s="215" t="s">
        <v>483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58">
        <v>45</v>
      </c>
      <c r="B82" s="259" t="s">
        <v>1038</v>
      </c>
      <c r="C82" s="266" t="s">
        <v>1039</v>
      </c>
      <c r="D82" s="260" t="s">
        <v>254</v>
      </c>
      <c r="E82" s="261">
        <v>8</v>
      </c>
      <c r="F82" s="262"/>
      <c r="G82" s="263">
        <f>ROUND(E82*F82,2)</f>
        <v>0</v>
      </c>
      <c r="H82" s="262"/>
      <c r="I82" s="263">
        <f>ROUND(E82*H82,2)</f>
        <v>0</v>
      </c>
      <c r="J82" s="262"/>
      <c r="K82" s="263">
        <f>ROUND(E82*J82,2)</f>
        <v>0</v>
      </c>
      <c r="L82" s="263">
        <v>21</v>
      </c>
      <c r="M82" s="263">
        <f>G82*(1+L82/100)</f>
        <v>0</v>
      </c>
      <c r="N82" s="263">
        <v>1.0000000000000001E-5</v>
      </c>
      <c r="O82" s="263">
        <f>ROUND(E82*N82,2)</f>
        <v>0</v>
      </c>
      <c r="P82" s="263">
        <v>7.5000000000000002E-4</v>
      </c>
      <c r="Q82" s="263">
        <f>ROUND(E82*P82,2)</f>
        <v>0.01</v>
      </c>
      <c r="R82" s="263"/>
      <c r="S82" s="263" t="s">
        <v>167</v>
      </c>
      <c r="T82" s="264" t="s">
        <v>168</v>
      </c>
      <c r="U82" s="224">
        <v>2.9000000000000001E-2</v>
      </c>
      <c r="V82" s="224">
        <f>ROUND(E82*U82,2)</f>
        <v>0.23</v>
      </c>
      <c r="W82" s="224"/>
      <c r="X82" s="224" t="s">
        <v>190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483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58">
        <v>46</v>
      </c>
      <c r="B83" s="259" t="s">
        <v>1040</v>
      </c>
      <c r="C83" s="266" t="s">
        <v>1041</v>
      </c>
      <c r="D83" s="260" t="s">
        <v>1042</v>
      </c>
      <c r="E83" s="261">
        <v>4</v>
      </c>
      <c r="F83" s="262"/>
      <c r="G83" s="263">
        <f>ROUND(E83*F83,2)</f>
        <v>0</v>
      </c>
      <c r="H83" s="262"/>
      <c r="I83" s="263">
        <f>ROUND(E83*H83,2)</f>
        <v>0</v>
      </c>
      <c r="J83" s="262"/>
      <c r="K83" s="263">
        <f>ROUND(E83*J83,2)</f>
        <v>0</v>
      </c>
      <c r="L83" s="263">
        <v>21</v>
      </c>
      <c r="M83" s="263">
        <f>G83*(1+L83/100)</f>
        <v>0</v>
      </c>
      <c r="N83" s="263">
        <v>0</v>
      </c>
      <c r="O83" s="263">
        <f>ROUND(E83*N83,2)</f>
        <v>0</v>
      </c>
      <c r="P83" s="263">
        <v>0</v>
      </c>
      <c r="Q83" s="263">
        <f>ROUND(E83*P83,2)</f>
        <v>0</v>
      </c>
      <c r="R83" s="263" t="s">
        <v>319</v>
      </c>
      <c r="S83" s="263" t="s">
        <v>167</v>
      </c>
      <c r="T83" s="264" t="s">
        <v>168</v>
      </c>
      <c r="U83" s="224">
        <v>0</v>
      </c>
      <c r="V83" s="224">
        <f>ROUND(E83*U83,2)</f>
        <v>0</v>
      </c>
      <c r="W83" s="224"/>
      <c r="X83" s="224" t="s">
        <v>321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322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58">
        <v>47</v>
      </c>
      <c r="B84" s="259" t="s">
        <v>1043</v>
      </c>
      <c r="C84" s="266" t="s">
        <v>1044</v>
      </c>
      <c r="D84" s="260" t="s">
        <v>1042</v>
      </c>
      <c r="E84" s="261">
        <v>4</v>
      </c>
      <c r="F84" s="262"/>
      <c r="G84" s="263">
        <f>ROUND(E84*F84,2)</f>
        <v>0</v>
      </c>
      <c r="H84" s="262"/>
      <c r="I84" s="263">
        <f>ROUND(E84*H84,2)</f>
        <v>0</v>
      </c>
      <c r="J84" s="262"/>
      <c r="K84" s="263">
        <f>ROUND(E84*J84,2)</f>
        <v>0</v>
      </c>
      <c r="L84" s="263">
        <v>21</v>
      </c>
      <c r="M84" s="263">
        <f>G84*(1+L84/100)</f>
        <v>0</v>
      </c>
      <c r="N84" s="263">
        <v>0</v>
      </c>
      <c r="O84" s="263">
        <f>ROUND(E84*N84,2)</f>
        <v>0</v>
      </c>
      <c r="P84" s="263">
        <v>0</v>
      </c>
      <c r="Q84" s="263">
        <f>ROUND(E84*P84,2)</f>
        <v>0</v>
      </c>
      <c r="R84" s="263" t="s">
        <v>319</v>
      </c>
      <c r="S84" s="263" t="s">
        <v>167</v>
      </c>
      <c r="T84" s="264" t="s">
        <v>168</v>
      </c>
      <c r="U84" s="224">
        <v>0</v>
      </c>
      <c r="V84" s="224">
        <f>ROUND(E84*U84,2)</f>
        <v>0</v>
      </c>
      <c r="W84" s="224"/>
      <c r="X84" s="224" t="s">
        <v>321</v>
      </c>
      <c r="Y84" s="215"/>
      <c r="Z84" s="215"/>
      <c r="AA84" s="215"/>
      <c r="AB84" s="215"/>
      <c r="AC84" s="215"/>
      <c r="AD84" s="215"/>
      <c r="AE84" s="215"/>
      <c r="AF84" s="215"/>
      <c r="AG84" s="215" t="s">
        <v>322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58">
        <v>48</v>
      </c>
      <c r="B85" s="259" t="s">
        <v>1045</v>
      </c>
      <c r="C85" s="266" t="s">
        <v>1046</v>
      </c>
      <c r="D85" s="260" t="s">
        <v>1042</v>
      </c>
      <c r="E85" s="261">
        <v>4</v>
      </c>
      <c r="F85" s="262"/>
      <c r="G85" s="263">
        <f>ROUND(E85*F85,2)</f>
        <v>0</v>
      </c>
      <c r="H85" s="262"/>
      <c r="I85" s="263">
        <f>ROUND(E85*H85,2)</f>
        <v>0</v>
      </c>
      <c r="J85" s="262"/>
      <c r="K85" s="263">
        <f>ROUND(E85*J85,2)</f>
        <v>0</v>
      </c>
      <c r="L85" s="263">
        <v>21</v>
      </c>
      <c r="M85" s="263">
        <f>G85*(1+L85/100)</f>
        <v>0</v>
      </c>
      <c r="N85" s="263">
        <v>0</v>
      </c>
      <c r="O85" s="263">
        <f>ROUND(E85*N85,2)</f>
        <v>0</v>
      </c>
      <c r="P85" s="263">
        <v>0</v>
      </c>
      <c r="Q85" s="263">
        <f>ROUND(E85*P85,2)</f>
        <v>0</v>
      </c>
      <c r="R85" s="263" t="s">
        <v>319</v>
      </c>
      <c r="S85" s="263" t="s">
        <v>167</v>
      </c>
      <c r="T85" s="264" t="s">
        <v>168</v>
      </c>
      <c r="U85" s="224">
        <v>0</v>
      </c>
      <c r="V85" s="224">
        <f>ROUND(E85*U85,2)</f>
        <v>0</v>
      </c>
      <c r="W85" s="224"/>
      <c r="X85" s="224" t="s">
        <v>321</v>
      </c>
      <c r="Y85" s="215"/>
      <c r="Z85" s="215"/>
      <c r="AA85" s="215"/>
      <c r="AB85" s="215"/>
      <c r="AC85" s="215"/>
      <c r="AD85" s="215"/>
      <c r="AE85" s="215"/>
      <c r="AF85" s="215"/>
      <c r="AG85" s="215" t="s">
        <v>322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58">
        <v>49</v>
      </c>
      <c r="B86" s="259" t="s">
        <v>1047</v>
      </c>
      <c r="C86" s="266" t="s">
        <v>1048</v>
      </c>
      <c r="D86" s="260" t="s">
        <v>1042</v>
      </c>
      <c r="E86" s="261">
        <v>6</v>
      </c>
      <c r="F86" s="262"/>
      <c r="G86" s="263">
        <f>ROUND(E86*F86,2)</f>
        <v>0</v>
      </c>
      <c r="H86" s="262"/>
      <c r="I86" s="263">
        <f>ROUND(E86*H86,2)</f>
        <v>0</v>
      </c>
      <c r="J86" s="262"/>
      <c r="K86" s="263">
        <f>ROUND(E86*J86,2)</f>
        <v>0</v>
      </c>
      <c r="L86" s="263">
        <v>21</v>
      </c>
      <c r="M86" s="263">
        <f>G86*(1+L86/100)</f>
        <v>0</v>
      </c>
      <c r="N86" s="263">
        <v>0</v>
      </c>
      <c r="O86" s="263">
        <f>ROUND(E86*N86,2)</f>
        <v>0</v>
      </c>
      <c r="P86" s="263">
        <v>0</v>
      </c>
      <c r="Q86" s="263">
        <f>ROUND(E86*P86,2)</f>
        <v>0</v>
      </c>
      <c r="R86" s="263" t="s">
        <v>319</v>
      </c>
      <c r="S86" s="263" t="s">
        <v>167</v>
      </c>
      <c r="T86" s="264" t="s">
        <v>168</v>
      </c>
      <c r="U86" s="224">
        <v>0</v>
      </c>
      <c r="V86" s="224">
        <f>ROUND(E86*U86,2)</f>
        <v>0</v>
      </c>
      <c r="W86" s="224"/>
      <c r="X86" s="224" t="s">
        <v>321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322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58">
        <v>50</v>
      </c>
      <c r="B87" s="259" t="s">
        <v>1049</v>
      </c>
      <c r="C87" s="266" t="s">
        <v>1050</v>
      </c>
      <c r="D87" s="260" t="s">
        <v>254</v>
      </c>
      <c r="E87" s="261">
        <v>2</v>
      </c>
      <c r="F87" s="262"/>
      <c r="G87" s="263">
        <f>ROUND(E87*F87,2)</f>
        <v>0</v>
      </c>
      <c r="H87" s="262"/>
      <c r="I87" s="263">
        <f>ROUND(E87*H87,2)</f>
        <v>0</v>
      </c>
      <c r="J87" s="262"/>
      <c r="K87" s="263">
        <f>ROUND(E87*J87,2)</f>
        <v>0</v>
      </c>
      <c r="L87" s="263">
        <v>21</v>
      </c>
      <c r="M87" s="263">
        <f>G87*(1+L87/100)</f>
        <v>0</v>
      </c>
      <c r="N87" s="263">
        <v>1.5689999999999999E-2</v>
      </c>
      <c r="O87" s="263">
        <f>ROUND(E87*N87,2)</f>
        <v>0.03</v>
      </c>
      <c r="P87" s="263">
        <v>0</v>
      </c>
      <c r="Q87" s="263">
        <f>ROUND(E87*P87,2)</f>
        <v>0</v>
      </c>
      <c r="R87" s="263"/>
      <c r="S87" s="263" t="s">
        <v>189</v>
      </c>
      <c r="T87" s="264" t="s">
        <v>168</v>
      </c>
      <c r="U87" s="224">
        <v>0</v>
      </c>
      <c r="V87" s="224">
        <f>ROUND(E87*U87,2)</f>
        <v>0</v>
      </c>
      <c r="W87" s="224"/>
      <c r="X87" s="224" t="s">
        <v>321</v>
      </c>
      <c r="Y87" s="215"/>
      <c r="Z87" s="215"/>
      <c r="AA87" s="215"/>
      <c r="AB87" s="215"/>
      <c r="AC87" s="215"/>
      <c r="AD87" s="215"/>
      <c r="AE87" s="215"/>
      <c r="AF87" s="215"/>
      <c r="AG87" s="215" t="s">
        <v>322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58">
        <v>51</v>
      </c>
      <c r="B88" s="259" t="s">
        <v>1051</v>
      </c>
      <c r="C88" s="266" t="s">
        <v>1052</v>
      </c>
      <c r="D88" s="260" t="s">
        <v>254</v>
      </c>
      <c r="E88" s="261">
        <v>3</v>
      </c>
      <c r="F88" s="262"/>
      <c r="G88" s="263">
        <f>ROUND(E88*F88,2)</f>
        <v>0</v>
      </c>
      <c r="H88" s="262"/>
      <c r="I88" s="263">
        <f>ROUND(E88*H88,2)</f>
        <v>0</v>
      </c>
      <c r="J88" s="262"/>
      <c r="K88" s="263">
        <f>ROUND(E88*J88,2)</f>
        <v>0</v>
      </c>
      <c r="L88" s="263">
        <v>21</v>
      </c>
      <c r="M88" s="263">
        <f>G88*(1+L88/100)</f>
        <v>0</v>
      </c>
      <c r="N88" s="263">
        <v>2.0129999999999999E-2</v>
      </c>
      <c r="O88" s="263">
        <f>ROUND(E88*N88,2)</f>
        <v>0.06</v>
      </c>
      <c r="P88" s="263">
        <v>0</v>
      </c>
      <c r="Q88" s="263">
        <f>ROUND(E88*P88,2)</f>
        <v>0</v>
      </c>
      <c r="R88" s="263" t="s">
        <v>319</v>
      </c>
      <c r="S88" s="263" t="s">
        <v>167</v>
      </c>
      <c r="T88" s="264" t="s">
        <v>168</v>
      </c>
      <c r="U88" s="224">
        <v>0</v>
      </c>
      <c r="V88" s="224">
        <f>ROUND(E88*U88,2)</f>
        <v>0</v>
      </c>
      <c r="W88" s="224"/>
      <c r="X88" s="224" t="s">
        <v>321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322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58">
        <v>52</v>
      </c>
      <c r="B89" s="259" t="s">
        <v>1053</v>
      </c>
      <c r="C89" s="266" t="s">
        <v>1054</v>
      </c>
      <c r="D89" s="260" t="s">
        <v>254</v>
      </c>
      <c r="E89" s="261">
        <v>2</v>
      </c>
      <c r="F89" s="262"/>
      <c r="G89" s="263">
        <f>ROUND(E89*F89,2)</f>
        <v>0</v>
      </c>
      <c r="H89" s="262"/>
      <c r="I89" s="263">
        <f>ROUND(E89*H89,2)</f>
        <v>0</v>
      </c>
      <c r="J89" s="262"/>
      <c r="K89" s="263">
        <f>ROUND(E89*J89,2)</f>
        <v>0</v>
      </c>
      <c r="L89" s="263">
        <v>21</v>
      </c>
      <c r="M89" s="263">
        <f>G89*(1+L89/100)</f>
        <v>0</v>
      </c>
      <c r="N89" s="263">
        <v>4.512E-2</v>
      </c>
      <c r="O89" s="263">
        <f>ROUND(E89*N89,2)</f>
        <v>0.09</v>
      </c>
      <c r="P89" s="263">
        <v>0</v>
      </c>
      <c r="Q89" s="263">
        <f>ROUND(E89*P89,2)</f>
        <v>0</v>
      </c>
      <c r="R89" s="263"/>
      <c r="S89" s="263" t="s">
        <v>189</v>
      </c>
      <c r="T89" s="264" t="s">
        <v>168</v>
      </c>
      <c r="U89" s="224">
        <v>0</v>
      </c>
      <c r="V89" s="224">
        <f>ROUND(E89*U89,2)</f>
        <v>0</v>
      </c>
      <c r="W89" s="224"/>
      <c r="X89" s="224" t="s">
        <v>321</v>
      </c>
      <c r="Y89" s="215"/>
      <c r="Z89" s="215"/>
      <c r="AA89" s="215"/>
      <c r="AB89" s="215"/>
      <c r="AC89" s="215"/>
      <c r="AD89" s="215"/>
      <c r="AE89" s="215"/>
      <c r="AF89" s="215"/>
      <c r="AG89" s="215" t="s">
        <v>322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58">
        <v>53</v>
      </c>
      <c r="B90" s="259" t="s">
        <v>1055</v>
      </c>
      <c r="C90" s="266" t="s">
        <v>1056</v>
      </c>
      <c r="D90" s="260" t="s">
        <v>254</v>
      </c>
      <c r="E90" s="261">
        <v>1</v>
      </c>
      <c r="F90" s="262"/>
      <c r="G90" s="263">
        <f>ROUND(E90*F90,2)</f>
        <v>0</v>
      </c>
      <c r="H90" s="262"/>
      <c r="I90" s="263">
        <f>ROUND(E90*H90,2)</f>
        <v>0</v>
      </c>
      <c r="J90" s="262"/>
      <c r="K90" s="263">
        <f>ROUND(E90*J90,2)</f>
        <v>0</v>
      </c>
      <c r="L90" s="263">
        <v>21</v>
      </c>
      <c r="M90" s="263">
        <f>G90*(1+L90/100)</f>
        <v>0</v>
      </c>
      <c r="N90" s="263">
        <v>3.1009999999999999E-2</v>
      </c>
      <c r="O90" s="263">
        <f>ROUND(E90*N90,2)</f>
        <v>0.03</v>
      </c>
      <c r="P90" s="263">
        <v>0</v>
      </c>
      <c r="Q90" s="263">
        <f>ROUND(E90*P90,2)</f>
        <v>0</v>
      </c>
      <c r="R90" s="263"/>
      <c r="S90" s="263" t="s">
        <v>189</v>
      </c>
      <c r="T90" s="264" t="s">
        <v>168</v>
      </c>
      <c r="U90" s="224">
        <v>0</v>
      </c>
      <c r="V90" s="224">
        <f>ROUND(E90*U90,2)</f>
        <v>0</v>
      </c>
      <c r="W90" s="224"/>
      <c r="X90" s="224" t="s">
        <v>321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322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58">
        <v>54</v>
      </c>
      <c r="B91" s="259" t="s">
        <v>1057</v>
      </c>
      <c r="C91" s="266" t="s">
        <v>1058</v>
      </c>
      <c r="D91" s="260" t="s">
        <v>0</v>
      </c>
      <c r="E91" s="261">
        <v>316.34969999999998</v>
      </c>
      <c r="F91" s="262"/>
      <c r="G91" s="263">
        <f>ROUND(E91*F91,2)</f>
        <v>0</v>
      </c>
      <c r="H91" s="262"/>
      <c r="I91" s="263">
        <f>ROUND(E91*H91,2)</f>
        <v>0</v>
      </c>
      <c r="J91" s="262"/>
      <c r="K91" s="263">
        <f>ROUND(E91*J91,2)</f>
        <v>0</v>
      </c>
      <c r="L91" s="263">
        <v>21</v>
      </c>
      <c r="M91" s="263">
        <f>G91*(1+L91/100)</f>
        <v>0</v>
      </c>
      <c r="N91" s="263">
        <v>0</v>
      </c>
      <c r="O91" s="263">
        <f>ROUND(E91*N91,2)</f>
        <v>0</v>
      </c>
      <c r="P91" s="263">
        <v>0</v>
      </c>
      <c r="Q91" s="263">
        <f>ROUND(E91*P91,2)</f>
        <v>0</v>
      </c>
      <c r="R91" s="263"/>
      <c r="S91" s="263" t="s">
        <v>167</v>
      </c>
      <c r="T91" s="264" t="s">
        <v>168</v>
      </c>
      <c r="U91" s="224">
        <v>0</v>
      </c>
      <c r="V91" s="224">
        <f>ROUND(E91*U91,2)</f>
        <v>0</v>
      </c>
      <c r="W91" s="224"/>
      <c r="X91" s="224" t="s">
        <v>190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483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x14ac:dyDescent="0.2">
      <c r="A92" s="231" t="s">
        <v>162</v>
      </c>
      <c r="B92" s="232" t="s">
        <v>131</v>
      </c>
      <c r="C92" s="248" t="s">
        <v>132</v>
      </c>
      <c r="D92" s="233"/>
      <c r="E92" s="234"/>
      <c r="F92" s="235"/>
      <c r="G92" s="235">
        <f>SUMIF(AG93:AG100,"&lt;&gt;NOR",G93:G100)</f>
        <v>0</v>
      </c>
      <c r="H92" s="235"/>
      <c r="I92" s="235">
        <f>SUM(I93:I100)</f>
        <v>0</v>
      </c>
      <c r="J92" s="235"/>
      <c r="K92" s="235">
        <f>SUM(K93:K100)</f>
        <v>0</v>
      </c>
      <c r="L92" s="235"/>
      <c r="M92" s="235">
        <f>SUM(M93:M100)</f>
        <v>0</v>
      </c>
      <c r="N92" s="235"/>
      <c r="O92" s="235">
        <f>SUM(O93:O100)</f>
        <v>0</v>
      </c>
      <c r="P92" s="235"/>
      <c r="Q92" s="235">
        <f>SUM(Q93:Q100)</f>
        <v>0</v>
      </c>
      <c r="R92" s="235"/>
      <c r="S92" s="235"/>
      <c r="T92" s="236"/>
      <c r="U92" s="230"/>
      <c r="V92" s="230">
        <f>SUM(V93:V100)</f>
        <v>2.5700000000000003</v>
      </c>
      <c r="W92" s="230"/>
      <c r="X92" s="230"/>
      <c r="AG92" t="s">
        <v>163</v>
      </c>
    </row>
    <row r="93" spans="1:60" outlineLevel="1" x14ac:dyDescent="0.2">
      <c r="A93" s="258">
        <v>55</v>
      </c>
      <c r="B93" s="259" t="s">
        <v>667</v>
      </c>
      <c r="C93" s="266" t="s">
        <v>950</v>
      </c>
      <c r="D93" s="260" t="s">
        <v>265</v>
      </c>
      <c r="E93" s="261">
        <v>1.4215199999999999</v>
      </c>
      <c r="F93" s="262"/>
      <c r="G93" s="263">
        <f>ROUND(E93*F93,2)</f>
        <v>0</v>
      </c>
      <c r="H93" s="262"/>
      <c r="I93" s="263">
        <f>ROUND(E93*H93,2)</f>
        <v>0</v>
      </c>
      <c r="J93" s="262"/>
      <c r="K93" s="263">
        <f>ROUND(E93*J93,2)</f>
        <v>0</v>
      </c>
      <c r="L93" s="263">
        <v>21</v>
      </c>
      <c r="M93" s="263">
        <f>G93*(1+L93/100)</f>
        <v>0</v>
      </c>
      <c r="N93" s="263">
        <v>0</v>
      </c>
      <c r="O93" s="263">
        <f>ROUND(E93*N93,2)</f>
        <v>0</v>
      </c>
      <c r="P93" s="263">
        <v>0</v>
      </c>
      <c r="Q93" s="263">
        <f>ROUND(E93*P93,2)</f>
        <v>0</v>
      </c>
      <c r="R93" s="263"/>
      <c r="S93" s="263" t="s">
        <v>167</v>
      </c>
      <c r="T93" s="264" t="s">
        <v>168</v>
      </c>
      <c r="U93" s="224">
        <v>0.749</v>
      </c>
      <c r="V93" s="224">
        <f>ROUND(E93*U93,2)</f>
        <v>1.06</v>
      </c>
      <c r="W93" s="224"/>
      <c r="X93" s="224" t="s">
        <v>190</v>
      </c>
      <c r="Y93" s="215"/>
      <c r="Z93" s="215"/>
      <c r="AA93" s="215"/>
      <c r="AB93" s="215"/>
      <c r="AC93" s="215"/>
      <c r="AD93" s="215"/>
      <c r="AE93" s="215"/>
      <c r="AF93" s="215"/>
      <c r="AG93" s="215" t="s">
        <v>670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58">
        <v>56</v>
      </c>
      <c r="B94" s="259" t="s">
        <v>672</v>
      </c>
      <c r="C94" s="266" t="s">
        <v>951</v>
      </c>
      <c r="D94" s="260" t="s">
        <v>265</v>
      </c>
      <c r="E94" s="261">
        <v>0.71075999999999995</v>
      </c>
      <c r="F94" s="262"/>
      <c r="G94" s="263">
        <f>ROUND(E94*F94,2)</f>
        <v>0</v>
      </c>
      <c r="H94" s="262"/>
      <c r="I94" s="263">
        <f>ROUND(E94*H94,2)</f>
        <v>0</v>
      </c>
      <c r="J94" s="262"/>
      <c r="K94" s="263">
        <f>ROUND(E94*J94,2)</f>
        <v>0</v>
      </c>
      <c r="L94" s="263">
        <v>21</v>
      </c>
      <c r="M94" s="263">
        <f>G94*(1+L94/100)</f>
        <v>0</v>
      </c>
      <c r="N94" s="263">
        <v>0</v>
      </c>
      <c r="O94" s="263">
        <f>ROUND(E94*N94,2)</f>
        <v>0</v>
      </c>
      <c r="P94" s="263">
        <v>0</v>
      </c>
      <c r="Q94" s="263">
        <f>ROUND(E94*P94,2)</f>
        <v>0</v>
      </c>
      <c r="R94" s="263"/>
      <c r="S94" s="263" t="s">
        <v>167</v>
      </c>
      <c r="T94" s="264" t="s">
        <v>168</v>
      </c>
      <c r="U94" s="224">
        <v>0.49</v>
      </c>
      <c r="V94" s="224">
        <f>ROUND(E94*U94,2)</f>
        <v>0.35</v>
      </c>
      <c r="W94" s="224"/>
      <c r="X94" s="224" t="s">
        <v>190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670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58">
        <v>57</v>
      </c>
      <c r="B95" s="259" t="s">
        <v>674</v>
      </c>
      <c r="C95" s="266" t="s">
        <v>952</v>
      </c>
      <c r="D95" s="260" t="s">
        <v>265</v>
      </c>
      <c r="E95" s="261">
        <v>7.1075999999999997</v>
      </c>
      <c r="F95" s="262"/>
      <c r="G95" s="263">
        <f>ROUND(E95*F95,2)</f>
        <v>0</v>
      </c>
      <c r="H95" s="262"/>
      <c r="I95" s="263">
        <f>ROUND(E95*H95,2)</f>
        <v>0</v>
      </c>
      <c r="J95" s="262"/>
      <c r="K95" s="263">
        <f>ROUND(E95*J95,2)</f>
        <v>0</v>
      </c>
      <c r="L95" s="263">
        <v>21</v>
      </c>
      <c r="M95" s="263">
        <f>G95*(1+L95/100)</f>
        <v>0</v>
      </c>
      <c r="N95" s="263">
        <v>0</v>
      </c>
      <c r="O95" s="263">
        <f>ROUND(E95*N95,2)</f>
        <v>0</v>
      </c>
      <c r="P95" s="263">
        <v>0</v>
      </c>
      <c r="Q95" s="263">
        <f>ROUND(E95*P95,2)</f>
        <v>0</v>
      </c>
      <c r="R95" s="263"/>
      <c r="S95" s="263" t="s">
        <v>167</v>
      </c>
      <c r="T95" s="264" t="s">
        <v>168</v>
      </c>
      <c r="U95" s="224">
        <v>0</v>
      </c>
      <c r="V95" s="224">
        <f>ROUND(E95*U95,2)</f>
        <v>0</v>
      </c>
      <c r="W95" s="224"/>
      <c r="X95" s="224" t="s">
        <v>190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670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58">
        <v>58</v>
      </c>
      <c r="B96" s="259" t="s">
        <v>676</v>
      </c>
      <c r="C96" s="266" t="s">
        <v>953</v>
      </c>
      <c r="D96" s="260" t="s">
        <v>265</v>
      </c>
      <c r="E96" s="261">
        <v>0.71075999999999995</v>
      </c>
      <c r="F96" s="262"/>
      <c r="G96" s="263">
        <f>ROUND(E96*F96,2)</f>
        <v>0</v>
      </c>
      <c r="H96" s="262"/>
      <c r="I96" s="263">
        <f>ROUND(E96*H96,2)</f>
        <v>0</v>
      </c>
      <c r="J96" s="262"/>
      <c r="K96" s="263">
        <f>ROUND(E96*J96,2)</f>
        <v>0</v>
      </c>
      <c r="L96" s="263">
        <v>21</v>
      </c>
      <c r="M96" s="263">
        <f>G96*(1+L96/100)</f>
        <v>0</v>
      </c>
      <c r="N96" s="263">
        <v>0</v>
      </c>
      <c r="O96" s="263">
        <f>ROUND(E96*N96,2)</f>
        <v>0</v>
      </c>
      <c r="P96" s="263">
        <v>0</v>
      </c>
      <c r="Q96" s="263">
        <f>ROUND(E96*P96,2)</f>
        <v>0</v>
      </c>
      <c r="R96" s="263"/>
      <c r="S96" s="263" t="s">
        <v>167</v>
      </c>
      <c r="T96" s="264" t="s">
        <v>168</v>
      </c>
      <c r="U96" s="224">
        <v>0.94199999999999995</v>
      </c>
      <c r="V96" s="224">
        <f>ROUND(E96*U96,2)</f>
        <v>0.67</v>
      </c>
      <c r="W96" s="224"/>
      <c r="X96" s="224" t="s">
        <v>190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670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58">
        <v>59</v>
      </c>
      <c r="B97" s="259" t="s">
        <v>678</v>
      </c>
      <c r="C97" s="266" t="s">
        <v>954</v>
      </c>
      <c r="D97" s="260" t="s">
        <v>265</v>
      </c>
      <c r="E97" s="261">
        <v>3.5537999999999998</v>
      </c>
      <c r="F97" s="262"/>
      <c r="G97" s="263">
        <f>ROUND(E97*F97,2)</f>
        <v>0</v>
      </c>
      <c r="H97" s="262"/>
      <c r="I97" s="263">
        <f>ROUND(E97*H97,2)</f>
        <v>0</v>
      </c>
      <c r="J97" s="262"/>
      <c r="K97" s="263">
        <f>ROUND(E97*J97,2)</f>
        <v>0</v>
      </c>
      <c r="L97" s="263">
        <v>21</v>
      </c>
      <c r="M97" s="263">
        <f>G97*(1+L97/100)</f>
        <v>0</v>
      </c>
      <c r="N97" s="263">
        <v>0</v>
      </c>
      <c r="O97" s="263">
        <f>ROUND(E97*N97,2)</f>
        <v>0</v>
      </c>
      <c r="P97" s="263">
        <v>0</v>
      </c>
      <c r="Q97" s="263">
        <f>ROUND(E97*P97,2)</f>
        <v>0</v>
      </c>
      <c r="R97" s="263"/>
      <c r="S97" s="263" t="s">
        <v>167</v>
      </c>
      <c r="T97" s="264" t="s">
        <v>168</v>
      </c>
      <c r="U97" s="224">
        <v>0.105</v>
      </c>
      <c r="V97" s="224">
        <f>ROUND(E97*U97,2)</f>
        <v>0.37</v>
      </c>
      <c r="W97" s="224"/>
      <c r="X97" s="224" t="s">
        <v>190</v>
      </c>
      <c r="Y97" s="215"/>
      <c r="Z97" s="215"/>
      <c r="AA97" s="215"/>
      <c r="AB97" s="215"/>
      <c r="AC97" s="215"/>
      <c r="AD97" s="215"/>
      <c r="AE97" s="215"/>
      <c r="AF97" s="215"/>
      <c r="AG97" s="215" t="s">
        <v>670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58">
        <v>60</v>
      </c>
      <c r="B98" s="259" t="s">
        <v>680</v>
      </c>
      <c r="C98" s="266" t="s">
        <v>955</v>
      </c>
      <c r="D98" s="260" t="s">
        <v>265</v>
      </c>
      <c r="E98" s="261">
        <v>0.71075999999999995</v>
      </c>
      <c r="F98" s="262"/>
      <c r="G98" s="263">
        <f>ROUND(E98*F98,2)</f>
        <v>0</v>
      </c>
      <c r="H98" s="262"/>
      <c r="I98" s="263">
        <f>ROUND(E98*H98,2)</f>
        <v>0</v>
      </c>
      <c r="J98" s="262"/>
      <c r="K98" s="263">
        <f>ROUND(E98*J98,2)</f>
        <v>0</v>
      </c>
      <c r="L98" s="263">
        <v>21</v>
      </c>
      <c r="M98" s="263">
        <f>G98*(1+L98/100)</f>
        <v>0</v>
      </c>
      <c r="N98" s="263">
        <v>0</v>
      </c>
      <c r="O98" s="263">
        <f>ROUND(E98*N98,2)</f>
        <v>0</v>
      </c>
      <c r="P98" s="263">
        <v>0</v>
      </c>
      <c r="Q98" s="263">
        <f>ROUND(E98*P98,2)</f>
        <v>0</v>
      </c>
      <c r="R98" s="263"/>
      <c r="S98" s="263" t="s">
        <v>167</v>
      </c>
      <c r="T98" s="264" t="s">
        <v>168</v>
      </c>
      <c r="U98" s="224">
        <v>0.16400000000000001</v>
      </c>
      <c r="V98" s="224">
        <f>ROUND(E98*U98,2)</f>
        <v>0.12</v>
      </c>
      <c r="W98" s="224"/>
      <c r="X98" s="224" t="s">
        <v>190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670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">
      <c r="A99" s="237">
        <v>61</v>
      </c>
      <c r="B99" s="238" t="s">
        <v>683</v>
      </c>
      <c r="C99" s="249" t="s">
        <v>956</v>
      </c>
      <c r="D99" s="239" t="s">
        <v>265</v>
      </c>
      <c r="E99" s="240">
        <v>0.71075999999999995</v>
      </c>
      <c r="F99" s="241"/>
      <c r="G99" s="242">
        <f>ROUND(E99*F99,2)</f>
        <v>0</v>
      </c>
      <c r="H99" s="241"/>
      <c r="I99" s="242">
        <f>ROUND(E99*H99,2)</f>
        <v>0</v>
      </c>
      <c r="J99" s="241"/>
      <c r="K99" s="242">
        <f>ROUND(E99*J99,2)</f>
        <v>0</v>
      </c>
      <c r="L99" s="242">
        <v>21</v>
      </c>
      <c r="M99" s="242">
        <f>G99*(1+L99/100)</f>
        <v>0</v>
      </c>
      <c r="N99" s="242">
        <v>0</v>
      </c>
      <c r="O99" s="242">
        <f>ROUND(E99*N99,2)</f>
        <v>0</v>
      </c>
      <c r="P99" s="242">
        <v>0</v>
      </c>
      <c r="Q99" s="242">
        <f>ROUND(E99*P99,2)</f>
        <v>0</v>
      </c>
      <c r="R99" s="242"/>
      <c r="S99" s="242" t="s">
        <v>167</v>
      </c>
      <c r="T99" s="243" t="s">
        <v>168</v>
      </c>
      <c r="U99" s="224">
        <v>0</v>
      </c>
      <c r="V99" s="224">
        <f>ROUND(E99*U99,2)</f>
        <v>0</v>
      </c>
      <c r="W99" s="224"/>
      <c r="X99" s="224" t="s">
        <v>190</v>
      </c>
      <c r="Y99" s="215"/>
      <c r="Z99" s="215"/>
      <c r="AA99" s="215"/>
      <c r="AB99" s="215"/>
      <c r="AC99" s="215"/>
      <c r="AD99" s="215"/>
      <c r="AE99" s="215"/>
      <c r="AF99" s="215"/>
      <c r="AG99" s="215" t="s">
        <v>670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22"/>
      <c r="B100" s="223"/>
      <c r="C100" s="250" t="s">
        <v>685</v>
      </c>
      <c r="D100" s="245"/>
      <c r="E100" s="245"/>
      <c r="F100" s="245"/>
      <c r="G100" s="245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15"/>
      <c r="Z100" s="215"/>
      <c r="AA100" s="215"/>
      <c r="AB100" s="215"/>
      <c r="AC100" s="215"/>
      <c r="AD100" s="215"/>
      <c r="AE100" s="215"/>
      <c r="AF100" s="215"/>
      <c r="AG100" s="215" t="s">
        <v>172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x14ac:dyDescent="0.2">
      <c r="A101" s="3"/>
      <c r="B101" s="4"/>
      <c r="C101" s="254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v>15</v>
      </c>
      <c r="AF101">
        <v>21</v>
      </c>
      <c r="AG101" t="s">
        <v>149</v>
      </c>
    </row>
    <row r="102" spans="1:60" x14ac:dyDescent="0.2">
      <c r="A102" s="218"/>
      <c r="B102" s="219" t="s">
        <v>29</v>
      </c>
      <c r="C102" s="255"/>
      <c r="D102" s="220"/>
      <c r="E102" s="221"/>
      <c r="F102" s="221"/>
      <c r="G102" s="247">
        <f>G8+G11+G14+G18+G20+G40+G64+G74+G92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AE102">
        <f>SUMIF(L7:L100,AE101,G7:G100)</f>
        <v>0</v>
      </c>
      <c r="AF102">
        <f>SUMIF(L7:L100,AF101,G7:G100)</f>
        <v>0</v>
      </c>
      <c r="AG102" t="s">
        <v>199</v>
      </c>
    </row>
    <row r="103" spans="1:60" x14ac:dyDescent="0.2">
      <c r="C103" s="256"/>
      <c r="D103" s="10"/>
      <c r="AG103" t="s">
        <v>200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d+8gJsQ8vHC3lAV/wjNhNLVbfs533hr0bPT4ZSopeJKL+lws3nfEP3wYX0rOwWhpP3aoqG+wVYWLz4121rc+Q==" saltValue="9KAuDgeKKatfrkCbOaoLKw==" spinCount="100000" sheet="1"/>
  <mergeCells count="13">
    <mergeCell ref="C100:G100"/>
    <mergeCell ref="C26:G26"/>
    <mergeCell ref="C27:G27"/>
    <mergeCell ref="C30:G30"/>
    <mergeCell ref="C31:G31"/>
    <mergeCell ref="C34:G34"/>
    <mergeCell ref="C35:G35"/>
    <mergeCell ref="A1:G1"/>
    <mergeCell ref="C2:G2"/>
    <mergeCell ref="C3:G3"/>
    <mergeCell ref="C4:G4"/>
    <mergeCell ref="C22:G22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136</v>
      </c>
      <c r="B1" s="200"/>
      <c r="C1" s="200"/>
      <c r="D1" s="200"/>
      <c r="E1" s="200"/>
      <c r="F1" s="200"/>
      <c r="G1" s="200"/>
      <c r="AG1" t="s">
        <v>137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138</v>
      </c>
    </row>
    <row r="3" spans="1:60" ht="24.95" customHeight="1" x14ac:dyDescent="0.2">
      <c r="A3" s="201" t="s">
        <v>8</v>
      </c>
      <c r="B3" s="49" t="s">
        <v>52</v>
      </c>
      <c r="C3" s="204" t="s">
        <v>53</v>
      </c>
      <c r="D3" s="202"/>
      <c r="E3" s="202"/>
      <c r="F3" s="202"/>
      <c r="G3" s="203"/>
      <c r="AC3" s="180" t="s">
        <v>138</v>
      </c>
      <c r="AG3" t="s">
        <v>139</v>
      </c>
    </row>
    <row r="4" spans="1:60" ht="24.95" customHeight="1" x14ac:dyDescent="0.2">
      <c r="A4" s="205" t="s">
        <v>9</v>
      </c>
      <c r="B4" s="206" t="s">
        <v>63</v>
      </c>
      <c r="C4" s="207" t="s">
        <v>64</v>
      </c>
      <c r="D4" s="208"/>
      <c r="E4" s="208"/>
      <c r="F4" s="208"/>
      <c r="G4" s="209"/>
      <c r="AG4" t="s">
        <v>140</v>
      </c>
    </row>
    <row r="5" spans="1:60" x14ac:dyDescent="0.2">
      <c r="D5" s="10"/>
    </row>
    <row r="6" spans="1:60" ht="38.25" x14ac:dyDescent="0.2">
      <c r="A6" s="211" t="s">
        <v>141</v>
      </c>
      <c r="B6" s="213" t="s">
        <v>142</v>
      </c>
      <c r="C6" s="213" t="s">
        <v>143</v>
      </c>
      <c r="D6" s="212" t="s">
        <v>144</v>
      </c>
      <c r="E6" s="211" t="s">
        <v>145</v>
      </c>
      <c r="F6" s="210" t="s">
        <v>146</v>
      </c>
      <c r="G6" s="211" t="s">
        <v>29</v>
      </c>
      <c r="H6" s="214" t="s">
        <v>30</v>
      </c>
      <c r="I6" s="214" t="s">
        <v>147</v>
      </c>
      <c r="J6" s="214" t="s">
        <v>31</v>
      </c>
      <c r="K6" s="214" t="s">
        <v>148</v>
      </c>
      <c r="L6" s="214" t="s">
        <v>149</v>
      </c>
      <c r="M6" s="214" t="s">
        <v>150</v>
      </c>
      <c r="N6" s="214" t="s">
        <v>151</v>
      </c>
      <c r="O6" s="214" t="s">
        <v>152</v>
      </c>
      <c r="P6" s="214" t="s">
        <v>153</v>
      </c>
      <c r="Q6" s="214" t="s">
        <v>154</v>
      </c>
      <c r="R6" s="214" t="s">
        <v>155</v>
      </c>
      <c r="S6" s="214" t="s">
        <v>156</v>
      </c>
      <c r="T6" s="214" t="s">
        <v>157</v>
      </c>
      <c r="U6" s="214" t="s">
        <v>158</v>
      </c>
      <c r="V6" s="214" t="s">
        <v>159</v>
      </c>
      <c r="W6" s="214" t="s">
        <v>160</v>
      </c>
      <c r="X6" s="214" t="s">
        <v>161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31" t="s">
        <v>162</v>
      </c>
      <c r="B8" s="232" t="s">
        <v>54</v>
      </c>
      <c r="C8" s="248" t="s">
        <v>72</v>
      </c>
      <c r="D8" s="233"/>
      <c r="E8" s="234"/>
      <c r="F8" s="235"/>
      <c r="G8" s="235">
        <f>SUMIF(AG9:AG9,"&lt;&gt;NOR",G9:G9)</f>
        <v>0</v>
      </c>
      <c r="H8" s="235"/>
      <c r="I8" s="235">
        <f>SUM(I9:I9)</f>
        <v>0</v>
      </c>
      <c r="J8" s="235"/>
      <c r="K8" s="235">
        <f>SUM(K9:K9)</f>
        <v>0</v>
      </c>
      <c r="L8" s="235"/>
      <c r="M8" s="235">
        <f>SUM(M9:M9)</f>
        <v>0</v>
      </c>
      <c r="N8" s="235"/>
      <c r="O8" s="235">
        <f>SUM(O9:O9)</f>
        <v>0</v>
      </c>
      <c r="P8" s="235"/>
      <c r="Q8" s="235">
        <f>SUM(Q9:Q9)</f>
        <v>0</v>
      </c>
      <c r="R8" s="235"/>
      <c r="S8" s="235"/>
      <c r="T8" s="236"/>
      <c r="U8" s="230"/>
      <c r="V8" s="230">
        <f>SUM(V9:V9)</f>
        <v>0</v>
      </c>
      <c r="W8" s="230"/>
      <c r="X8" s="230"/>
      <c r="AG8" t="s">
        <v>163</v>
      </c>
    </row>
    <row r="9" spans="1:60" outlineLevel="1" x14ac:dyDescent="0.2">
      <c r="A9" s="258">
        <v>1</v>
      </c>
      <c r="B9" s="259" t="s">
        <v>1059</v>
      </c>
      <c r="C9" s="266" t="s">
        <v>1060</v>
      </c>
      <c r="D9" s="260" t="s">
        <v>254</v>
      </c>
      <c r="E9" s="261">
        <v>6</v>
      </c>
      <c r="F9" s="262"/>
      <c r="G9" s="263">
        <f>ROUND(E9*F9,2)</f>
        <v>0</v>
      </c>
      <c r="H9" s="262"/>
      <c r="I9" s="263">
        <f>ROUND(E9*H9,2)</f>
        <v>0</v>
      </c>
      <c r="J9" s="262"/>
      <c r="K9" s="263">
        <f>ROUND(E9*J9,2)</f>
        <v>0</v>
      </c>
      <c r="L9" s="263">
        <v>21</v>
      </c>
      <c r="M9" s="263">
        <f>G9*(1+L9/100)</f>
        <v>0</v>
      </c>
      <c r="N9" s="263">
        <v>0</v>
      </c>
      <c r="O9" s="263">
        <f>ROUND(E9*N9,2)</f>
        <v>0</v>
      </c>
      <c r="P9" s="263">
        <v>0</v>
      </c>
      <c r="Q9" s="263">
        <f>ROUND(E9*P9,2)</f>
        <v>0</v>
      </c>
      <c r="R9" s="263"/>
      <c r="S9" s="263" t="s">
        <v>189</v>
      </c>
      <c r="T9" s="264" t="s">
        <v>168</v>
      </c>
      <c r="U9" s="224">
        <v>0</v>
      </c>
      <c r="V9" s="224">
        <f>ROUND(E9*U9,2)</f>
        <v>0</v>
      </c>
      <c r="W9" s="224"/>
      <c r="X9" s="224" t="s">
        <v>190</v>
      </c>
      <c r="Y9" s="215"/>
      <c r="Z9" s="215"/>
      <c r="AA9" s="215"/>
      <c r="AB9" s="215"/>
      <c r="AC9" s="215"/>
      <c r="AD9" s="215"/>
      <c r="AE9" s="215"/>
      <c r="AF9" s="215"/>
      <c r="AG9" s="215" t="s">
        <v>191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x14ac:dyDescent="0.2">
      <c r="A10" s="231" t="s">
        <v>162</v>
      </c>
      <c r="B10" s="232" t="s">
        <v>55</v>
      </c>
      <c r="C10" s="248" t="s">
        <v>73</v>
      </c>
      <c r="D10" s="233"/>
      <c r="E10" s="234"/>
      <c r="F10" s="235"/>
      <c r="G10" s="235">
        <f>SUMIF(AG11:AG11,"&lt;&gt;NOR",G11:G11)</f>
        <v>0</v>
      </c>
      <c r="H10" s="235"/>
      <c r="I10" s="235">
        <f>SUM(I11:I11)</f>
        <v>0</v>
      </c>
      <c r="J10" s="235"/>
      <c r="K10" s="235">
        <f>SUM(K11:K11)</f>
        <v>0</v>
      </c>
      <c r="L10" s="235"/>
      <c r="M10" s="235">
        <f>SUM(M11:M11)</f>
        <v>0</v>
      </c>
      <c r="N10" s="235"/>
      <c r="O10" s="235">
        <f>SUM(O11:O11)</f>
        <v>0.09</v>
      </c>
      <c r="P10" s="235"/>
      <c r="Q10" s="235">
        <f>SUM(Q11:Q11)</f>
        <v>0</v>
      </c>
      <c r="R10" s="235"/>
      <c r="S10" s="235"/>
      <c r="T10" s="236"/>
      <c r="U10" s="230"/>
      <c r="V10" s="230">
        <f>SUM(V11:V11)</f>
        <v>0.96</v>
      </c>
      <c r="W10" s="230"/>
      <c r="X10" s="230"/>
      <c r="AG10" t="s">
        <v>163</v>
      </c>
    </row>
    <row r="11" spans="1:60" outlineLevel="1" x14ac:dyDescent="0.2">
      <c r="A11" s="258">
        <v>2</v>
      </c>
      <c r="B11" s="259" t="s">
        <v>1061</v>
      </c>
      <c r="C11" s="266" t="s">
        <v>1062</v>
      </c>
      <c r="D11" s="260" t="s">
        <v>254</v>
      </c>
      <c r="E11" s="261">
        <v>6</v>
      </c>
      <c r="F11" s="262"/>
      <c r="G11" s="263">
        <f>ROUND(E11*F11,2)</f>
        <v>0</v>
      </c>
      <c r="H11" s="262"/>
      <c r="I11" s="263">
        <f>ROUND(E11*H11,2)</f>
        <v>0</v>
      </c>
      <c r="J11" s="262"/>
      <c r="K11" s="263">
        <f>ROUND(E11*J11,2)</f>
        <v>0</v>
      </c>
      <c r="L11" s="263">
        <v>21</v>
      </c>
      <c r="M11" s="263">
        <f>G11*(1+L11/100)</f>
        <v>0</v>
      </c>
      <c r="N11" s="263">
        <v>1.469E-2</v>
      </c>
      <c r="O11" s="263">
        <f>ROUND(E11*N11,2)</f>
        <v>0.09</v>
      </c>
      <c r="P11" s="263">
        <v>0</v>
      </c>
      <c r="Q11" s="263">
        <f>ROUND(E11*P11,2)</f>
        <v>0</v>
      </c>
      <c r="R11" s="263"/>
      <c r="S11" s="263" t="s">
        <v>167</v>
      </c>
      <c r="T11" s="264" t="s">
        <v>168</v>
      </c>
      <c r="U11" s="224">
        <v>0.16</v>
      </c>
      <c r="V11" s="224">
        <f>ROUND(E11*U11,2)</f>
        <v>0.96</v>
      </c>
      <c r="W11" s="224"/>
      <c r="X11" s="224" t="s">
        <v>190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191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x14ac:dyDescent="0.2">
      <c r="A12" s="231" t="s">
        <v>162</v>
      </c>
      <c r="B12" s="232" t="s">
        <v>87</v>
      </c>
      <c r="C12" s="248" t="s">
        <v>88</v>
      </c>
      <c r="D12" s="233"/>
      <c r="E12" s="234"/>
      <c r="F12" s="235"/>
      <c r="G12" s="235">
        <f>SUMIF(AG13:AG13,"&lt;&gt;NOR",G13:G13)</f>
        <v>0</v>
      </c>
      <c r="H12" s="235"/>
      <c r="I12" s="235">
        <f>SUM(I13:I13)</f>
        <v>0</v>
      </c>
      <c r="J12" s="235"/>
      <c r="K12" s="235">
        <f>SUM(K13:K13)</f>
        <v>0</v>
      </c>
      <c r="L12" s="235"/>
      <c r="M12" s="235">
        <f>SUM(M13:M13)</f>
        <v>0</v>
      </c>
      <c r="N12" s="235"/>
      <c r="O12" s="235">
        <f>SUM(O13:O13)</f>
        <v>0</v>
      </c>
      <c r="P12" s="235"/>
      <c r="Q12" s="235">
        <f>SUM(Q13:Q13)</f>
        <v>0.02</v>
      </c>
      <c r="R12" s="235"/>
      <c r="S12" s="235"/>
      <c r="T12" s="236"/>
      <c r="U12" s="230"/>
      <c r="V12" s="230">
        <f>SUM(V13:V13)</f>
        <v>0.96</v>
      </c>
      <c r="W12" s="230"/>
      <c r="X12" s="230"/>
      <c r="AG12" t="s">
        <v>163</v>
      </c>
    </row>
    <row r="13" spans="1:60" outlineLevel="1" x14ac:dyDescent="0.2">
      <c r="A13" s="258">
        <v>3</v>
      </c>
      <c r="B13" s="259" t="s">
        <v>1063</v>
      </c>
      <c r="C13" s="266" t="s">
        <v>1064</v>
      </c>
      <c r="D13" s="260" t="s">
        <v>254</v>
      </c>
      <c r="E13" s="261">
        <v>6</v>
      </c>
      <c r="F13" s="262"/>
      <c r="G13" s="263">
        <f>ROUND(E13*F13,2)</f>
        <v>0</v>
      </c>
      <c r="H13" s="262"/>
      <c r="I13" s="263">
        <f>ROUND(E13*H13,2)</f>
        <v>0</v>
      </c>
      <c r="J13" s="262"/>
      <c r="K13" s="263">
        <f>ROUND(E13*J13,2)</f>
        <v>0</v>
      </c>
      <c r="L13" s="263">
        <v>21</v>
      </c>
      <c r="M13" s="263">
        <f>G13*(1+L13/100)</f>
        <v>0</v>
      </c>
      <c r="N13" s="263">
        <v>0</v>
      </c>
      <c r="O13" s="263">
        <f>ROUND(E13*N13,2)</f>
        <v>0</v>
      </c>
      <c r="P13" s="263">
        <v>4.0000000000000001E-3</v>
      </c>
      <c r="Q13" s="263">
        <f>ROUND(E13*P13,2)</f>
        <v>0.02</v>
      </c>
      <c r="R13" s="263"/>
      <c r="S13" s="263" t="s">
        <v>167</v>
      </c>
      <c r="T13" s="264" t="s">
        <v>168</v>
      </c>
      <c r="U13" s="224">
        <v>0.16</v>
      </c>
      <c r="V13" s="224">
        <f>ROUND(E13*U13,2)</f>
        <v>0.96</v>
      </c>
      <c r="W13" s="224"/>
      <c r="X13" s="224" t="s">
        <v>190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191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x14ac:dyDescent="0.2">
      <c r="A14" s="231" t="s">
        <v>162</v>
      </c>
      <c r="B14" s="232" t="s">
        <v>89</v>
      </c>
      <c r="C14" s="248" t="s">
        <v>90</v>
      </c>
      <c r="D14" s="233"/>
      <c r="E14" s="234"/>
      <c r="F14" s="235"/>
      <c r="G14" s="235">
        <f>SUMIF(AG15:AG15,"&lt;&gt;NOR",G15:G15)</f>
        <v>0</v>
      </c>
      <c r="H14" s="235"/>
      <c r="I14" s="235">
        <f>SUM(I15:I15)</f>
        <v>0</v>
      </c>
      <c r="J14" s="235"/>
      <c r="K14" s="235">
        <f>SUM(K15:K15)</f>
        <v>0</v>
      </c>
      <c r="L14" s="235"/>
      <c r="M14" s="235">
        <f>SUM(M15:M15)</f>
        <v>0</v>
      </c>
      <c r="N14" s="235"/>
      <c r="O14" s="235">
        <f>SUM(O15:O15)</f>
        <v>0</v>
      </c>
      <c r="P14" s="235"/>
      <c r="Q14" s="235">
        <f>SUM(Q15:Q15)</f>
        <v>0</v>
      </c>
      <c r="R14" s="235"/>
      <c r="S14" s="235"/>
      <c r="T14" s="236"/>
      <c r="U14" s="230"/>
      <c r="V14" s="230">
        <f>SUM(V15:V15)</f>
        <v>0.08</v>
      </c>
      <c r="W14" s="230"/>
      <c r="X14" s="230"/>
      <c r="AG14" t="s">
        <v>163</v>
      </c>
    </row>
    <row r="15" spans="1:60" outlineLevel="1" x14ac:dyDescent="0.2">
      <c r="A15" s="258">
        <v>4</v>
      </c>
      <c r="B15" s="259" t="s">
        <v>477</v>
      </c>
      <c r="C15" s="266" t="s">
        <v>756</v>
      </c>
      <c r="D15" s="260" t="s">
        <v>265</v>
      </c>
      <c r="E15" s="261">
        <v>8.8139999999999996E-2</v>
      </c>
      <c r="F15" s="262"/>
      <c r="G15" s="263">
        <f>ROUND(E15*F15,2)</f>
        <v>0</v>
      </c>
      <c r="H15" s="262"/>
      <c r="I15" s="263">
        <f>ROUND(E15*H15,2)</f>
        <v>0</v>
      </c>
      <c r="J15" s="262"/>
      <c r="K15" s="263">
        <f>ROUND(E15*J15,2)</f>
        <v>0</v>
      </c>
      <c r="L15" s="263">
        <v>21</v>
      </c>
      <c r="M15" s="263">
        <f>G15*(1+L15/100)</f>
        <v>0</v>
      </c>
      <c r="N15" s="263">
        <v>0</v>
      </c>
      <c r="O15" s="263">
        <f>ROUND(E15*N15,2)</f>
        <v>0</v>
      </c>
      <c r="P15" s="263">
        <v>0</v>
      </c>
      <c r="Q15" s="263">
        <f>ROUND(E15*P15,2)</f>
        <v>0</v>
      </c>
      <c r="R15" s="263"/>
      <c r="S15" s="263" t="s">
        <v>167</v>
      </c>
      <c r="T15" s="264" t="s">
        <v>168</v>
      </c>
      <c r="U15" s="224">
        <v>0.9385</v>
      </c>
      <c r="V15" s="224">
        <f>ROUND(E15*U15,2)</f>
        <v>0.08</v>
      </c>
      <c r="W15" s="224"/>
      <c r="X15" s="224" t="s">
        <v>190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191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x14ac:dyDescent="0.2">
      <c r="A16" s="231" t="s">
        <v>162</v>
      </c>
      <c r="B16" s="232" t="s">
        <v>94</v>
      </c>
      <c r="C16" s="248" t="s">
        <v>95</v>
      </c>
      <c r="D16" s="233"/>
      <c r="E16" s="234"/>
      <c r="F16" s="235"/>
      <c r="G16" s="235">
        <f>SUMIF(AG17:AG24,"&lt;&gt;NOR",G17:G24)</f>
        <v>0</v>
      </c>
      <c r="H16" s="235"/>
      <c r="I16" s="235">
        <f>SUM(I17:I24)</f>
        <v>0</v>
      </c>
      <c r="J16" s="235"/>
      <c r="K16" s="235">
        <f>SUM(K17:K24)</f>
        <v>0</v>
      </c>
      <c r="L16" s="235"/>
      <c r="M16" s="235">
        <f>SUM(M17:M24)</f>
        <v>0</v>
      </c>
      <c r="N16" s="235"/>
      <c r="O16" s="235">
        <f>SUM(O17:O24)</f>
        <v>0</v>
      </c>
      <c r="P16" s="235"/>
      <c r="Q16" s="235">
        <f>SUM(Q17:Q24)</f>
        <v>0</v>
      </c>
      <c r="R16" s="235"/>
      <c r="S16" s="235"/>
      <c r="T16" s="236"/>
      <c r="U16" s="230"/>
      <c r="V16" s="230">
        <f>SUM(V17:V24)</f>
        <v>0</v>
      </c>
      <c r="W16" s="230"/>
      <c r="X16" s="230"/>
      <c r="AG16" t="s">
        <v>163</v>
      </c>
    </row>
    <row r="17" spans="1:60" outlineLevel="1" x14ac:dyDescent="0.2">
      <c r="A17" s="237">
        <v>5</v>
      </c>
      <c r="B17" s="238" t="s">
        <v>1065</v>
      </c>
      <c r="C17" s="249" t="s">
        <v>1066</v>
      </c>
      <c r="D17" s="239" t="s">
        <v>344</v>
      </c>
      <c r="E17" s="240">
        <v>1.2434000000000001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2">
        <v>0</v>
      </c>
      <c r="O17" s="242">
        <f>ROUND(E17*N17,2)</f>
        <v>0</v>
      </c>
      <c r="P17" s="242">
        <v>0</v>
      </c>
      <c r="Q17" s="242">
        <f>ROUND(E17*P17,2)</f>
        <v>0</v>
      </c>
      <c r="R17" s="242"/>
      <c r="S17" s="242" t="s">
        <v>189</v>
      </c>
      <c r="T17" s="243" t="s">
        <v>168</v>
      </c>
      <c r="U17" s="224">
        <v>0</v>
      </c>
      <c r="V17" s="224">
        <f>ROUND(E17*U17,2)</f>
        <v>0</v>
      </c>
      <c r="W17" s="224"/>
      <c r="X17" s="224" t="s">
        <v>190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483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50" t="s">
        <v>1067</v>
      </c>
      <c r="D18" s="245"/>
      <c r="E18" s="245"/>
      <c r="F18" s="245"/>
      <c r="G18" s="24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172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53" t="s">
        <v>1068</v>
      </c>
      <c r="D19" s="228"/>
      <c r="E19" s="229">
        <v>1.24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176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37">
        <v>6</v>
      </c>
      <c r="B20" s="238" t="s">
        <v>1069</v>
      </c>
      <c r="C20" s="249" t="s">
        <v>1070</v>
      </c>
      <c r="D20" s="239" t="s">
        <v>254</v>
      </c>
      <c r="E20" s="240">
        <v>5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2">
        <v>5.0000000000000002E-5</v>
      </c>
      <c r="O20" s="242">
        <f>ROUND(E20*N20,2)</f>
        <v>0</v>
      </c>
      <c r="P20" s="242">
        <v>0</v>
      </c>
      <c r="Q20" s="242">
        <f>ROUND(E20*P20,2)</f>
        <v>0</v>
      </c>
      <c r="R20" s="242"/>
      <c r="S20" s="242" t="s">
        <v>189</v>
      </c>
      <c r="T20" s="243" t="s">
        <v>168</v>
      </c>
      <c r="U20" s="224">
        <v>0</v>
      </c>
      <c r="V20" s="224">
        <f>ROUND(E20*U20,2)</f>
        <v>0</v>
      </c>
      <c r="W20" s="224"/>
      <c r="X20" s="224" t="s">
        <v>190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483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50" t="s">
        <v>1071</v>
      </c>
      <c r="D21" s="245"/>
      <c r="E21" s="245"/>
      <c r="F21" s="245"/>
      <c r="G21" s="24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172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37">
        <v>7</v>
      </c>
      <c r="B22" s="238" t="s">
        <v>1072</v>
      </c>
      <c r="C22" s="249" t="s">
        <v>1073</v>
      </c>
      <c r="D22" s="239" t="s">
        <v>279</v>
      </c>
      <c r="E22" s="240">
        <v>1.2434000000000001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3.2499999999999999E-3</v>
      </c>
      <c r="O22" s="242">
        <f>ROUND(E22*N22,2)</f>
        <v>0</v>
      </c>
      <c r="P22" s="242">
        <v>0</v>
      </c>
      <c r="Q22" s="242">
        <f>ROUND(E22*P22,2)</f>
        <v>0</v>
      </c>
      <c r="R22" s="242" t="s">
        <v>319</v>
      </c>
      <c r="S22" s="242" t="s">
        <v>167</v>
      </c>
      <c r="T22" s="243" t="s">
        <v>168</v>
      </c>
      <c r="U22" s="224">
        <v>0</v>
      </c>
      <c r="V22" s="224">
        <f>ROUND(E22*U22,2)</f>
        <v>0</v>
      </c>
      <c r="W22" s="224"/>
      <c r="X22" s="224" t="s">
        <v>321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322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53" t="s">
        <v>1068</v>
      </c>
      <c r="D23" s="228"/>
      <c r="E23" s="229">
        <v>1.24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176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58">
        <v>8</v>
      </c>
      <c r="B24" s="259" t="s">
        <v>519</v>
      </c>
      <c r="C24" s="266" t="s">
        <v>767</v>
      </c>
      <c r="D24" s="260" t="s">
        <v>0</v>
      </c>
      <c r="E24" s="261">
        <v>80.674800000000005</v>
      </c>
      <c r="F24" s="262"/>
      <c r="G24" s="263">
        <f>ROUND(E24*F24,2)</f>
        <v>0</v>
      </c>
      <c r="H24" s="262"/>
      <c r="I24" s="263">
        <f>ROUND(E24*H24,2)</f>
        <v>0</v>
      </c>
      <c r="J24" s="262"/>
      <c r="K24" s="263">
        <f>ROUND(E24*J24,2)</f>
        <v>0</v>
      </c>
      <c r="L24" s="263">
        <v>21</v>
      </c>
      <c r="M24" s="263">
        <f>G24*(1+L24/100)</f>
        <v>0</v>
      </c>
      <c r="N24" s="263">
        <v>0</v>
      </c>
      <c r="O24" s="263">
        <f>ROUND(E24*N24,2)</f>
        <v>0</v>
      </c>
      <c r="P24" s="263">
        <v>0</v>
      </c>
      <c r="Q24" s="263">
        <f>ROUND(E24*P24,2)</f>
        <v>0</v>
      </c>
      <c r="R24" s="263"/>
      <c r="S24" s="263" t="s">
        <v>167</v>
      </c>
      <c r="T24" s="264" t="s">
        <v>168</v>
      </c>
      <c r="U24" s="224">
        <v>0</v>
      </c>
      <c r="V24" s="224">
        <f>ROUND(E24*U24,2)</f>
        <v>0</v>
      </c>
      <c r="W24" s="224"/>
      <c r="X24" s="224" t="s">
        <v>190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483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x14ac:dyDescent="0.2">
      <c r="A25" s="231" t="s">
        <v>162</v>
      </c>
      <c r="B25" s="232" t="s">
        <v>110</v>
      </c>
      <c r="C25" s="248" t="s">
        <v>111</v>
      </c>
      <c r="D25" s="233"/>
      <c r="E25" s="234"/>
      <c r="F25" s="235"/>
      <c r="G25" s="235">
        <f>SUMIF(AG26:AG32,"&lt;&gt;NOR",G26:G32)</f>
        <v>0</v>
      </c>
      <c r="H25" s="235"/>
      <c r="I25" s="235">
        <f>SUM(I26:I32)</f>
        <v>0</v>
      </c>
      <c r="J25" s="235"/>
      <c r="K25" s="235">
        <f>SUM(K26:K32)</f>
        <v>0</v>
      </c>
      <c r="L25" s="235"/>
      <c r="M25" s="235">
        <f>SUM(M26:M32)</f>
        <v>0</v>
      </c>
      <c r="N25" s="235"/>
      <c r="O25" s="235">
        <f>SUM(O26:O32)</f>
        <v>0</v>
      </c>
      <c r="P25" s="235"/>
      <c r="Q25" s="235">
        <f>SUM(Q26:Q32)</f>
        <v>0.01</v>
      </c>
      <c r="R25" s="235"/>
      <c r="S25" s="235"/>
      <c r="T25" s="236"/>
      <c r="U25" s="230"/>
      <c r="V25" s="230">
        <f>SUM(V26:V32)</f>
        <v>0</v>
      </c>
      <c r="W25" s="230"/>
      <c r="X25" s="230"/>
      <c r="AG25" t="s">
        <v>163</v>
      </c>
    </row>
    <row r="26" spans="1:60" outlineLevel="1" x14ac:dyDescent="0.2">
      <c r="A26" s="237">
        <v>9</v>
      </c>
      <c r="B26" s="238" t="s">
        <v>1074</v>
      </c>
      <c r="C26" s="249" t="s">
        <v>1075</v>
      </c>
      <c r="D26" s="239" t="s">
        <v>254</v>
      </c>
      <c r="E26" s="240">
        <v>2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2"/>
      <c r="S26" s="242" t="s">
        <v>189</v>
      </c>
      <c r="T26" s="243" t="s">
        <v>168</v>
      </c>
      <c r="U26" s="224">
        <v>0</v>
      </c>
      <c r="V26" s="224">
        <f>ROUND(E26*U26,2)</f>
        <v>0</v>
      </c>
      <c r="W26" s="224"/>
      <c r="X26" s="224" t="s">
        <v>190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483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50" t="s">
        <v>1076</v>
      </c>
      <c r="D27" s="245"/>
      <c r="E27" s="245"/>
      <c r="F27" s="245"/>
      <c r="G27" s="24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172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37">
        <v>10</v>
      </c>
      <c r="B28" s="238" t="s">
        <v>1077</v>
      </c>
      <c r="C28" s="249" t="s">
        <v>1078</v>
      </c>
      <c r="D28" s="239" t="s">
        <v>254</v>
      </c>
      <c r="E28" s="240">
        <v>3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2">
        <v>0</v>
      </c>
      <c r="O28" s="242">
        <f>ROUND(E28*N28,2)</f>
        <v>0</v>
      </c>
      <c r="P28" s="242">
        <v>0</v>
      </c>
      <c r="Q28" s="242">
        <f>ROUND(E28*P28,2)</f>
        <v>0</v>
      </c>
      <c r="R28" s="242"/>
      <c r="S28" s="242" t="s">
        <v>189</v>
      </c>
      <c r="T28" s="243" t="s">
        <v>168</v>
      </c>
      <c r="U28" s="224">
        <v>0</v>
      </c>
      <c r="V28" s="224">
        <f>ROUND(E28*U28,2)</f>
        <v>0</v>
      </c>
      <c r="W28" s="224"/>
      <c r="X28" s="224" t="s">
        <v>190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483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50" t="s">
        <v>1079</v>
      </c>
      <c r="D29" s="245"/>
      <c r="E29" s="245"/>
      <c r="F29" s="245"/>
      <c r="G29" s="245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172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37">
        <v>11</v>
      </c>
      <c r="B30" s="238" t="s">
        <v>1080</v>
      </c>
      <c r="C30" s="249" t="s">
        <v>1081</v>
      </c>
      <c r="D30" s="239" t="s">
        <v>542</v>
      </c>
      <c r="E30" s="240">
        <v>5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2">
        <v>0</v>
      </c>
      <c r="O30" s="242">
        <f>ROUND(E30*N30,2)</f>
        <v>0</v>
      </c>
      <c r="P30" s="242">
        <v>2.8500000000000001E-3</v>
      </c>
      <c r="Q30" s="242">
        <f>ROUND(E30*P30,2)</f>
        <v>0.01</v>
      </c>
      <c r="R30" s="242"/>
      <c r="S30" s="242" t="s">
        <v>189</v>
      </c>
      <c r="T30" s="243" t="s">
        <v>168</v>
      </c>
      <c r="U30" s="224">
        <v>0</v>
      </c>
      <c r="V30" s="224">
        <f>ROUND(E30*U30,2)</f>
        <v>0</v>
      </c>
      <c r="W30" s="224"/>
      <c r="X30" s="224" t="s">
        <v>190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483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22"/>
      <c r="B31" s="223"/>
      <c r="C31" s="250" t="s">
        <v>1082</v>
      </c>
      <c r="D31" s="245"/>
      <c r="E31" s="245"/>
      <c r="F31" s="245"/>
      <c r="G31" s="24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172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58">
        <v>12</v>
      </c>
      <c r="B32" s="259" t="s">
        <v>1083</v>
      </c>
      <c r="C32" s="266" t="s">
        <v>1084</v>
      </c>
      <c r="D32" s="260" t="s">
        <v>0</v>
      </c>
      <c r="E32" s="261">
        <v>29.58</v>
      </c>
      <c r="F32" s="262"/>
      <c r="G32" s="263">
        <f>ROUND(E32*F32,2)</f>
        <v>0</v>
      </c>
      <c r="H32" s="262"/>
      <c r="I32" s="263">
        <f>ROUND(E32*H32,2)</f>
        <v>0</v>
      </c>
      <c r="J32" s="262"/>
      <c r="K32" s="263">
        <f>ROUND(E32*J32,2)</f>
        <v>0</v>
      </c>
      <c r="L32" s="263">
        <v>21</v>
      </c>
      <c r="M32" s="263">
        <f>G32*(1+L32/100)</f>
        <v>0</v>
      </c>
      <c r="N32" s="263">
        <v>0</v>
      </c>
      <c r="O32" s="263">
        <f>ROUND(E32*N32,2)</f>
        <v>0</v>
      </c>
      <c r="P32" s="263">
        <v>0</v>
      </c>
      <c r="Q32" s="263">
        <f>ROUND(E32*P32,2)</f>
        <v>0</v>
      </c>
      <c r="R32" s="263"/>
      <c r="S32" s="263" t="s">
        <v>167</v>
      </c>
      <c r="T32" s="264" t="s">
        <v>168</v>
      </c>
      <c r="U32" s="224">
        <v>0</v>
      </c>
      <c r="V32" s="224">
        <f>ROUND(E32*U32,2)</f>
        <v>0</v>
      </c>
      <c r="W32" s="224"/>
      <c r="X32" s="224" t="s">
        <v>190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483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x14ac:dyDescent="0.2">
      <c r="A33" s="231" t="s">
        <v>162</v>
      </c>
      <c r="B33" s="232" t="s">
        <v>114</v>
      </c>
      <c r="C33" s="248" t="s">
        <v>115</v>
      </c>
      <c r="D33" s="233"/>
      <c r="E33" s="234"/>
      <c r="F33" s="235"/>
      <c r="G33" s="235">
        <f>SUMIF(AG34:AG35,"&lt;&gt;NOR",G34:G35)</f>
        <v>0</v>
      </c>
      <c r="H33" s="235"/>
      <c r="I33" s="235">
        <f>SUM(I34:I35)</f>
        <v>0</v>
      </c>
      <c r="J33" s="235"/>
      <c r="K33" s="235">
        <f>SUM(K34:K35)</f>
        <v>0</v>
      </c>
      <c r="L33" s="235"/>
      <c r="M33" s="235">
        <f>SUM(M34:M35)</f>
        <v>0</v>
      </c>
      <c r="N33" s="235"/>
      <c r="O33" s="235">
        <f>SUM(O34:O35)</f>
        <v>0</v>
      </c>
      <c r="P33" s="235"/>
      <c r="Q33" s="235">
        <f>SUM(Q34:Q35)</f>
        <v>0</v>
      </c>
      <c r="R33" s="235"/>
      <c r="S33" s="235"/>
      <c r="T33" s="236"/>
      <c r="U33" s="230"/>
      <c r="V33" s="230">
        <f>SUM(V34:V35)</f>
        <v>12.16</v>
      </c>
      <c r="W33" s="230"/>
      <c r="X33" s="230"/>
      <c r="AG33" t="s">
        <v>163</v>
      </c>
    </row>
    <row r="34" spans="1:60" outlineLevel="1" x14ac:dyDescent="0.2">
      <c r="A34" s="258">
        <v>13</v>
      </c>
      <c r="B34" s="259" t="s">
        <v>1085</v>
      </c>
      <c r="C34" s="266" t="s">
        <v>1086</v>
      </c>
      <c r="D34" s="260" t="s">
        <v>1087</v>
      </c>
      <c r="E34" s="261">
        <v>40</v>
      </c>
      <c r="F34" s="262"/>
      <c r="G34" s="263">
        <f>ROUND(E34*F34,2)</f>
        <v>0</v>
      </c>
      <c r="H34" s="262"/>
      <c r="I34" s="263">
        <f>ROUND(E34*H34,2)</f>
        <v>0</v>
      </c>
      <c r="J34" s="262"/>
      <c r="K34" s="263">
        <f>ROUND(E34*J34,2)</f>
        <v>0</v>
      </c>
      <c r="L34" s="263">
        <v>21</v>
      </c>
      <c r="M34" s="263">
        <f>G34*(1+L34/100)</f>
        <v>0</v>
      </c>
      <c r="N34" s="263">
        <v>6.0000000000000002E-5</v>
      </c>
      <c r="O34" s="263">
        <f>ROUND(E34*N34,2)</f>
        <v>0</v>
      </c>
      <c r="P34" s="263">
        <v>0</v>
      </c>
      <c r="Q34" s="263">
        <f>ROUND(E34*P34,2)</f>
        <v>0</v>
      </c>
      <c r="R34" s="263"/>
      <c r="S34" s="263" t="s">
        <v>167</v>
      </c>
      <c r="T34" s="264" t="s">
        <v>168</v>
      </c>
      <c r="U34" s="224">
        <v>0.30399999999999999</v>
      </c>
      <c r="V34" s="224">
        <f>ROUND(E34*U34,2)</f>
        <v>12.16</v>
      </c>
      <c r="W34" s="224"/>
      <c r="X34" s="224" t="s">
        <v>190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483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58">
        <v>14</v>
      </c>
      <c r="B35" s="259" t="s">
        <v>582</v>
      </c>
      <c r="C35" s="266" t="s">
        <v>1088</v>
      </c>
      <c r="D35" s="260" t="s">
        <v>0</v>
      </c>
      <c r="E35" s="261">
        <v>52.8</v>
      </c>
      <c r="F35" s="262"/>
      <c r="G35" s="263">
        <f>ROUND(E35*F35,2)</f>
        <v>0</v>
      </c>
      <c r="H35" s="262"/>
      <c r="I35" s="263">
        <f>ROUND(E35*H35,2)</f>
        <v>0</v>
      </c>
      <c r="J35" s="262"/>
      <c r="K35" s="263">
        <f>ROUND(E35*J35,2)</f>
        <v>0</v>
      </c>
      <c r="L35" s="263">
        <v>21</v>
      </c>
      <c r="M35" s="263">
        <f>G35*(1+L35/100)</f>
        <v>0</v>
      </c>
      <c r="N35" s="263">
        <v>0</v>
      </c>
      <c r="O35" s="263">
        <f>ROUND(E35*N35,2)</f>
        <v>0</v>
      </c>
      <c r="P35" s="263">
        <v>0</v>
      </c>
      <c r="Q35" s="263">
        <f>ROUND(E35*P35,2)</f>
        <v>0</v>
      </c>
      <c r="R35" s="263"/>
      <c r="S35" s="263" t="s">
        <v>167</v>
      </c>
      <c r="T35" s="264" t="s">
        <v>168</v>
      </c>
      <c r="U35" s="224">
        <v>0</v>
      </c>
      <c r="V35" s="224">
        <f>ROUND(E35*U35,2)</f>
        <v>0</v>
      </c>
      <c r="W35" s="224"/>
      <c r="X35" s="224" t="s">
        <v>190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483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x14ac:dyDescent="0.2">
      <c r="A36" s="231" t="s">
        <v>162</v>
      </c>
      <c r="B36" s="232" t="s">
        <v>122</v>
      </c>
      <c r="C36" s="248" t="s">
        <v>123</v>
      </c>
      <c r="D36" s="233"/>
      <c r="E36" s="234"/>
      <c r="F36" s="235"/>
      <c r="G36" s="235">
        <f>SUMIF(AG37:AG38,"&lt;&gt;NOR",G37:G38)</f>
        <v>0</v>
      </c>
      <c r="H36" s="235"/>
      <c r="I36" s="235">
        <f>SUM(I37:I38)</f>
        <v>0</v>
      </c>
      <c r="J36" s="235"/>
      <c r="K36" s="235">
        <f>SUM(K37:K38)</f>
        <v>0</v>
      </c>
      <c r="L36" s="235"/>
      <c r="M36" s="235">
        <f>SUM(M37:M38)</f>
        <v>0</v>
      </c>
      <c r="N36" s="235"/>
      <c r="O36" s="235">
        <f>SUM(O37:O38)</f>
        <v>0</v>
      </c>
      <c r="P36" s="235"/>
      <c r="Q36" s="235">
        <f>SUM(Q37:Q38)</f>
        <v>0</v>
      </c>
      <c r="R36" s="235"/>
      <c r="S36" s="235"/>
      <c r="T36" s="236"/>
      <c r="U36" s="230"/>
      <c r="V36" s="230">
        <f>SUM(V37:V38)</f>
        <v>1.1499999999999999</v>
      </c>
      <c r="W36" s="230"/>
      <c r="X36" s="230"/>
      <c r="AG36" t="s">
        <v>163</v>
      </c>
    </row>
    <row r="37" spans="1:60" outlineLevel="1" x14ac:dyDescent="0.2">
      <c r="A37" s="237">
        <v>15</v>
      </c>
      <c r="B37" s="238" t="s">
        <v>1089</v>
      </c>
      <c r="C37" s="249" t="s">
        <v>1090</v>
      </c>
      <c r="D37" s="239" t="s">
        <v>279</v>
      </c>
      <c r="E37" s="240">
        <v>4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2">
        <v>2.4000000000000001E-4</v>
      </c>
      <c r="O37" s="242">
        <f>ROUND(E37*N37,2)</f>
        <v>0</v>
      </c>
      <c r="P37" s="242">
        <v>0</v>
      </c>
      <c r="Q37" s="242">
        <f>ROUND(E37*P37,2)</f>
        <v>0</v>
      </c>
      <c r="R37" s="242"/>
      <c r="S37" s="242" t="s">
        <v>167</v>
      </c>
      <c r="T37" s="243" t="s">
        <v>168</v>
      </c>
      <c r="U37" s="224">
        <v>0.28699999999999998</v>
      </c>
      <c r="V37" s="224">
        <f>ROUND(E37*U37,2)</f>
        <v>1.1499999999999999</v>
      </c>
      <c r="W37" s="224"/>
      <c r="X37" s="224" t="s">
        <v>190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483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22"/>
      <c r="B38" s="223"/>
      <c r="C38" s="250" t="s">
        <v>1091</v>
      </c>
      <c r="D38" s="245"/>
      <c r="E38" s="245"/>
      <c r="F38" s="245"/>
      <c r="G38" s="24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5"/>
      <c r="Z38" s="215"/>
      <c r="AA38" s="215"/>
      <c r="AB38" s="215"/>
      <c r="AC38" s="215"/>
      <c r="AD38" s="215"/>
      <c r="AE38" s="215"/>
      <c r="AF38" s="215"/>
      <c r="AG38" s="215" t="s">
        <v>172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x14ac:dyDescent="0.2">
      <c r="A39" s="231" t="s">
        <v>162</v>
      </c>
      <c r="B39" s="232" t="s">
        <v>129</v>
      </c>
      <c r="C39" s="248" t="s">
        <v>130</v>
      </c>
      <c r="D39" s="233"/>
      <c r="E39" s="234"/>
      <c r="F39" s="235"/>
      <c r="G39" s="235">
        <f>SUMIF(AG40:AG74,"&lt;&gt;NOR",G40:G74)</f>
        <v>0</v>
      </c>
      <c r="H39" s="235"/>
      <c r="I39" s="235">
        <f>SUM(I40:I74)</f>
        <v>0</v>
      </c>
      <c r="J39" s="235"/>
      <c r="K39" s="235">
        <f>SUM(K40:K74)</f>
        <v>0</v>
      </c>
      <c r="L39" s="235"/>
      <c r="M39" s="235">
        <f>SUM(M40:M74)</f>
        <v>0</v>
      </c>
      <c r="N39" s="235"/>
      <c r="O39" s="235">
        <f>SUM(O40:O74)</f>
        <v>0.09</v>
      </c>
      <c r="P39" s="235"/>
      <c r="Q39" s="235">
        <f>SUM(Q40:Q74)</f>
        <v>0</v>
      </c>
      <c r="R39" s="235"/>
      <c r="S39" s="235"/>
      <c r="T39" s="236"/>
      <c r="U39" s="230"/>
      <c r="V39" s="230">
        <f>SUM(V40:V74)</f>
        <v>6</v>
      </c>
      <c r="W39" s="230"/>
      <c r="X39" s="230"/>
      <c r="AG39" t="s">
        <v>163</v>
      </c>
    </row>
    <row r="40" spans="1:60" outlineLevel="1" x14ac:dyDescent="0.2">
      <c r="A40" s="258">
        <v>16</v>
      </c>
      <c r="B40" s="259" t="s">
        <v>1092</v>
      </c>
      <c r="C40" s="266" t="s">
        <v>1093</v>
      </c>
      <c r="D40" s="260" t="s">
        <v>254</v>
      </c>
      <c r="E40" s="261">
        <v>1</v>
      </c>
      <c r="F40" s="262"/>
      <c r="G40" s="263">
        <f>ROUND(E40*F40,2)</f>
        <v>0</v>
      </c>
      <c r="H40" s="262"/>
      <c r="I40" s="263">
        <f>ROUND(E40*H40,2)</f>
        <v>0</v>
      </c>
      <c r="J40" s="262"/>
      <c r="K40" s="263">
        <f>ROUND(E40*J40,2)</f>
        <v>0</v>
      </c>
      <c r="L40" s="263">
        <v>21</v>
      </c>
      <c r="M40" s="263">
        <f>G40*(1+L40/100)</f>
        <v>0</v>
      </c>
      <c r="N40" s="263">
        <v>0</v>
      </c>
      <c r="O40" s="263">
        <f>ROUND(E40*N40,2)</f>
        <v>0</v>
      </c>
      <c r="P40" s="263">
        <v>0</v>
      </c>
      <c r="Q40" s="263">
        <f>ROUND(E40*P40,2)</f>
        <v>0</v>
      </c>
      <c r="R40" s="263"/>
      <c r="S40" s="263" t="s">
        <v>189</v>
      </c>
      <c r="T40" s="264" t="s">
        <v>168</v>
      </c>
      <c r="U40" s="224">
        <v>0</v>
      </c>
      <c r="V40" s="224">
        <f>ROUND(E40*U40,2)</f>
        <v>0</v>
      </c>
      <c r="W40" s="224"/>
      <c r="X40" s="224" t="s">
        <v>190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670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58">
        <v>17</v>
      </c>
      <c r="B41" s="259" t="s">
        <v>1094</v>
      </c>
      <c r="C41" s="266" t="s">
        <v>1095</v>
      </c>
      <c r="D41" s="260" t="s">
        <v>254</v>
      </c>
      <c r="E41" s="261">
        <v>2</v>
      </c>
      <c r="F41" s="262"/>
      <c r="G41" s="263">
        <f>ROUND(E41*F41,2)</f>
        <v>0</v>
      </c>
      <c r="H41" s="262"/>
      <c r="I41" s="263">
        <f>ROUND(E41*H41,2)</f>
        <v>0</v>
      </c>
      <c r="J41" s="262"/>
      <c r="K41" s="263">
        <f>ROUND(E41*J41,2)</f>
        <v>0</v>
      </c>
      <c r="L41" s="263">
        <v>21</v>
      </c>
      <c r="M41" s="263">
        <f>G41*(1+L41/100)</f>
        <v>0</v>
      </c>
      <c r="N41" s="263">
        <v>0</v>
      </c>
      <c r="O41" s="263">
        <f>ROUND(E41*N41,2)</f>
        <v>0</v>
      </c>
      <c r="P41" s="263">
        <v>0</v>
      </c>
      <c r="Q41" s="263">
        <f>ROUND(E41*P41,2)</f>
        <v>0</v>
      </c>
      <c r="R41" s="263"/>
      <c r="S41" s="263" t="s">
        <v>189</v>
      </c>
      <c r="T41" s="264" t="s">
        <v>168</v>
      </c>
      <c r="U41" s="224">
        <v>0</v>
      </c>
      <c r="V41" s="224">
        <f>ROUND(E41*U41,2)</f>
        <v>0</v>
      </c>
      <c r="W41" s="224"/>
      <c r="X41" s="224" t="s">
        <v>190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670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37">
        <v>18</v>
      </c>
      <c r="B42" s="238" t="s">
        <v>1096</v>
      </c>
      <c r="C42" s="249" t="s">
        <v>1097</v>
      </c>
      <c r="D42" s="239" t="s">
        <v>254</v>
      </c>
      <c r="E42" s="240">
        <v>2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2">
        <v>0</v>
      </c>
      <c r="O42" s="242">
        <f>ROUND(E42*N42,2)</f>
        <v>0</v>
      </c>
      <c r="P42" s="242">
        <v>0</v>
      </c>
      <c r="Q42" s="242">
        <f>ROUND(E42*P42,2)</f>
        <v>0</v>
      </c>
      <c r="R42" s="242"/>
      <c r="S42" s="242" t="s">
        <v>189</v>
      </c>
      <c r="T42" s="243" t="s">
        <v>168</v>
      </c>
      <c r="U42" s="224">
        <v>0</v>
      </c>
      <c r="V42" s="224">
        <f>ROUND(E42*U42,2)</f>
        <v>0</v>
      </c>
      <c r="W42" s="224"/>
      <c r="X42" s="224" t="s">
        <v>190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670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22"/>
      <c r="B43" s="223"/>
      <c r="C43" s="250" t="s">
        <v>256</v>
      </c>
      <c r="D43" s="245"/>
      <c r="E43" s="245"/>
      <c r="F43" s="245"/>
      <c r="G43" s="24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5"/>
      <c r="Z43" s="215"/>
      <c r="AA43" s="215"/>
      <c r="AB43" s="215"/>
      <c r="AC43" s="215"/>
      <c r="AD43" s="215"/>
      <c r="AE43" s="215"/>
      <c r="AF43" s="215"/>
      <c r="AG43" s="215" t="s">
        <v>172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58">
        <v>19</v>
      </c>
      <c r="B44" s="259" t="s">
        <v>1098</v>
      </c>
      <c r="C44" s="266" t="s">
        <v>1099</v>
      </c>
      <c r="D44" s="260" t="s">
        <v>254</v>
      </c>
      <c r="E44" s="261">
        <v>1</v>
      </c>
      <c r="F44" s="262"/>
      <c r="G44" s="263">
        <f>ROUND(E44*F44,2)</f>
        <v>0</v>
      </c>
      <c r="H44" s="262"/>
      <c r="I44" s="263">
        <f>ROUND(E44*H44,2)</f>
        <v>0</v>
      </c>
      <c r="J44" s="262"/>
      <c r="K44" s="263">
        <f>ROUND(E44*J44,2)</f>
        <v>0</v>
      </c>
      <c r="L44" s="263">
        <v>21</v>
      </c>
      <c r="M44" s="263">
        <f>G44*(1+L44/100)</f>
        <v>0</v>
      </c>
      <c r="N44" s="263">
        <v>0</v>
      </c>
      <c r="O44" s="263">
        <f>ROUND(E44*N44,2)</f>
        <v>0</v>
      </c>
      <c r="P44" s="263">
        <v>0</v>
      </c>
      <c r="Q44" s="263">
        <f>ROUND(E44*P44,2)</f>
        <v>0</v>
      </c>
      <c r="R44" s="263"/>
      <c r="S44" s="263" t="s">
        <v>189</v>
      </c>
      <c r="T44" s="264" t="s">
        <v>168</v>
      </c>
      <c r="U44" s="224">
        <v>0</v>
      </c>
      <c r="V44" s="224">
        <f>ROUND(E44*U44,2)</f>
        <v>0</v>
      </c>
      <c r="W44" s="224"/>
      <c r="X44" s="224" t="s">
        <v>190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670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58">
        <v>20</v>
      </c>
      <c r="B45" s="259" t="s">
        <v>1100</v>
      </c>
      <c r="C45" s="266" t="s">
        <v>1101</v>
      </c>
      <c r="D45" s="260" t="s">
        <v>254</v>
      </c>
      <c r="E45" s="261">
        <v>6</v>
      </c>
      <c r="F45" s="262"/>
      <c r="G45" s="263">
        <f>ROUND(E45*F45,2)</f>
        <v>0</v>
      </c>
      <c r="H45" s="262"/>
      <c r="I45" s="263">
        <f>ROUND(E45*H45,2)</f>
        <v>0</v>
      </c>
      <c r="J45" s="262"/>
      <c r="K45" s="263">
        <f>ROUND(E45*J45,2)</f>
        <v>0</v>
      </c>
      <c r="L45" s="263">
        <v>21</v>
      </c>
      <c r="M45" s="263">
        <f>G45*(1+L45/100)</f>
        <v>0</v>
      </c>
      <c r="N45" s="263">
        <v>0</v>
      </c>
      <c r="O45" s="263">
        <f>ROUND(E45*N45,2)</f>
        <v>0</v>
      </c>
      <c r="P45" s="263">
        <v>0</v>
      </c>
      <c r="Q45" s="263">
        <f>ROUND(E45*P45,2)</f>
        <v>0</v>
      </c>
      <c r="R45" s="263"/>
      <c r="S45" s="263" t="s">
        <v>189</v>
      </c>
      <c r="T45" s="264" t="s">
        <v>168</v>
      </c>
      <c r="U45" s="224">
        <v>0</v>
      </c>
      <c r="V45" s="224">
        <f>ROUND(E45*U45,2)</f>
        <v>0</v>
      </c>
      <c r="W45" s="224"/>
      <c r="X45" s="224" t="s">
        <v>190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670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58">
        <v>21</v>
      </c>
      <c r="B46" s="259" t="s">
        <v>1102</v>
      </c>
      <c r="C46" s="266" t="s">
        <v>1103</v>
      </c>
      <c r="D46" s="260" t="s">
        <v>1087</v>
      </c>
      <c r="E46" s="261">
        <v>20</v>
      </c>
      <c r="F46" s="262"/>
      <c r="G46" s="263">
        <f>ROUND(E46*F46,2)</f>
        <v>0</v>
      </c>
      <c r="H46" s="262"/>
      <c r="I46" s="263">
        <f>ROUND(E46*H46,2)</f>
        <v>0</v>
      </c>
      <c r="J46" s="262"/>
      <c r="K46" s="263">
        <f>ROUND(E46*J46,2)</f>
        <v>0</v>
      </c>
      <c r="L46" s="263">
        <v>21</v>
      </c>
      <c r="M46" s="263">
        <f>G46*(1+L46/100)</f>
        <v>0</v>
      </c>
      <c r="N46" s="263">
        <v>0</v>
      </c>
      <c r="O46" s="263">
        <f>ROUND(E46*N46,2)</f>
        <v>0</v>
      </c>
      <c r="P46" s="263">
        <v>0</v>
      </c>
      <c r="Q46" s="263">
        <f>ROUND(E46*P46,2)</f>
        <v>0</v>
      </c>
      <c r="R46" s="263"/>
      <c r="S46" s="263" t="s">
        <v>189</v>
      </c>
      <c r="T46" s="264" t="s">
        <v>168</v>
      </c>
      <c r="U46" s="224">
        <v>0</v>
      </c>
      <c r="V46" s="224">
        <f>ROUND(E46*U46,2)</f>
        <v>0</v>
      </c>
      <c r="W46" s="224"/>
      <c r="X46" s="224" t="s">
        <v>190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670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58">
        <v>22</v>
      </c>
      <c r="B47" s="259" t="s">
        <v>1104</v>
      </c>
      <c r="C47" s="266" t="s">
        <v>1105</v>
      </c>
      <c r="D47" s="260" t="s">
        <v>1087</v>
      </c>
      <c r="E47" s="261">
        <v>20</v>
      </c>
      <c r="F47" s="262"/>
      <c r="G47" s="263">
        <f>ROUND(E47*F47,2)</f>
        <v>0</v>
      </c>
      <c r="H47" s="262"/>
      <c r="I47" s="263">
        <f>ROUND(E47*H47,2)</f>
        <v>0</v>
      </c>
      <c r="J47" s="262"/>
      <c r="K47" s="263">
        <f>ROUND(E47*J47,2)</f>
        <v>0</v>
      </c>
      <c r="L47" s="263">
        <v>21</v>
      </c>
      <c r="M47" s="263">
        <f>G47*(1+L47/100)</f>
        <v>0</v>
      </c>
      <c r="N47" s="263">
        <v>0</v>
      </c>
      <c r="O47" s="263">
        <f>ROUND(E47*N47,2)</f>
        <v>0</v>
      </c>
      <c r="P47" s="263">
        <v>0</v>
      </c>
      <c r="Q47" s="263">
        <f>ROUND(E47*P47,2)</f>
        <v>0</v>
      </c>
      <c r="R47" s="263"/>
      <c r="S47" s="263" t="s">
        <v>189</v>
      </c>
      <c r="T47" s="264" t="s">
        <v>168</v>
      </c>
      <c r="U47" s="224">
        <v>0</v>
      </c>
      <c r="V47" s="224">
        <f>ROUND(E47*U47,2)</f>
        <v>0</v>
      </c>
      <c r="W47" s="224"/>
      <c r="X47" s="224" t="s">
        <v>190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670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37">
        <v>23</v>
      </c>
      <c r="B48" s="238" t="s">
        <v>1106</v>
      </c>
      <c r="C48" s="249" t="s">
        <v>1107</v>
      </c>
      <c r="D48" s="239" t="s">
        <v>344</v>
      </c>
      <c r="E48" s="240">
        <v>8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2">
        <v>0</v>
      </c>
      <c r="O48" s="242">
        <f>ROUND(E48*N48,2)</f>
        <v>0</v>
      </c>
      <c r="P48" s="242">
        <v>0</v>
      </c>
      <c r="Q48" s="242">
        <f>ROUND(E48*P48,2)</f>
        <v>0</v>
      </c>
      <c r="R48" s="242"/>
      <c r="S48" s="242" t="s">
        <v>189</v>
      </c>
      <c r="T48" s="243" t="s">
        <v>168</v>
      </c>
      <c r="U48" s="224">
        <v>0</v>
      </c>
      <c r="V48" s="224">
        <f>ROUND(E48*U48,2)</f>
        <v>0</v>
      </c>
      <c r="W48" s="224"/>
      <c r="X48" s="224" t="s">
        <v>190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670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22"/>
      <c r="B49" s="223"/>
      <c r="C49" s="253" t="s">
        <v>1108</v>
      </c>
      <c r="D49" s="228"/>
      <c r="E49" s="229">
        <v>8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5"/>
      <c r="Z49" s="215"/>
      <c r="AA49" s="215"/>
      <c r="AB49" s="215"/>
      <c r="AC49" s="215"/>
      <c r="AD49" s="215"/>
      <c r="AE49" s="215"/>
      <c r="AF49" s="215"/>
      <c r="AG49" s="215" t="s">
        <v>176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37">
        <v>24</v>
      </c>
      <c r="B50" s="238" t="s">
        <v>1109</v>
      </c>
      <c r="C50" s="249" t="s">
        <v>1110</v>
      </c>
      <c r="D50" s="239" t="s">
        <v>344</v>
      </c>
      <c r="E50" s="240">
        <v>9.4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2">
        <v>0</v>
      </c>
      <c r="O50" s="242">
        <f>ROUND(E50*N50,2)</f>
        <v>0</v>
      </c>
      <c r="P50" s="242">
        <v>0</v>
      </c>
      <c r="Q50" s="242">
        <f>ROUND(E50*P50,2)</f>
        <v>0</v>
      </c>
      <c r="R50" s="242"/>
      <c r="S50" s="242" t="s">
        <v>189</v>
      </c>
      <c r="T50" s="243" t="s">
        <v>168</v>
      </c>
      <c r="U50" s="224">
        <v>0</v>
      </c>
      <c r="V50" s="224">
        <f>ROUND(E50*U50,2)</f>
        <v>0</v>
      </c>
      <c r="W50" s="224"/>
      <c r="X50" s="224" t="s">
        <v>190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670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22"/>
      <c r="B51" s="223"/>
      <c r="C51" s="253" t="s">
        <v>1111</v>
      </c>
      <c r="D51" s="228"/>
      <c r="E51" s="229">
        <v>5.6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5"/>
      <c r="Z51" s="215"/>
      <c r="AA51" s="215"/>
      <c r="AB51" s="215"/>
      <c r="AC51" s="215"/>
      <c r="AD51" s="215"/>
      <c r="AE51" s="215"/>
      <c r="AF51" s="215"/>
      <c r="AG51" s="215" t="s">
        <v>176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53" t="s">
        <v>1112</v>
      </c>
      <c r="D52" s="228"/>
      <c r="E52" s="229">
        <v>3.8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5"/>
      <c r="Z52" s="215"/>
      <c r="AA52" s="215"/>
      <c r="AB52" s="215"/>
      <c r="AC52" s="215"/>
      <c r="AD52" s="215"/>
      <c r="AE52" s="215"/>
      <c r="AF52" s="215"/>
      <c r="AG52" s="215" t="s">
        <v>176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58">
        <v>25</v>
      </c>
      <c r="B53" s="259" t="s">
        <v>1113</v>
      </c>
      <c r="C53" s="266" t="s">
        <v>1114</v>
      </c>
      <c r="D53" s="260" t="s">
        <v>344</v>
      </c>
      <c r="E53" s="261">
        <v>1</v>
      </c>
      <c r="F53" s="262"/>
      <c r="G53" s="263">
        <f>ROUND(E53*F53,2)</f>
        <v>0</v>
      </c>
      <c r="H53" s="262"/>
      <c r="I53" s="263">
        <f>ROUND(E53*H53,2)</f>
        <v>0</v>
      </c>
      <c r="J53" s="262"/>
      <c r="K53" s="263">
        <f>ROUND(E53*J53,2)</f>
        <v>0</v>
      </c>
      <c r="L53" s="263">
        <v>21</v>
      </c>
      <c r="M53" s="263">
        <f>G53*(1+L53/100)</f>
        <v>0</v>
      </c>
      <c r="N53" s="263">
        <v>0</v>
      </c>
      <c r="O53" s="263">
        <f>ROUND(E53*N53,2)</f>
        <v>0</v>
      </c>
      <c r="P53" s="263">
        <v>0</v>
      </c>
      <c r="Q53" s="263">
        <f>ROUND(E53*P53,2)</f>
        <v>0</v>
      </c>
      <c r="R53" s="263"/>
      <c r="S53" s="263" t="s">
        <v>189</v>
      </c>
      <c r="T53" s="264" t="s">
        <v>168</v>
      </c>
      <c r="U53" s="224">
        <v>0</v>
      </c>
      <c r="V53" s="224">
        <f>ROUND(E53*U53,2)</f>
        <v>0</v>
      </c>
      <c r="W53" s="224"/>
      <c r="X53" s="224" t="s">
        <v>190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670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58">
        <v>26</v>
      </c>
      <c r="B54" s="259" t="s">
        <v>1115</v>
      </c>
      <c r="C54" s="266" t="s">
        <v>1116</v>
      </c>
      <c r="D54" s="260" t="s">
        <v>344</v>
      </c>
      <c r="E54" s="261">
        <v>6</v>
      </c>
      <c r="F54" s="262"/>
      <c r="G54" s="263">
        <f>ROUND(E54*F54,2)</f>
        <v>0</v>
      </c>
      <c r="H54" s="262"/>
      <c r="I54" s="263">
        <f>ROUND(E54*H54,2)</f>
        <v>0</v>
      </c>
      <c r="J54" s="262"/>
      <c r="K54" s="263">
        <f>ROUND(E54*J54,2)</f>
        <v>0</v>
      </c>
      <c r="L54" s="263">
        <v>21</v>
      </c>
      <c r="M54" s="263">
        <f>G54*(1+L54/100)</f>
        <v>0</v>
      </c>
      <c r="N54" s="263">
        <v>0</v>
      </c>
      <c r="O54" s="263">
        <f>ROUND(E54*N54,2)</f>
        <v>0</v>
      </c>
      <c r="P54" s="263">
        <v>0</v>
      </c>
      <c r="Q54" s="263">
        <f>ROUND(E54*P54,2)</f>
        <v>0</v>
      </c>
      <c r="R54" s="263"/>
      <c r="S54" s="263" t="s">
        <v>189</v>
      </c>
      <c r="T54" s="264" t="s">
        <v>168</v>
      </c>
      <c r="U54" s="224">
        <v>0</v>
      </c>
      <c r="V54" s="224">
        <f>ROUND(E54*U54,2)</f>
        <v>0</v>
      </c>
      <c r="W54" s="224"/>
      <c r="X54" s="224" t="s">
        <v>190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670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58">
        <v>27</v>
      </c>
      <c r="B55" s="259" t="s">
        <v>1117</v>
      </c>
      <c r="C55" s="266" t="s">
        <v>1118</v>
      </c>
      <c r="D55" s="260" t="s">
        <v>1087</v>
      </c>
      <c r="E55" s="261">
        <v>10</v>
      </c>
      <c r="F55" s="262"/>
      <c r="G55" s="263">
        <f>ROUND(E55*F55,2)</f>
        <v>0</v>
      </c>
      <c r="H55" s="262"/>
      <c r="I55" s="263">
        <f>ROUND(E55*H55,2)</f>
        <v>0</v>
      </c>
      <c r="J55" s="262"/>
      <c r="K55" s="263">
        <f>ROUND(E55*J55,2)</f>
        <v>0</v>
      </c>
      <c r="L55" s="263">
        <v>21</v>
      </c>
      <c r="M55" s="263">
        <f>G55*(1+L55/100)</f>
        <v>0</v>
      </c>
      <c r="N55" s="263">
        <v>0</v>
      </c>
      <c r="O55" s="263">
        <f>ROUND(E55*N55,2)</f>
        <v>0</v>
      </c>
      <c r="P55" s="263">
        <v>0</v>
      </c>
      <c r="Q55" s="263">
        <f>ROUND(E55*P55,2)</f>
        <v>0</v>
      </c>
      <c r="R55" s="263"/>
      <c r="S55" s="263" t="s">
        <v>189</v>
      </c>
      <c r="T55" s="264" t="s">
        <v>168</v>
      </c>
      <c r="U55" s="224">
        <v>0</v>
      </c>
      <c r="V55" s="224">
        <f>ROUND(E55*U55,2)</f>
        <v>0</v>
      </c>
      <c r="W55" s="224"/>
      <c r="X55" s="224" t="s">
        <v>190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670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58">
        <v>28</v>
      </c>
      <c r="B56" s="259" t="s">
        <v>1119</v>
      </c>
      <c r="C56" s="266" t="s">
        <v>1120</v>
      </c>
      <c r="D56" s="260" t="s">
        <v>254</v>
      </c>
      <c r="E56" s="261">
        <v>4</v>
      </c>
      <c r="F56" s="262"/>
      <c r="G56" s="263">
        <f>ROUND(E56*F56,2)</f>
        <v>0</v>
      </c>
      <c r="H56" s="262"/>
      <c r="I56" s="263">
        <f>ROUND(E56*H56,2)</f>
        <v>0</v>
      </c>
      <c r="J56" s="262"/>
      <c r="K56" s="263">
        <f>ROUND(E56*J56,2)</f>
        <v>0</v>
      </c>
      <c r="L56" s="263">
        <v>21</v>
      </c>
      <c r="M56" s="263">
        <f>G56*(1+L56/100)</f>
        <v>0</v>
      </c>
      <c r="N56" s="263">
        <v>1.0000000000000001E-5</v>
      </c>
      <c r="O56" s="263">
        <f>ROUND(E56*N56,2)</f>
        <v>0</v>
      </c>
      <c r="P56" s="263">
        <v>0</v>
      </c>
      <c r="Q56" s="263">
        <f>ROUND(E56*P56,2)</f>
        <v>0</v>
      </c>
      <c r="R56" s="263"/>
      <c r="S56" s="263" t="s">
        <v>189</v>
      </c>
      <c r="T56" s="264" t="s">
        <v>168</v>
      </c>
      <c r="U56" s="224">
        <v>0</v>
      </c>
      <c r="V56" s="224">
        <f>ROUND(E56*U56,2)</f>
        <v>0</v>
      </c>
      <c r="W56" s="224"/>
      <c r="X56" s="224" t="s">
        <v>190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670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58">
        <v>29</v>
      </c>
      <c r="B57" s="259" t="s">
        <v>1121</v>
      </c>
      <c r="C57" s="266" t="s">
        <v>1122</v>
      </c>
      <c r="D57" s="260" t="s">
        <v>254</v>
      </c>
      <c r="E57" s="261">
        <v>1</v>
      </c>
      <c r="F57" s="262"/>
      <c r="G57" s="263">
        <f>ROUND(E57*F57,2)</f>
        <v>0</v>
      </c>
      <c r="H57" s="262"/>
      <c r="I57" s="263">
        <f>ROUND(E57*H57,2)</f>
        <v>0</v>
      </c>
      <c r="J57" s="262"/>
      <c r="K57" s="263">
        <f>ROUND(E57*J57,2)</f>
        <v>0</v>
      </c>
      <c r="L57" s="263">
        <v>21</v>
      </c>
      <c r="M57" s="263">
        <f>G57*(1+L57/100)</f>
        <v>0</v>
      </c>
      <c r="N57" s="263">
        <v>7.0000000000000001E-3</v>
      </c>
      <c r="O57" s="263">
        <f>ROUND(E57*N57,2)</f>
        <v>0.01</v>
      </c>
      <c r="P57" s="263">
        <v>0</v>
      </c>
      <c r="Q57" s="263">
        <f>ROUND(E57*P57,2)</f>
        <v>0</v>
      </c>
      <c r="R57" s="263"/>
      <c r="S57" s="263" t="s">
        <v>189</v>
      </c>
      <c r="T57" s="264" t="s">
        <v>168</v>
      </c>
      <c r="U57" s="224">
        <v>0</v>
      </c>
      <c r="V57" s="224">
        <f>ROUND(E57*U57,2)</f>
        <v>0</v>
      </c>
      <c r="W57" s="224"/>
      <c r="X57" s="224" t="s">
        <v>321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322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37">
        <v>30</v>
      </c>
      <c r="B58" s="238" t="s">
        <v>1123</v>
      </c>
      <c r="C58" s="249" t="s">
        <v>1124</v>
      </c>
      <c r="D58" s="239" t="s">
        <v>254</v>
      </c>
      <c r="E58" s="240">
        <v>2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2">
        <v>7.0000000000000001E-3</v>
      </c>
      <c r="O58" s="242">
        <f>ROUND(E58*N58,2)</f>
        <v>0.01</v>
      </c>
      <c r="P58" s="242">
        <v>0</v>
      </c>
      <c r="Q58" s="242">
        <f>ROUND(E58*P58,2)</f>
        <v>0</v>
      </c>
      <c r="R58" s="242"/>
      <c r="S58" s="242" t="s">
        <v>189</v>
      </c>
      <c r="T58" s="243" t="s">
        <v>168</v>
      </c>
      <c r="U58" s="224">
        <v>0</v>
      </c>
      <c r="V58" s="224">
        <f>ROUND(E58*U58,2)</f>
        <v>0</v>
      </c>
      <c r="W58" s="224"/>
      <c r="X58" s="224" t="s">
        <v>321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322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22"/>
      <c r="B59" s="223"/>
      <c r="C59" s="250" t="s">
        <v>1125</v>
      </c>
      <c r="D59" s="245"/>
      <c r="E59" s="245"/>
      <c r="F59" s="245"/>
      <c r="G59" s="245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5"/>
      <c r="Z59" s="215"/>
      <c r="AA59" s="215"/>
      <c r="AB59" s="215"/>
      <c r="AC59" s="215"/>
      <c r="AD59" s="215"/>
      <c r="AE59" s="215"/>
      <c r="AF59" s="215"/>
      <c r="AG59" s="215" t="s">
        <v>172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22"/>
      <c r="B60" s="223"/>
      <c r="C60" s="252" t="s">
        <v>1126</v>
      </c>
      <c r="D60" s="246"/>
      <c r="E60" s="246"/>
      <c r="F60" s="246"/>
      <c r="G60" s="246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5"/>
      <c r="Z60" s="215"/>
      <c r="AA60" s="215"/>
      <c r="AB60" s="215"/>
      <c r="AC60" s="215"/>
      <c r="AD60" s="215"/>
      <c r="AE60" s="215"/>
      <c r="AF60" s="215"/>
      <c r="AG60" s="215" t="s">
        <v>172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58">
        <v>31</v>
      </c>
      <c r="B61" s="259" t="s">
        <v>1127</v>
      </c>
      <c r="C61" s="266" t="s">
        <v>1128</v>
      </c>
      <c r="D61" s="260" t="s">
        <v>254</v>
      </c>
      <c r="E61" s="261">
        <v>1</v>
      </c>
      <c r="F61" s="262"/>
      <c r="G61" s="263">
        <f>ROUND(E61*F61,2)</f>
        <v>0</v>
      </c>
      <c r="H61" s="262"/>
      <c r="I61" s="263">
        <f>ROUND(E61*H61,2)</f>
        <v>0</v>
      </c>
      <c r="J61" s="262"/>
      <c r="K61" s="263">
        <f>ROUND(E61*J61,2)</f>
        <v>0</v>
      </c>
      <c r="L61" s="263">
        <v>21</v>
      </c>
      <c r="M61" s="263">
        <f>G61*(1+L61/100)</f>
        <v>0</v>
      </c>
      <c r="N61" s="263">
        <v>4.2999999999999999E-4</v>
      </c>
      <c r="O61" s="263">
        <f>ROUND(E61*N61,2)</f>
        <v>0</v>
      </c>
      <c r="P61" s="263">
        <v>0</v>
      </c>
      <c r="Q61" s="263">
        <f>ROUND(E61*P61,2)</f>
        <v>0</v>
      </c>
      <c r="R61" s="263"/>
      <c r="S61" s="263" t="s">
        <v>189</v>
      </c>
      <c r="T61" s="264" t="s">
        <v>168</v>
      </c>
      <c r="U61" s="224">
        <v>0</v>
      </c>
      <c r="V61" s="224">
        <f>ROUND(E61*U61,2)</f>
        <v>0</v>
      </c>
      <c r="W61" s="224"/>
      <c r="X61" s="224" t="s">
        <v>321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322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58">
        <v>32</v>
      </c>
      <c r="B62" s="259" t="s">
        <v>1129</v>
      </c>
      <c r="C62" s="266" t="s">
        <v>1130</v>
      </c>
      <c r="D62" s="260" t="s">
        <v>254</v>
      </c>
      <c r="E62" s="261">
        <v>2</v>
      </c>
      <c r="F62" s="262"/>
      <c r="G62" s="263">
        <f>ROUND(E62*F62,2)</f>
        <v>0</v>
      </c>
      <c r="H62" s="262"/>
      <c r="I62" s="263">
        <f>ROUND(E62*H62,2)</f>
        <v>0</v>
      </c>
      <c r="J62" s="262"/>
      <c r="K62" s="263">
        <f>ROUND(E62*J62,2)</f>
        <v>0</v>
      </c>
      <c r="L62" s="263">
        <v>21</v>
      </c>
      <c r="M62" s="263">
        <f>G62*(1+L62/100)</f>
        <v>0</v>
      </c>
      <c r="N62" s="263">
        <v>4.2999999999999999E-4</v>
      </c>
      <c r="O62" s="263">
        <f>ROUND(E62*N62,2)</f>
        <v>0</v>
      </c>
      <c r="P62" s="263">
        <v>0</v>
      </c>
      <c r="Q62" s="263">
        <f>ROUND(E62*P62,2)</f>
        <v>0</v>
      </c>
      <c r="R62" s="263"/>
      <c r="S62" s="263" t="s">
        <v>189</v>
      </c>
      <c r="T62" s="264" t="s">
        <v>168</v>
      </c>
      <c r="U62" s="224">
        <v>0</v>
      </c>
      <c r="V62" s="224">
        <f>ROUND(E62*U62,2)</f>
        <v>0</v>
      </c>
      <c r="W62" s="224"/>
      <c r="X62" s="224" t="s">
        <v>321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322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37">
        <v>33</v>
      </c>
      <c r="B63" s="238" t="s">
        <v>1131</v>
      </c>
      <c r="C63" s="249" t="s">
        <v>1132</v>
      </c>
      <c r="D63" s="239" t="s">
        <v>254</v>
      </c>
      <c r="E63" s="240">
        <v>6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21</v>
      </c>
      <c r="M63" s="242">
        <f>G63*(1+L63/100)</f>
        <v>0</v>
      </c>
      <c r="N63" s="242">
        <v>2.3E-3</v>
      </c>
      <c r="O63" s="242">
        <f>ROUND(E63*N63,2)</f>
        <v>0.01</v>
      </c>
      <c r="P63" s="242">
        <v>0</v>
      </c>
      <c r="Q63" s="242">
        <f>ROUND(E63*P63,2)</f>
        <v>0</v>
      </c>
      <c r="R63" s="242"/>
      <c r="S63" s="242" t="s">
        <v>189</v>
      </c>
      <c r="T63" s="243" t="s">
        <v>168</v>
      </c>
      <c r="U63" s="224">
        <v>0</v>
      </c>
      <c r="V63" s="224">
        <f>ROUND(E63*U63,2)</f>
        <v>0</v>
      </c>
      <c r="W63" s="224"/>
      <c r="X63" s="224" t="s">
        <v>321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322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22"/>
      <c r="B64" s="223"/>
      <c r="C64" s="250" t="s">
        <v>1133</v>
      </c>
      <c r="D64" s="245"/>
      <c r="E64" s="245"/>
      <c r="F64" s="245"/>
      <c r="G64" s="245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5"/>
      <c r="Z64" s="215"/>
      <c r="AA64" s="215"/>
      <c r="AB64" s="215"/>
      <c r="AC64" s="215"/>
      <c r="AD64" s="215"/>
      <c r="AE64" s="215"/>
      <c r="AF64" s="215"/>
      <c r="AG64" s="215" t="s">
        <v>172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37">
        <v>34</v>
      </c>
      <c r="B65" s="238" t="s">
        <v>1134</v>
      </c>
      <c r="C65" s="249" t="s">
        <v>1135</v>
      </c>
      <c r="D65" s="239" t="s">
        <v>254</v>
      </c>
      <c r="E65" s="240">
        <v>8.8000000000000007</v>
      </c>
      <c r="F65" s="241"/>
      <c r="G65" s="242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21</v>
      </c>
      <c r="M65" s="242">
        <f>G65*(1+L65/100)</f>
        <v>0</v>
      </c>
      <c r="N65" s="242">
        <v>2.0500000000000002E-3</v>
      </c>
      <c r="O65" s="242">
        <f>ROUND(E65*N65,2)</f>
        <v>0.02</v>
      </c>
      <c r="P65" s="242">
        <v>0</v>
      </c>
      <c r="Q65" s="242">
        <f>ROUND(E65*P65,2)</f>
        <v>0</v>
      </c>
      <c r="R65" s="242" t="s">
        <v>319</v>
      </c>
      <c r="S65" s="242" t="s">
        <v>167</v>
      </c>
      <c r="T65" s="243" t="s">
        <v>168</v>
      </c>
      <c r="U65" s="224">
        <v>0</v>
      </c>
      <c r="V65" s="224">
        <f>ROUND(E65*U65,2)</f>
        <v>0</v>
      </c>
      <c r="W65" s="224"/>
      <c r="X65" s="224" t="s">
        <v>321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322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22"/>
      <c r="B66" s="223"/>
      <c r="C66" s="253" t="s">
        <v>1136</v>
      </c>
      <c r="D66" s="228"/>
      <c r="E66" s="229">
        <v>8.8000000000000007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5"/>
      <c r="Z66" s="215"/>
      <c r="AA66" s="215"/>
      <c r="AB66" s="215"/>
      <c r="AC66" s="215"/>
      <c r="AD66" s="215"/>
      <c r="AE66" s="215"/>
      <c r="AF66" s="215"/>
      <c r="AG66" s="215" t="s">
        <v>176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37">
        <v>35</v>
      </c>
      <c r="B67" s="238" t="s">
        <v>1137</v>
      </c>
      <c r="C67" s="249" t="s">
        <v>1138</v>
      </c>
      <c r="D67" s="239" t="s">
        <v>254</v>
      </c>
      <c r="E67" s="240">
        <v>10.34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2">
        <v>2.65E-3</v>
      </c>
      <c r="O67" s="242">
        <f>ROUND(E67*N67,2)</f>
        <v>0.03</v>
      </c>
      <c r="P67" s="242">
        <v>0</v>
      </c>
      <c r="Q67" s="242">
        <f>ROUND(E67*P67,2)</f>
        <v>0</v>
      </c>
      <c r="R67" s="242" t="s">
        <v>319</v>
      </c>
      <c r="S67" s="242" t="s">
        <v>167</v>
      </c>
      <c r="T67" s="243" t="s">
        <v>168</v>
      </c>
      <c r="U67" s="224">
        <v>0</v>
      </c>
      <c r="V67" s="224">
        <f>ROUND(E67*U67,2)</f>
        <v>0</v>
      </c>
      <c r="W67" s="224"/>
      <c r="X67" s="224" t="s">
        <v>321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322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22"/>
      <c r="B68" s="223"/>
      <c r="C68" s="253" t="s">
        <v>1139</v>
      </c>
      <c r="D68" s="228"/>
      <c r="E68" s="229">
        <v>6.16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5"/>
      <c r="Z68" s="215"/>
      <c r="AA68" s="215"/>
      <c r="AB68" s="215"/>
      <c r="AC68" s="215"/>
      <c r="AD68" s="215"/>
      <c r="AE68" s="215"/>
      <c r="AF68" s="215"/>
      <c r="AG68" s="215" t="s">
        <v>176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22"/>
      <c r="B69" s="223"/>
      <c r="C69" s="253" t="s">
        <v>1140</v>
      </c>
      <c r="D69" s="228"/>
      <c r="E69" s="229">
        <v>4.18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5"/>
      <c r="Z69" s="215"/>
      <c r="AA69" s="215"/>
      <c r="AB69" s="215"/>
      <c r="AC69" s="215"/>
      <c r="AD69" s="215"/>
      <c r="AE69" s="215"/>
      <c r="AF69" s="215"/>
      <c r="AG69" s="215" t="s">
        <v>176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58">
        <v>36</v>
      </c>
      <c r="B70" s="259" t="s">
        <v>1141</v>
      </c>
      <c r="C70" s="266" t="s">
        <v>1142</v>
      </c>
      <c r="D70" s="260" t="s">
        <v>254</v>
      </c>
      <c r="E70" s="261">
        <v>5</v>
      </c>
      <c r="F70" s="262"/>
      <c r="G70" s="263">
        <f>ROUND(E70*F70,2)</f>
        <v>0</v>
      </c>
      <c r="H70" s="262"/>
      <c r="I70" s="263">
        <f>ROUND(E70*H70,2)</f>
        <v>0</v>
      </c>
      <c r="J70" s="262"/>
      <c r="K70" s="263">
        <f>ROUND(E70*J70,2)</f>
        <v>0</v>
      </c>
      <c r="L70" s="263">
        <v>21</v>
      </c>
      <c r="M70" s="263">
        <f>G70*(1+L70/100)</f>
        <v>0</v>
      </c>
      <c r="N70" s="263">
        <v>1.6000000000000001E-3</v>
      </c>
      <c r="O70" s="263">
        <f>ROUND(E70*N70,2)</f>
        <v>0.01</v>
      </c>
      <c r="P70" s="263">
        <v>0</v>
      </c>
      <c r="Q70" s="263">
        <f>ROUND(E70*P70,2)</f>
        <v>0</v>
      </c>
      <c r="R70" s="263" t="s">
        <v>319</v>
      </c>
      <c r="S70" s="263" t="s">
        <v>167</v>
      </c>
      <c r="T70" s="264" t="s">
        <v>168</v>
      </c>
      <c r="U70" s="224">
        <v>0</v>
      </c>
      <c r="V70" s="224">
        <f>ROUND(E70*U70,2)</f>
        <v>0</v>
      </c>
      <c r="W70" s="224"/>
      <c r="X70" s="224" t="s">
        <v>321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733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58">
        <v>37</v>
      </c>
      <c r="B71" s="259" t="s">
        <v>1143</v>
      </c>
      <c r="C71" s="266" t="s">
        <v>1144</v>
      </c>
      <c r="D71" s="260" t="s">
        <v>254</v>
      </c>
      <c r="E71" s="261">
        <v>2</v>
      </c>
      <c r="F71" s="262"/>
      <c r="G71" s="263">
        <f>ROUND(E71*F71,2)</f>
        <v>0</v>
      </c>
      <c r="H71" s="262"/>
      <c r="I71" s="263">
        <f>ROUND(E71*H71,2)</f>
        <v>0</v>
      </c>
      <c r="J71" s="262"/>
      <c r="K71" s="263">
        <f>ROUND(E71*J71,2)</f>
        <v>0</v>
      </c>
      <c r="L71" s="263">
        <v>21</v>
      </c>
      <c r="M71" s="263">
        <f>G71*(1+L71/100)</f>
        <v>0</v>
      </c>
      <c r="N71" s="263">
        <v>2.2799999999999999E-3</v>
      </c>
      <c r="O71" s="263">
        <f>ROUND(E71*N71,2)</f>
        <v>0</v>
      </c>
      <c r="P71" s="263">
        <v>0</v>
      </c>
      <c r="Q71" s="263">
        <f>ROUND(E71*P71,2)</f>
        <v>0</v>
      </c>
      <c r="R71" s="263"/>
      <c r="S71" s="263" t="s">
        <v>189</v>
      </c>
      <c r="T71" s="264" t="s">
        <v>168</v>
      </c>
      <c r="U71" s="224">
        <v>0</v>
      </c>
      <c r="V71" s="224">
        <f>ROUND(E71*U71,2)</f>
        <v>0</v>
      </c>
      <c r="W71" s="224"/>
      <c r="X71" s="224" t="s">
        <v>190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670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58">
        <v>38</v>
      </c>
      <c r="B72" s="259" t="s">
        <v>1145</v>
      </c>
      <c r="C72" s="266" t="s">
        <v>1146</v>
      </c>
      <c r="D72" s="260" t="s">
        <v>254</v>
      </c>
      <c r="E72" s="261">
        <v>5</v>
      </c>
      <c r="F72" s="262"/>
      <c r="G72" s="263">
        <f>ROUND(E72*F72,2)</f>
        <v>0</v>
      </c>
      <c r="H72" s="262"/>
      <c r="I72" s="263">
        <f>ROUND(E72*H72,2)</f>
        <v>0</v>
      </c>
      <c r="J72" s="262"/>
      <c r="K72" s="263">
        <f>ROUND(E72*J72,2)</f>
        <v>0</v>
      </c>
      <c r="L72" s="263">
        <v>21</v>
      </c>
      <c r="M72" s="263">
        <f>G72*(1+L72/100)</f>
        <v>0</v>
      </c>
      <c r="N72" s="263">
        <v>8.0000000000000004E-4</v>
      </c>
      <c r="O72" s="263">
        <f>ROUND(E72*N72,2)</f>
        <v>0</v>
      </c>
      <c r="P72" s="263">
        <v>0</v>
      </c>
      <c r="Q72" s="263">
        <f>ROUND(E72*P72,2)</f>
        <v>0</v>
      </c>
      <c r="R72" s="263" t="s">
        <v>319</v>
      </c>
      <c r="S72" s="263" t="s">
        <v>167</v>
      </c>
      <c r="T72" s="264" t="s">
        <v>168</v>
      </c>
      <c r="U72" s="224">
        <v>0</v>
      </c>
      <c r="V72" s="224">
        <f>ROUND(E72*U72,2)</f>
        <v>0</v>
      </c>
      <c r="W72" s="224"/>
      <c r="X72" s="224" t="s">
        <v>321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733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58">
        <v>39</v>
      </c>
      <c r="B73" s="259" t="s">
        <v>1147</v>
      </c>
      <c r="C73" s="266" t="s">
        <v>1148</v>
      </c>
      <c r="D73" s="260" t="s">
        <v>254</v>
      </c>
      <c r="E73" s="261">
        <v>4</v>
      </c>
      <c r="F73" s="262"/>
      <c r="G73" s="263">
        <f>ROUND(E73*F73,2)</f>
        <v>0</v>
      </c>
      <c r="H73" s="262"/>
      <c r="I73" s="263">
        <f>ROUND(E73*H73,2)</f>
        <v>0</v>
      </c>
      <c r="J73" s="262"/>
      <c r="K73" s="263">
        <f>ROUND(E73*J73,2)</f>
        <v>0</v>
      </c>
      <c r="L73" s="263">
        <v>21</v>
      </c>
      <c r="M73" s="263">
        <f>G73*(1+L73/100)</f>
        <v>0</v>
      </c>
      <c r="N73" s="263">
        <v>1.1000000000000001E-3</v>
      </c>
      <c r="O73" s="263">
        <f>ROUND(E73*N73,2)</f>
        <v>0</v>
      </c>
      <c r="P73" s="263">
        <v>0</v>
      </c>
      <c r="Q73" s="263">
        <f>ROUND(E73*P73,2)</f>
        <v>0</v>
      </c>
      <c r="R73" s="263"/>
      <c r="S73" s="263" t="s">
        <v>189</v>
      </c>
      <c r="T73" s="264" t="s">
        <v>168</v>
      </c>
      <c r="U73" s="224">
        <v>0</v>
      </c>
      <c r="V73" s="224">
        <f>ROUND(E73*U73,2)</f>
        <v>0</v>
      </c>
      <c r="W73" s="224"/>
      <c r="X73" s="224" t="s">
        <v>190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670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58">
        <v>40</v>
      </c>
      <c r="B74" s="259" t="s">
        <v>1149</v>
      </c>
      <c r="C74" s="266" t="s">
        <v>1150</v>
      </c>
      <c r="D74" s="260" t="s">
        <v>1151</v>
      </c>
      <c r="E74" s="261">
        <v>6</v>
      </c>
      <c r="F74" s="262"/>
      <c r="G74" s="263">
        <f>ROUND(E74*F74,2)</f>
        <v>0</v>
      </c>
      <c r="H74" s="262"/>
      <c r="I74" s="263">
        <f>ROUND(E74*H74,2)</f>
        <v>0</v>
      </c>
      <c r="J74" s="262"/>
      <c r="K74" s="263">
        <f>ROUND(E74*J74,2)</f>
        <v>0</v>
      </c>
      <c r="L74" s="263">
        <v>21</v>
      </c>
      <c r="M74" s="263">
        <f>G74*(1+L74/100)</f>
        <v>0</v>
      </c>
      <c r="N74" s="263">
        <v>0</v>
      </c>
      <c r="O74" s="263">
        <f>ROUND(E74*N74,2)</f>
        <v>0</v>
      </c>
      <c r="P74" s="263">
        <v>0</v>
      </c>
      <c r="Q74" s="263">
        <f>ROUND(E74*P74,2)</f>
        <v>0</v>
      </c>
      <c r="R74" s="263" t="s">
        <v>1005</v>
      </c>
      <c r="S74" s="263" t="s">
        <v>167</v>
      </c>
      <c r="T74" s="264" t="s">
        <v>168</v>
      </c>
      <c r="U74" s="224">
        <v>1</v>
      </c>
      <c r="V74" s="224">
        <f>ROUND(E74*U74,2)</f>
        <v>6</v>
      </c>
      <c r="W74" s="224"/>
      <c r="X74" s="224" t="s">
        <v>1006</v>
      </c>
      <c r="Y74" s="215"/>
      <c r="Z74" s="215"/>
      <c r="AA74" s="215"/>
      <c r="AB74" s="215"/>
      <c r="AC74" s="215"/>
      <c r="AD74" s="215"/>
      <c r="AE74" s="215"/>
      <c r="AF74" s="215"/>
      <c r="AG74" s="215" t="s">
        <v>1007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x14ac:dyDescent="0.2">
      <c r="A75" s="231" t="s">
        <v>162</v>
      </c>
      <c r="B75" s="232" t="s">
        <v>131</v>
      </c>
      <c r="C75" s="248" t="s">
        <v>132</v>
      </c>
      <c r="D75" s="233"/>
      <c r="E75" s="234"/>
      <c r="F75" s="235"/>
      <c r="G75" s="235">
        <f>SUMIF(AG76:AG83,"&lt;&gt;NOR",G76:G83)</f>
        <v>0</v>
      </c>
      <c r="H75" s="235"/>
      <c r="I75" s="235">
        <f>SUM(I76:I83)</f>
        <v>0</v>
      </c>
      <c r="J75" s="235"/>
      <c r="K75" s="235">
        <f>SUM(K76:K83)</f>
        <v>0</v>
      </c>
      <c r="L75" s="235"/>
      <c r="M75" s="235">
        <f>SUM(M76:M83)</f>
        <v>0</v>
      </c>
      <c r="N75" s="235"/>
      <c r="O75" s="235">
        <f>SUM(O76:O83)</f>
        <v>0</v>
      </c>
      <c r="P75" s="235"/>
      <c r="Q75" s="235">
        <f>SUM(Q76:Q83)</f>
        <v>0</v>
      </c>
      <c r="R75" s="235"/>
      <c r="S75" s="235"/>
      <c r="T75" s="236"/>
      <c r="U75" s="230"/>
      <c r="V75" s="230">
        <f>SUM(V76:V83)</f>
        <v>0.15</v>
      </c>
      <c r="W75" s="230"/>
      <c r="X75" s="230"/>
      <c r="AG75" t="s">
        <v>163</v>
      </c>
    </row>
    <row r="76" spans="1:60" outlineLevel="1" x14ac:dyDescent="0.2">
      <c r="A76" s="258">
        <v>41</v>
      </c>
      <c r="B76" s="259" t="s">
        <v>667</v>
      </c>
      <c r="C76" s="266" t="s">
        <v>950</v>
      </c>
      <c r="D76" s="260" t="s">
        <v>265</v>
      </c>
      <c r="E76" s="261">
        <v>7.6499999999999999E-2</v>
      </c>
      <c r="F76" s="262"/>
      <c r="G76" s="263">
        <f>ROUND(E76*F76,2)</f>
        <v>0</v>
      </c>
      <c r="H76" s="262"/>
      <c r="I76" s="263">
        <f>ROUND(E76*H76,2)</f>
        <v>0</v>
      </c>
      <c r="J76" s="262"/>
      <c r="K76" s="263">
        <f>ROUND(E76*J76,2)</f>
        <v>0</v>
      </c>
      <c r="L76" s="263">
        <v>21</v>
      </c>
      <c r="M76" s="263">
        <f>G76*(1+L76/100)</f>
        <v>0</v>
      </c>
      <c r="N76" s="263">
        <v>0</v>
      </c>
      <c r="O76" s="263">
        <f>ROUND(E76*N76,2)</f>
        <v>0</v>
      </c>
      <c r="P76" s="263">
        <v>0</v>
      </c>
      <c r="Q76" s="263">
        <f>ROUND(E76*P76,2)</f>
        <v>0</v>
      </c>
      <c r="R76" s="263"/>
      <c r="S76" s="263" t="s">
        <v>167</v>
      </c>
      <c r="T76" s="264" t="s">
        <v>168</v>
      </c>
      <c r="U76" s="224">
        <v>0.749</v>
      </c>
      <c r="V76" s="224">
        <f>ROUND(E76*U76,2)</f>
        <v>0.06</v>
      </c>
      <c r="W76" s="224"/>
      <c r="X76" s="224" t="s">
        <v>190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670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58">
        <v>42</v>
      </c>
      <c r="B77" s="259" t="s">
        <v>672</v>
      </c>
      <c r="C77" s="266" t="s">
        <v>951</v>
      </c>
      <c r="D77" s="260" t="s">
        <v>265</v>
      </c>
      <c r="E77" s="261">
        <v>3.8249999999999999E-2</v>
      </c>
      <c r="F77" s="262"/>
      <c r="G77" s="263">
        <f>ROUND(E77*F77,2)</f>
        <v>0</v>
      </c>
      <c r="H77" s="262"/>
      <c r="I77" s="263">
        <f>ROUND(E77*H77,2)</f>
        <v>0</v>
      </c>
      <c r="J77" s="262"/>
      <c r="K77" s="263">
        <f>ROUND(E77*J77,2)</f>
        <v>0</v>
      </c>
      <c r="L77" s="263">
        <v>21</v>
      </c>
      <c r="M77" s="263">
        <f>G77*(1+L77/100)</f>
        <v>0</v>
      </c>
      <c r="N77" s="263">
        <v>0</v>
      </c>
      <c r="O77" s="263">
        <f>ROUND(E77*N77,2)</f>
        <v>0</v>
      </c>
      <c r="P77" s="263">
        <v>0</v>
      </c>
      <c r="Q77" s="263">
        <f>ROUND(E77*P77,2)</f>
        <v>0</v>
      </c>
      <c r="R77" s="263"/>
      <c r="S77" s="263" t="s">
        <v>167</v>
      </c>
      <c r="T77" s="264" t="s">
        <v>168</v>
      </c>
      <c r="U77" s="224">
        <v>0.49</v>
      </c>
      <c r="V77" s="224">
        <f>ROUND(E77*U77,2)</f>
        <v>0.02</v>
      </c>
      <c r="W77" s="224"/>
      <c r="X77" s="224" t="s">
        <v>190</v>
      </c>
      <c r="Y77" s="215"/>
      <c r="Z77" s="215"/>
      <c r="AA77" s="215"/>
      <c r="AB77" s="215"/>
      <c r="AC77" s="215"/>
      <c r="AD77" s="215"/>
      <c r="AE77" s="215"/>
      <c r="AF77" s="215"/>
      <c r="AG77" s="215" t="s">
        <v>670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58">
        <v>43</v>
      </c>
      <c r="B78" s="259" t="s">
        <v>674</v>
      </c>
      <c r="C78" s="266" t="s">
        <v>952</v>
      </c>
      <c r="D78" s="260" t="s">
        <v>265</v>
      </c>
      <c r="E78" s="261">
        <v>0.38250000000000001</v>
      </c>
      <c r="F78" s="262"/>
      <c r="G78" s="263">
        <f>ROUND(E78*F78,2)</f>
        <v>0</v>
      </c>
      <c r="H78" s="262"/>
      <c r="I78" s="263">
        <f>ROUND(E78*H78,2)</f>
        <v>0</v>
      </c>
      <c r="J78" s="262"/>
      <c r="K78" s="263">
        <f>ROUND(E78*J78,2)</f>
        <v>0</v>
      </c>
      <c r="L78" s="263">
        <v>21</v>
      </c>
      <c r="M78" s="263">
        <f>G78*(1+L78/100)</f>
        <v>0</v>
      </c>
      <c r="N78" s="263">
        <v>0</v>
      </c>
      <c r="O78" s="263">
        <f>ROUND(E78*N78,2)</f>
        <v>0</v>
      </c>
      <c r="P78" s="263">
        <v>0</v>
      </c>
      <c r="Q78" s="263">
        <f>ROUND(E78*P78,2)</f>
        <v>0</v>
      </c>
      <c r="R78" s="263"/>
      <c r="S78" s="263" t="s">
        <v>167</v>
      </c>
      <c r="T78" s="264" t="s">
        <v>168</v>
      </c>
      <c r="U78" s="224">
        <v>0</v>
      </c>
      <c r="V78" s="224">
        <f>ROUND(E78*U78,2)</f>
        <v>0</v>
      </c>
      <c r="W78" s="224"/>
      <c r="X78" s="224" t="s">
        <v>190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670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58">
        <v>44</v>
      </c>
      <c r="B79" s="259" t="s">
        <v>676</v>
      </c>
      <c r="C79" s="266" t="s">
        <v>953</v>
      </c>
      <c r="D79" s="260" t="s">
        <v>265</v>
      </c>
      <c r="E79" s="261">
        <v>3.8249999999999999E-2</v>
      </c>
      <c r="F79" s="262"/>
      <c r="G79" s="263">
        <f>ROUND(E79*F79,2)</f>
        <v>0</v>
      </c>
      <c r="H79" s="262"/>
      <c r="I79" s="263">
        <f>ROUND(E79*H79,2)</f>
        <v>0</v>
      </c>
      <c r="J79" s="262"/>
      <c r="K79" s="263">
        <f>ROUND(E79*J79,2)</f>
        <v>0</v>
      </c>
      <c r="L79" s="263">
        <v>21</v>
      </c>
      <c r="M79" s="263">
        <f>G79*(1+L79/100)</f>
        <v>0</v>
      </c>
      <c r="N79" s="263">
        <v>0</v>
      </c>
      <c r="O79" s="263">
        <f>ROUND(E79*N79,2)</f>
        <v>0</v>
      </c>
      <c r="P79" s="263">
        <v>0</v>
      </c>
      <c r="Q79" s="263">
        <f>ROUND(E79*P79,2)</f>
        <v>0</v>
      </c>
      <c r="R79" s="263"/>
      <c r="S79" s="263" t="s">
        <v>167</v>
      </c>
      <c r="T79" s="264" t="s">
        <v>168</v>
      </c>
      <c r="U79" s="224">
        <v>0.94199999999999995</v>
      </c>
      <c r="V79" s="224">
        <f>ROUND(E79*U79,2)</f>
        <v>0.04</v>
      </c>
      <c r="W79" s="224"/>
      <c r="X79" s="224" t="s">
        <v>190</v>
      </c>
      <c r="Y79" s="215"/>
      <c r="Z79" s="215"/>
      <c r="AA79" s="215"/>
      <c r="AB79" s="215"/>
      <c r="AC79" s="215"/>
      <c r="AD79" s="215"/>
      <c r="AE79" s="215"/>
      <c r="AF79" s="215"/>
      <c r="AG79" s="215" t="s">
        <v>670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58">
        <v>45</v>
      </c>
      <c r="B80" s="259" t="s">
        <v>678</v>
      </c>
      <c r="C80" s="266" t="s">
        <v>954</v>
      </c>
      <c r="D80" s="260" t="s">
        <v>265</v>
      </c>
      <c r="E80" s="261">
        <v>0.19125</v>
      </c>
      <c r="F80" s="262"/>
      <c r="G80" s="263">
        <f>ROUND(E80*F80,2)</f>
        <v>0</v>
      </c>
      <c r="H80" s="262"/>
      <c r="I80" s="263">
        <f>ROUND(E80*H80,2)</f>
        <v>0</v>
      </c>
      <c r="J80" s="262"/>
      <c r="K80" s="263">
        <f>ROUND(E80*J80,2)</f>
        <v>0</v>
      </c>
      <c r="L80" s="263">
        <v>21</v>
      </c>
      <c r="M80" s="263">
        <f>G80*(1+L80/100)</f>
        <v>0</v>
      </c>
      <c r="N80" s="263">
        <v>0</v>
      </c>
      <c r="O80" s="263">
        <f>ROUND(E80*N80,2)</f>
        <v>0</v>
      </c>
      <c r="P80" s="263">
        <v>0</v>
      </c>
      <c r="Q80" s="263">
        <f>ROUND(E80*P80,2)</f>
        <v>0</v>
      </c>
      <c r="R80" s="263"/>
      <c r="S80" s="263" t="s">
        <v>167</v>
      </c>
      <c r="T80" s="264" t="s">
        <v>168</v>
      </c>
      <c r="U80" s="224">
        <v>0.105</v>
      </c>
      <c r="V80" s="224">
        <f>ROUND(E80*U80,2)</f>
        <v>0.02</v>
      </c>
      <c r="W80" s="224"/>
      <c r="X80" s="224" t="s">
        <v>190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670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58">
        <v>46</v>
      </c>
      <c r="B81" s="259" t="s">
        <v>680</v>
      </c>
      <c r="C81" s="266" t="s">
        <v>955</v>
      </c>
      <c r="D81" s="260" t="s">
        <v>265</v>
      </c>
      <c r="E81" s="261">
        <v>3.8249999999999999E-2</v>
      </c>
      <c r="F81" s="262"/>
      <c r="G81" s="263">
        <f>ROUND(E81*F81,2)</f>
        <v>0</v>
      </c>
      <c r="H81" s="262"/>
      <c r="I81" s="263">
        <f>ROUND(E81*H81,2)</f>
        <v>0</v>
      </c>
      <c r="J81" s="262"/>
      <c r="K81" s="263">
        <f>ROUND(E81*J81,2)</f>
        <v>0</v>
      </c>
      <c r="L81" s="263">
        <v>21</v>
      </c>
      <c r="M81" s="263">
        <f>G81*(1+L81/100)</f>
        <v>0</v>
      </c>
      <c r="N81" s="263">
        <v>0</v>
      </c>
      <c r="O81" s="263">
        <f>ROUND(E81*N81,2)</f>
        <v>0</v>
      </c>
      <c r="P81" s="263">
        <v>0</v>
      </c>
      <c r="Q81" s="263">
        <f>ROUND(E81*P81,2)</f>
        <v>0</v>
      </c>
      <c r="R81" s="263"/>
      <c r="S81" s="263" t="s">
        <v>167</v>
      </c>
      <c r="T81" s="264" t="s">
        <v>168</v>
      </c>
      <c r="U81" s="224">
        <v>0.16400000000000001</v>
      </c>
      <c r="V81" s="224">
        <f>ROUND(E81*U81,2)</f>
        <v>0.01</v>
      </c>
      <c r="W81" s="224"/>
      <c r="X81" s="224" t="s">
        <v>190</v>
      </c>
      <c r="Y81" s="215"/>
      <c r="Z81" s="215"/>
      <c r="AA81" s="215"/>
      <c r="AB81" s="215"/>
      <c r="AC81" s="215"/>
      <c r="AD81" s="215"/>
      <c r="AE81" s="215"/>
      <c r="AF81" s="215"/>
      <c r="AG81" s="215" t="s">
        <v>670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37">
        <v>47</v>
      </c>
      <c r="B82" s="238" t="s">
        <v>683</v>
      </c>
      <c r="C82" s="249" t="s">
        <v>956</v>
      </c>
      <c r="D82" s="239" t="s">
        <v>265</v>
      </c>
      <c r="E82" s="240">
        <v>3.8249999999999999E-2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2">
        <v>0</v>
      </c>
      <c r="O82" s="242">
        <f>ROUND(E82*N82,2)</f>
        <v>0</v>
      </c>
      <c r="P82" s="242">
        <v>0</v>
      </c>
      <c r="Q82" s="242">
        <f>ROUND(E82*P82,2)</f>
        <v>0</v>
      </c>
      <c r="R82" s="242"/>
      <c r="S82" s="242" t="s">
        <v>167</v>
      </c>
      <c r="T82" s="243" t="s">
        <v>168</v>
      </c>
      <c r="U82" s="224">
        <v>0</v>
      </c>
      <c r="V82" s="224">
        <f>ROUND(E82*U82,2)</f>
        <v>0</v>
      </c>
      <c r="W82" s="224"/>
      <c r="X82" s="224" t="s">
        <v>190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670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22"/>
      <c r="B83" s="223"/>
      <c r="C83" s="250" t="s">
        <v>685</v>
      </c>
      <c r="D83" s="245"/>
      <c r="E83" s="245"/>
      <c r="F83" s="245"/>
      <c r="G83" s="245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5"/>
      <c r="Z83" s="215"/>
      <c r="AA83" s="215"/>
      <c r="AB83" s="215"/>
      <c r="AC83" s="215"/>
      <c r="AD83" s="215"/>
      <c r="AE83" s="215"/>
      <c r="AF83" s="215"/>
      <c r="AG83" s="215" t="s">
        <v>172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x14ac:dyDescent="0.2">
      <c r="A84" s="3"/>
      <c r="B84" s="4"/>
      <c r="C84" s="254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E84">
        <v>15</v>
      </c>
      <c r="AF84">
        <v>21</v>
      </c>
      <c r="AG84" t="s">
        <v>149</v>
      </c>
    </row>
    <row r="85" spans="1:60" x14ac:dyDescent="0.2">
      <c r="A85" s="218"/>
      <c r="B85" s="219" t="s">
        <v>29</v>
      </c>
      <c r="C85" s="255"/>
      <c r="D85" s="220"/>
      <c r="E85" s="221"/>
      <c r="F85" s="221"/>
      <c r="G85" s="247">
        <f>G8+G10+G12+G14+G16+G25+G33+G36+G39+G75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f>SUMIF(L7:L83,AE84,G7:G83)</f>
        <v>0</v>
      </c>
      <c r="AF85">
        <f>SUMIF(L7:L83,AF84,G7:G83)</f>
        <v>0</v>
      </c>
      <c r="AG85" t="s">
        <v>199</v>
      </c>
    </row>
    <row r="86" spans="1:60" x14ac:dyDescent="0.2">
      <c r="C86" s="256"/>
      <c r="D86" s="10"/>
      <c r="AG86" t="s">
        <v>200</v>
      </c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2beV/l44+SwwYTQsbUBzAGTzYl/3Z7hpV9gmO/txucf1GjuwVQVgg172xEQR+sMi0LynuVgQL/qgHHTYAz/FQ==" saltValue="Af1Z7V39TeKpfg4T7rxFIA==" spinCount="100000" sheet="1"/>
  <mergeCells count="15">
    <mergeCell ref="C60:G60"/>
    <mergeCell ref="C64:G64"/>
    <mergeCell ref="C83:G83"/>
    <mergeCell ref="C27:G27"/>
    <mergeCell ref="C29:G29"/>
    <mergeCell ref="C31:G31"/>
    <mergeCell ref="C38:G38"/>
    <mergeCell ref="C43:G43"/>
    <mergeCell ref="C59:G59"/>
    <mergeCell ref="A1:G1"/>
    <mergeCell ref="C2:G2"/>
    <mergeCell ref="C3:G3"/>
    <mergeCell ref="C4:G4"/>
    <mergeCell ref="C18:G18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136</v>
      </c>
      <c r="B1" s="200"/>
      <c r="C1" s="200"/>
      <c r="D1" s="200"/>
      <c r="E1" s="200"/>
      <c r="F1" s="200"/>
      <c r="G1" s="200"/>
      <c r="AG1" t="s">
        <v>137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138</v>
      </c>
    </row>
    <row r="3" spans="1:60" ht="24.95" customHeight="1" x14ac:dyDescent="0.2">
      <c r="A3" s="201" t="s">
        <v>8</v>
      </c>
      <c r="B3" s="49" t="s">
        <v>52</v>
      </c>
      <c r="C3" s="204" t="s">
        <v>53</v>
      </c>
      <c r="D3" s="202"/>
      <c r="E3" s="202"/>
      <c r="F3" s="202"/>
      <c r="G3" s="203"/>
      <c r="AC3" s="180" t="s">
        <v>138</v>
      </c>
      <c r="AG3" t="s">
        <v>139</v>
      </c>
    </row>
    <row r="4" spans="1:60" ht="24.95" customHeight="1" x14ac:dyDescent="0.2">
      <c r="A4" s="205" t="s">
        <v>9</v>
      </c>
      <c r="B4" s="206" t="s">
        <v>65</v>
      </c>
      <c r="C4" s="207" t="s">
        <v>66</v>
      </c>
      <c r="D4" s="208"/>
      <c r="E4" s="208"/>
      <c r="F4" s="208"/>
      <c r="G4" s="209"/>
      <c r="AG4" t="s">
        <v>140</v>
      </c>
    </row>
    <row r="5" spans="1:60" x14ac:dyDescent="0.2">
      <c r="D5" s="10"/>
    </row>
    <row r="6" spans="1:60" ht="38.25" x14ac:dyDescent="0.2">
      <c r="A6" s="211" t="s">
        <v>141</v>
      </c>
      <c r="B6" s="213" t="s">
        <v>142</v>
      </c>
      <c r="C6" s="213" t="s">
        <v>143</v>
      </c>
      <c r="D6" s="212" t="s">
        <v>144</v>
      </c>
      <c r="E6" s="211" t="s">
        <v>145</v>
      </c>
      <c r="F6" s="210" t="s">
        <v>146</v>
      </c>
      <c r="G6" s="211" t="s">
        <v>29</v>
      </c>
      <c r="H6" s="214" t="s">
        <v>30</v>
      </c>
      <c r="I6" s="214" t="s">
        <v>147</v>
      </c>
      <c r="J6" s="214" t="s">
        <v>31</v>
      </c>
      <c r="K6" s="214" t="s">
        <v>148</v>
      </c>
      <c r="L6" s="214" t="s">
        <v>149</v>
      </c>
      <c r="M6" s="214" t="s">
        <v>150</v>
      </c>
      <c r="N6" s="214" t="s">
        <v>151</v>
      </c>
      <c r="O6" s="214" t="s">
        <v>152</v>
      </c>
      <c r="P6" s="214" t="s">
        <v>153</v>
      </c>
      <c r="Q6" s="214" t="s">
        <v>154</v>
      </c>
      <c r="R6" s="214" t="s">
        <v>155</v>
      </c>
      <c r="S6" s="214" t="s">
        <v>156</v>
      </c>
      <c r="T6" s="214" t="s">
        <v>157</v>
      </c>
      <c r="U6" s="214" t="s">
        <v>158</v>
      </c>
      <c r="V6" s="214" t="s">
        <v>159</v>
      </c>
      <c r="W6" s="214" t="s">
        <v>160</v>
      </c>
      <c r="X6" s="214" t="s">
        <v>161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31" t="s">
        <v>162</v>
      </c>
      <c r="B8" s="232" t="s">
        <v>55</v>
      </c>
      <c r="C8" s="248" t="s">
        <v>73</v>
      </c>
      <c r="D8" s="233"/>
      <c r="E8" s="234"/>
      <c r="F8" s="235"/>
      <c r="G8" s="235">
        <f>SUMIF(AG9:AG10,"&lt;&gt;NOR",G9:G10)</f>
        <v>0</v>
      </c>
      <c r="H8" s="235"/>
      <c r="I8" s="235">
        <f>SUM(I9:I10)</f>
        <v>0</v>
      </c>
      <c r="J8" s="235"/>
      <c r="K8" s="235">
        <f>SUM(K9:K10)</f>
        <v>0</v>
      </c>
      <c r="L8" s="235"/>
      <c r="M8" s="235">
        <f>SUM(M9:M10)</f>
        <v>0</v>
      </c>
      <c r="N8" s="235"/>
      <c r="O8" s="235">
        <f>SUM(O9:O10)</f>
        <v>0.11</v>
      </c>
      <c r="P8" s="235"/>
      <c r="Q8" s="235">
        <f>SUM(Q9:Q10)</f>
        <v>0</v>
      </c>
      <c r="R8" s="235"/>
      <c r="S8" s="235"/>
      <c r="T8" s="236"/>
      <c r="U8" s="230"/>
      <c r="V8" s="230">
        <f>SUM(V9:V10)</f>
        <v>0.87</v>
      </c>
      <c r="W8" s="230"/>
      <c r="X8" s="230"/>
      <c r="AG8" t="s">
        <v>163</v>
      </c>
    </row>
    <row r="9" spans="1:60" outlineLevel="1" x14ac:dyDescent="0.2">
      <c r="A9" s="258">
        <v>1</v>
      </c>
      <c r="B9" s="259" t="s">
        <v>1061</v>
      </c>
      <c r="C9" s="266" t="s">
        <v>1062</v>
      </c>
      <c r="D9" s="260" t="s">
        <v>254</v>
      </c>
      <c r="E9" s="261">
        <v>4</v>
      </c>
      <c r="F9" s="262"/>
      <c r="G9" s="263">
        <f>ROUND(E9*F9,2)</f>
        <v>0</v>
      </c>
      <c r="H9" s="262"/>
      <c r="I9" s="263">
        <f>ROUND(E9*H9,2)</f>
        <v>0</v>
      </c>
      <c r="J9" s="262"/>
      <c r="K9" s="263">
        <f>ROUND(E9*J9,2)</f>
        <v>0</v>
      </c>
      <c r="L9" s="263">
        <v>21</v>
      </c>
      <c r="M9" s="263">
        <f>G9*(1+L9/100)</f>
        <v>0</v>
      </c>
      <c r="N9" s="263">
        <v>1.469E-2</v>
      </c>
      <c r="O9" s="263">
        <f>ROUND(E9*N9,2)</f>
        <v>0.06</v>
      </c>
      <c r="P9" s="263">
        <v>0</v>
      </c>
      <c r="Q9" s="263">
        <f>ROUND(E9*P9,2)</f>
        <v>0</v>
      </c>
      <c r="R9" s="263"/>
      <c r="S9" s="263" t="s">
        <v>167</v>
      </c>
      <c r="T9" s="264" t="s">
        <v>168</v>
      </c>
      <c r="U9" s="224">
        <v>0.16</v>
      </c>
      <c r="V9" s="224">
        <f>ROUND(E9*U9,2)</f>
        <v>0.64</v>
      </c>
      <c r="W9" s="224"/>
      <c r="X9" s="224" t="s">
        <v>190</v>
      </c>
      <c r="Y9" s="215"/>
      <c r="Z9" s="215"/>
      <c r="AA9" s="215"/>
      <c r="AB9" s="215"/>
      <c r="AC9" s="215"/>
      <c r="AD9" s="215"/>
      <c r="AE9" s="215"/>
      <c r="AF9" s="215"/>
      <c r="AG9" s="215" t="s">
        <v>191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58">
        <v>2</v>
      </c>
      <c r="B10" s="259" t="s">
        <v>1152</v>
      </c>
      <c r="C10" s="266" t="s">
        <v>1153</v>
      </c>
      <c r="D10" s="260" t="s">
        <v>254</v>
      </c>
      <c r="E10" s="261">
        <v>1</v>
      </c>
      <c r="F10" s="262"/>
      <c r="G10" s="263">
        <f>ROUND(E10*F10,2)</f>
        <v>0</v>
      </c>
      <c r="H10" s="262"/>
      <c r="I10" s="263">
        <f>ROUND(E10*H10,2)</f>
        <v>0</v>
      </c>
      <c r="J10" s="262"/>
      <c r="K10" s="263">
        <f>ROUND(E10*J10,2)</f>
        <v>0</v>
      </c>
      <c r="L10" s="263">
        <v>21</v>
      </c>
      <c r="M10" s="263">
        <f>G10*(1+L10/100)</f>
        <v>0</v>
      </c>
      <c r="N10" s="263">
        <v>5.45E-2</v>
      </c>
      <c r="O10" s="263">
        <f>ROUND(E10*N10,2)</f>
        <v>0.05</v>
      </c>
      <c r="P10" s="263">
        <v>0</v>
      </c>
      <c r="Q10" s="263">
        <f>ROUND(E10*P10,2)</f>
        <v>0</v>
      </c>
      <c r="R10" s="263"/>
      <c r="S10" s="263" t="s">
        <v>167</v>
      </c>
      <c r="T10" s="264" t="s">
        <v>168</v>
      </c>
      <c r="U10" s="224">
        <v>0.23100000000000001</v>
      </c>
      <c r="V10" s="224">
        <f>ROUND(E10*U10,2)</f>
        <v>0.23</v>
      </c>
      <c r="W10" s="224"/>
      <c r="X10" s="224" t="s">
        <v>190</v>
      </c>
      <c r="Y10" s="215"/>
      <c r="Z10" s="215"/>
      <c r="AA10" s="215"/>
      <c r="AB10" s="215"/>
      <c r="AC10" s="215"/>
      <c r="AD10" s="215"/>
      <c r="AE10" s="215"/>
      <c r="AF10" s="215"/>
      <c r="AG10" s="215" t="s">
        <v>191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x14ac:dyDescent="0.2">
      <c r="A11" s="231" t="s">
        <v>162</v>
      </c>
      <c r="B11" s="232" t="s">
        <v>75</v>
      </c>
      <c r="C11" s="248" t="s">
        <v>76</v>
      </c>
      <c r="D11" s="233"/>
      <c r="E11" s="234"/>
      <c r="F11" s="235"/>
      <c r="G11" s="235">
        <f>SUMIF(AG12:AG15,"&lt;&gt;NOR",G12:G15)</f>
        <v>0</v>
      </c>
      <c r="H11" s="235"/>
      <c r="I11" s="235">
        <f>SUM(I12:I15)</f>
        <v>0</v>
      </c>
      <c r="J11" s="235"/>
      <c r="K11" s="235">
        <f>SUM(K12:K15)</f>
        <v>0</v>
      </c>
      <c r="L11" s="235"/>
      <c r="M11" s="235">
        <f>SUM(M12:M15)</f>
        <v>0</v>
      </c>
      <c r="N11" s="235"/>
      <c r="O11" s="235">
        <f>SUM(O12:O15)</f>
        <v>0.71000000000000008</v>
      </c>
      <c r="P11" s="235"/>
      <c r="Q11" s="235">
        <f>SUM(Q12:Q15)</f>
        <v>0</v>
      </c>
      <c r="R11" s="235"/>
      <c r="S11" s="235"/>
      <c r="T11" s="236"/>
      <c r="U11" s="230"/>
      <c r="V11" s="230">
        <f>SUM(V12:V15)</f>
        <v>8.2199999999999989</v>
      </c>
      <c r="W11" s="230"/>
      <c r="X11" s="230"/>
      <c r="AG11" t="s">
        <v>163</v>
      </c>
    </row>
    <row r="12" spans="1:60" outlineLevel="1" x14ac:dyDescent="0.2">
      <c r="A12" s="237">
        <v>3</v>
      </c>
      <c r="B12" s="238" t="s">
        <v>742</v>
      </c>
      <c r="C12" s="249" t="s">
        <v>743</v>
      </c>
      <c r="D12" s="239" t="s">
        <v>279</v>
      </c>
      <c r="E12" s="240">
        <v>5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2">
        <v>0.10712000000000001</v>
      </c>
      <c r="O12" s="242">
        <f>ROUND(E12*N12,2)</f>
        <v>0.54</v>
      </c>
      <c r="P12" s="242">
        <v>0</v>
      </c>
      <c r="Q12" s="242">
        <f>ROUND(E12*P12,2)</f>
        <v>0</v>
      </c>
      <c r="R12" s="242"/>
      <c r="S12" s="242" t="s">
        <v>167</v>
      </c>
      <c r="T12" s="243" t="s">
        <v>168</v>
      </c>
      <c r="U12" s="224">
        <v>0.69998000000000005</v>
      </c>
      <c r="V12" s="224">
        <f>ROUND(E12*U12,2)</f>
        <v>3.5</v>
      </c>
      <c r="W12" s="224"/>
      <c r="X12" s="224" t="s">
        <v>190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191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53" t="s">
        <v>1154</v>
      </c>
      <c r="D13" s="228"/>
      <c r="E13" s="229">
        <v>5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176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37">
        <v>4</v>
      </c>
      <c r="B14" s="238" t="s">
        <v>1155</v>
      </c>
      <c r="C14" s="249" t="s">
        <v>1156</v>
      </c>
      <c r="D14" s="239" t="s">
        <v>279</v>
      </c>
      <c r="E14" s="240">
        <v>3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5.629E-2</v>
      </c>
      <c r="O14" s="242">
        <f>ROUND(E14*N14,2)</f>
        <v>0.17</v>
      </c>
      <c r="P14" s="242">
        <v>0</v>
      </c>
      <c r="Q14" s="242">
        <f>ROUND(E14*P14,2)</f>
        <v>0</v>
      </c>
      <c r="R14" s="242"/>
      <c r="S14" s="242" t="s">
        <v>167</v>
      </c>
      <c r="T14" s="243" t="s">
        <v>168</v>
      </c>
      <c r="U14" s="224">
        <v>1.5729900000000001</v>
      </c>
      <c r="V14" s="224">
        <f>ROUND(E14*U14,2)</f>
        <v>4.72</v>
      </c>
      <c r="W14" s="224"/>
      <c r="X14" s="224" t="s">
        <v>190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191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53" t="s">
        <v>1157</v>
      </c>
      <c r="D15" s="228"/>
      <c r="E15" s="229">
        <v>3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176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x14ac:dyDescent="0.2">
      <c r="A16" s="231" t="s">
        <v>162</v>
      </c>
      <c r="B16" s="232" t="s">
        <v>87</v>
      </c>
      <c r="C16" s="248" t="s">
        <v>88</v>
      </c>
      <c r="D16" s="233"/>
      <c r="E16" s="234"/>
      <c r="F16" s="235"/>
      <c r="G16" s="235">
        <f>SUMIF(AG17:AG33,"&lt;&gt;NOR",G17:G33)</f>
        <v>0</v>
      </c>
      <c r="H16" s="235"/>
      <c r="I16" s="235">
        <f>SUM(I17:I33)</f>
        <v>0</v>
      </c>
      <c r="J16" s="235"/>
      <c r="K16" s="235">
        <f>SUM(K17:K33)</f>
        <v>0</v>
      </c>
      <c r="L16" s="235"/>
      <c r="M16" s="235">
        <f>SUM(M17:M33)</f>
        <v>0</v>
      </c>
      <c r="N16" s="235"/>
      <c r="O16" s="235">
        <f>SUM(O17:O33)</f>
        <v>0.05</v>
      </c>
      <c r="P16" s="235"/>
      <c r="Q16" s="235">
        <f>SUM(Q17:Q33)</f>
        <v>0.80999999999999994</v>
      </c>
      <c r="R16" s="235"/>
      <c r="S16" s="235"/>
      <c r="T16" s="236"/>
      <c r="U16" s="230"/>
      <c r="V16" s="230">
        <f>SUM(V17:V33)</f>
        <v>34.519999999999996</v>
      </c>
      <c r="W16" s="230"/>
      <c r="X16" s="230"/>
      <c r="AG16" t="s">
        <v>163</v>
      </c>
    </row>
    <row r="17" spans="1:60" outlineLevel="1" x14ac:dyDescent="0.2">
      <c r="A17" s="237">
        <v>5</v>
      </c>
      <c r="B17" s="238" t="s">
        <v>1158</v>
      </c>
      <c r="C17" s="249" t="s">
        <v>1159</v>
      </c>
      <c r="D17" s="239" t="s">
        <v>254</v>
      </c>
      <c r="E17" s="240">
        <v>4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2">
        <v>0</v>
      </c>
      <c r="O17" s="242">
        <f>ROUND(E17*N17,2)</f>
        <v>0</v>
      </c>
      <c r="P17" s="242">
        <v>8.0000000000000002E-3</v>
      </c>
      <c r="Q17" s="242">
        <f>ROUND(E17*P17,2)</f>
        <v>0.03</v>
      </c>
      <c r="R17" s="242"/>
      <c r="S17" s="242" t="s">
        <v>167</v>
      </c>
      <c r="T17" s="243" t="s">
        <v>168</v>
      </c>
      <c r="U17" s="224">
        <v>0.2</v>
      </c>
      <c r="V17" s="224">
        <f>ROUND(E17*U17,2)</f>
        <v>0.8</v>
      </c>
      <c r="W17" s="224"/>
      <c r="X17" s="224" t="s">
        <v>190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191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50" t="s">
        <v>1160</v>
      </c>
      <c r="D18" s="245"/>
      <c r="E18" s="245"/>
      <c r="F18" s="245"/>
      <c r="G18" s="24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172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37">
        <v>6</v>
      </c>
      <c r="B19" s="238" t="s">
        <v>1161</v>
      </c>
      <c r="C19" s="249" t="s">
        <v>1162</v>
      </c>
      <c r="D19" s="239" t="s">
        <v>254</v>
      </c>
      <c r="E19" s="240">
        <v>1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2">
        <v>1.33E-3</v>
      </c>
      <c r="O19" s="242">
        <f>ROUND(E19*N19,2)</f>
        <v>0</v>
      </c>
      <c r="P19" s="242">
        <v>4.7E-2</v>
      </c>
      <c r="Q19" s="242">
        <f>ROUND(E19*P19,2)</f>
        <v>0.05</v>
      </c>
      <c r="R19" s="242"/>
      <c r="S19" s="242" t="s">
        <v>167</v>
      </c>
      <c r="T19" s="243" t="s">
        <v>168</v>
      </c>
      <c r="U19" s="224">
        <v>0.501</v>
      </c>
      <c r="V19" s="224">
        <f>ROUND(E19*U19,2)</f>
        <v>0.5</v>
      </c>
      <c r="W19" s="224"/>
      <c r="X19" s="224" t="s">
        <v>190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191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22"/>
      <c r="B20" s="223"/>
      <c r="C20" s="250" t="s">
        <v>1163</v>
      </c>
      <c r="D20" s="245"/>
      <c r="E20" s="245"/>
      <c r="F20" s="245"/>
      <c r="G20" s="24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172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37">
        <v>7</v>
      </c>
      <c r="B21" s="238" t="s">
        <v>1164</v>
      </c>
      <c r="C21" s="249" t="s">
        <v>1165</v>
      </c>
      <c r="D21" s="239" t="s">
        <v>254</v>
      </c>
      <c r="E21" s="240">
        <v>28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2">
        <v>4.8999999999999998E-4</v>
      </c>
      <c r="O21" s="242">
        <f>ROUND(E21*N21,2)</f>
        <v>0.01</v>
      </c>
      <c r="P21" s="242">
        <v>1.4999999999999999E-2</v>
      </c>
      <c r="Q21" s="242">
        <f>ROUND(E21*P21,2)</f>
        <v>0.42</v>
      </c>
      <c r="R21" s="242"/>
      <c r="S21" s="242" t="s">
        <v>167</v>
      </c>
      <c r="T21" s="243" t="s">
        <v>168</v>
      </c>
      <c r="U21" s="224">
        <v>0.54200000000000004</v>
      </c>
      <c r="V21" s="224">
        <f>ROUND(E21*U21,2)</f>
        <v>15.18</v>
      </c>
      <c r="W21" s="224"/>
      <c r="X21" s="224" t="s">
        <v>190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191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50" t="s">
        <v>1166</v>
      </c>
      <c r="D22" s="245"/>
      <c r="E22" s="245"/>
      <c r="F22" s="245"/>
      <c r="G22" s="24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172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37">
        <v>8</v>
      </c>
      <c r="B23" s="238" t="s">
        <v>1167</v>
      </c>
      <c r="C23" s="249" t="s">
        <v>1168</v>
      </c>
      <c r="D23" s="239" t="s">
        <v>344</v>
      </c>
      <c r="E23" s="240">
        <v>48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2">
        <v>4.8999999999999998E-4</v>
      </c>
      <c r="O23" s="242">
        <f>ROUND(E23*N23,2)</f>
        <v>0.02</v>
      </c>
      <c r="P23" s="242">
        <v>2E-3</v>
      </c>
      <c r="Q23" s="242">
        <f>ROUND(E23*P23,2)</f>
        <v>0.1</v>
      </c>
      <c r="R23" s="242"/>
      <c r="S23" s="242" t="s">
        <v>167</v>
      </c>
      <c r="T23" s="243" t="s">
        <v>168</v>
      </c>
      <c r="U23" s="224">
        <v>0.17599999999999999</v>
      </c>
      <c r="V23" s="224">
        <f>ROUND(E23*U23,2)</f>
        <v>8.4499999999999993</v>
      </c>
      <c r="W23" s="224"/>
      <c r="X23" s="224" t="s">
        <v>190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191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50" t="s">
        <v>1169</v>
      </c>
      <c r="D24" s="245"/>
      <c r="E24" s="245"/>
      <c r="F24" s="245"/>
      <c r="G24" s="24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172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22"/>
      <c r="B25" s="223"/>
      <c r="C25" s="253" t="s">
        <v>1170</v>
      </c>
      <c r="D25" s="228"/>
      <c r="E25" s="229">
        <v>6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176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53" t="s">
        <v>1171</v>
      </c>
      <c r="D26" s="228"/>
      <c r="E26" s="229">
        <v>12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176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53" t="s">
        <v>1172</v>
      </c>
      <c r="D27" s="228"/>
      <c r="E27" s="229">
        <v>6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176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53" t="s">
        <v>1173</v>
      </c>
      <c r="D28" s="228"/>
      <c r="E28" s="229">
        <v>9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176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53" t="s">
        <v>1174</v>
      </c>
      <c r="D29" s="228"/>
      <c r="E29" s="229">
        <v>15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176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37">
        <v>9</v>
      </c>
      <c r="B30" s="238" t="s">
        <v>1175</v>
      </c>
      <c r="C30" s="249" t="s">
        <v>1176</v>
      </c>
      <c r="D30" s="239" t="s">
        <v>344</v>
      </c>
      <c r="E30" s="240">
        <v>35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2">
        <v>4.8999999999999998E-4</v>
      </c>
      <c r="O30" s="242">
        <f>ROUND(E30*N30,2)</f>
        <v>0.02</v>
      </c>
      <c r="P30" s="242">
        <v>6.0000000000000001E-3</v>
      </c>
      <c r="Q30" s="242">
        <f>ROUND(E30*P30,2)</f>
        <v>0.21</v>
      </c>
      <c r="R30" s="242"/>
      <c r="S30" s="242" t="s">
        <v>167</v>
      </c>
      <c r="T30" s="243" t="s">
        <v>168</v>
      </c>
      <c r="U30" s="224">
        <v>0.27400000000000002</v>
      </c>
      <c r="V30" s="224">
        <f>ROUND(E30*U30,2)</f>
        <v>9.59</v>
      </c>
      <c r="W30" s="224"/>
      <c r="X30" s="224" t="s">
        <v>190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191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22"/>
      <c r="B31" s="223"/>
      <c r="C31" s="250" t="s">
        <v>1177</v>
      </c>
      <c r="D31" s="245"/>
      <c r="E31" s="245"/>
      <c r="F31" s="245"/>
      <c r="G31" s="24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172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53" t="s">
        <v>1178</v>
      </c>
      <c r="D32" s="228"/>
      <c r="E32" s="229">
        <v>25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176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53" t="s">
        <v>1179</v>
      </c>
      <c r="D33" s="228"/>
      <c r="E33" s="229">
        <v>10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5"/>
      <c r="Z33" s="215"/>
      <c r="AA33" s="215"/>
      <c r="AB33" s="215"/>
      <c r="AC33" s="215"/>
      <c r="AD33" s="215"/>
      <c r="AE33" s="215"/>
      <c r="AF33" s="215"/>
      <c r="AG33" s="215" t="s">
        <v>176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x14ac:dyDescent="0.2">
      <c r="A34" s="231" t="s">
        <v>162</v>
      </c>
      <c r="B34" s="232" t="s">
        <v>89</v>
      </c>
      <c r="C34" s="248" t="s">
        <v>90</v>
      </c>
      <c r="D34" s="233"/>
      <c r="E34" s="234"/>
      <c r="F34" s="235"/>
      <c r="G34" s="235">
        <f>SUMIF(AG35:AG35,"&lt;&gt;NOR",G35:G35)</f>
        <v>0</v>
      </c>
      <c r="H34" s="235"/>
      <c r="I34" s="235">
        <f>SUM(I35:I35)</f>
        <v>0</v>
      </c>
      <c r="J34" s="235"/>
      <c r="K34" s="235">
        <f>SUM(K35:K35)</f>
        <v>0</v>
      </c>
      <c r="L34" s="235"/>
      <c r="M34" s="235">
        <f>SUM(M35:M35)</f>
        <v>0</v>
      </c>
      <c r="N34" s="235"/>
      <c r="O34" s="235">
        <f>SUM(O35:O35)</f>
        <v>0</v>
      </c>
      <c r="P34" s="235"/>
      <c r="Q34" s="235">
        <f>SUM(Q35:Q35)</f>
        <v>0</v>
      </c>
      <c r="R34" s="235"/>
      <c r="S34" s="235"/>
      <c r="T34" s="236"/>
      <c r="U34" s="230"/>
      <c r="V34" s="230">
        <f>SUM(V35:V35)</f>
        <v>0.82</v>
      </c>
      <c r="W34" s="230"/>
      <c r="X34" s="230"/>
      <c r="AG34" t="s">
        <v>163</v>
      </c>
    </row>
    <row r="35" spans="1:60" outlineLevel="1" x14ac:dyDescent="0.2">
      <c r="A35" s="258">
        <v>10</v>
      </c>
      <c r="B35" s="259" t="s">
        <v>477</v>
      </c>
      <c r="C35" s="266" t="s">
        <v>756</v>
      </c>
      <c r="D35" s="260" t="s">
        <v>265</v>
      </c>
      <c r="E35" s="261">
        <v>0.87344999999999995</v>
      </c>
      <c r="F35" s="262"/>
      <c r="G35" s="263">
        <f>ROUND(E35*F35,2)</f>
        <v>0</v>
      </c>
      <c r="H35" s="262"/>
      <c r="I35" s="263">
        <f>ROUND(E35*H35,2)</f>
        <v>0</v>
      </c>
      <c r="J35" s="262"/>
      <c r="K35" s="263">
        <f>ROUND(E35*J35,2)</f>
        <v>0</v>
      </c>
      <c r="L35" s="263">
        <v>21</v>
      </c>
      <c r="M35" s="263">
        <f>G35*(1+L35/100)</f>
        <v>0</v>
      </c>
      <c r="N35" s="263">
        <v>0</v>
      </c>
      <c r="O35" s="263">
        <f>ROUND(E35*N35,2)</f>
        <v>0</v>
      </c>
      <c r="P35" s="263">
        <v>0</v>
      </c>
      <c r="Q35" s="263">
        <f>ROUND(E35*P35,2)</f>
        <v>0</v>
      </c>
      <c r="R35" s="263"/>
      <c r="S35" s="263" t="s">
        <v>167</v>
      </c>
      <c r="T35" s="264" t="s">
        <v>168</v>
      </c>
      <c r="U35" s="224">
        <v>0.9385</v>
      </c>
      <c r="V35" s="224">
        <f>ROUND(E35*U35,2)</f>
        <v>0.82</v>
      </c>
      <c r="W35" s="224"/>
      <c r="X35" s="224" t="s">
        <v>190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191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x14ac:dyDescent="0.2">
      <c r="A36" s="231" t="s">
        <v>162</v>
      </c>
      <c r="B36" s="232" t="s">
        <v>127</v>
      </c>
      <c r="C36" s="248" t="s">
        <v>128</v>
      </c>
      <c r="D36" s="233"/>
      <c r="E36" s="234"/>
      <c r="F36" s="235"/>
      <c r="G36" s="235">
        <f>SUMIF(AG37:AG137,"&lt;&gt;NOR",G37:G137)</f>
        <v>0</v>
      </c>
      <c r="H36" s="235"/>
      <c r="I36" s="235">
        <f>SUM(I37:I137)</f>
        <v>0</v>
      </c>
      <c r="J36" s="235"/>
      <c r="K36" s="235">
        <f>SUM(K37:K137)</f>
        <v>0</v>
      </c>
      <c r="L36" s="235"/>
      <c r="M36" s="235">
        <f>SUM(M37:M137)</f>
        <v>0</v>
      </c>
      <c r="N36" s="235"/>
      <c r="O36" s="235">
        <f>SUM(O37:O137)</f>
        <v>0.28000000000000003</v>
      </c>
      <c r="P36" s="235"/>
      <c r="Q36" s="235">
        <f>SUM(Q37:Q137)</f>
        <v>0</v>
      </c>
      <c r="R36" s="235"/>
      <c r="S36" s="235"/>
      <c r="T36" s="236"/>
      <c r="U36" s="230"/>
      <c r="V36" s="230">
        <f>SUM(V37:V137)</f>
        <v>88.63000000000001</v>
      </c>
      <c r="W36" s="230"/>
      <c r="X36" s="230"/>
      <c r="AG36" t="s">
        <v>163</v>
      </c>
    </row>
    <row r="37" spans="1:60" outlineLevel="1" x14ac:dyDescent="0.2">
      <c r="A37" s="237">
        <v>11</v>
      </c>
      <c r="B37" s="238" t="s">
        <v>1180</v>
      </c>
      <c r="C37" s="249" t="s">
        <v>1181</v>
      </c>
      <c r="D37" s="239" t="s">
        <v>344</v>
      </c>
      <c r="E37" s="240">
        <v>10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2">
        <v>6.0000000000000002E-5</v>
      </c>
      <c r="O37" s="242">
        <f>ROUND(E37*N37,2)</f>
        <v>0</v>
      </c>
      <c r="P37" s="242">
        <v>0</v>
      </c>
      <c r="Q37" s="242">
        <f>ROUND(E37*P37,2)</f>
        <v>0</v>
      </c>
      <c r="R37" s="242"/>
      <c r="S37" s="242" t="s">
        <v>320</v>
      </c>
      <c r="T37" s="243" t="s">
        <v>168</v>
      </c>
      <c r="U37" s="224">
        <v>8.2170000000000007E-2</v>
      </c>
      <c r="V37" s="224">
        <f>ROUND(E37*U37,2)</f>
        <v>0.82</v>
      </c>
      <c r="W37" s="224"/>
      <c r="X37" s="224" t="s">
        <v>190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670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22"/>
      <c r="B38" s="223"/>
      <c r="C38" s="250" t="s">
        <v>1182</v>
      </c>
      <c r="D38" s="245"/>
      <c r="E38" s="245"/>
      <c r="F38" s="245"/>
      <c r="G38" s="24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5"/>
      <c r="Z38" s="215"/>
      <c r="AA38" s="215"/>
      <c r="AB38" s="215"/>
      <c r="AC38" s="215"/>
      <c r="AD38" s="215"/>
      <c r="AE38" s="215"/>
      <c r="AF38" s="215"/>
      <c r="AG38" s="215" t="s">
        <v>172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37">
        <v>12</v>
      </c>
      <c r="B39" s="238" t="s">
        <v>1183</v>
      </c>
      <c r="C39" s="249" t="s">
        <v>1184</v>
      </c>
      <c r="D39" s="239" t="s">
        <v>254</v>
      </c>
      <c r="E39" s="240">
        <v>28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2">
        <v>2.0000000000000002E-5</v>
      </c>
      <c r="O39" s="242">
        <f>ROUND(E39*N39,2)</f>
        <v>0</v>
      </c>
      <c r="P39" s="242">
        <v>0</v>
      </c>
      <c r="Q39" s="242">
        <f>ROUND(E39*P39,2)</f>
        <v>0</v>
      </c>
      <c r="R39" s="242"/>
      <c r="S39" s="242" t="s">
        <v>167</v>
      </c>
      <c r="T39" s="243" t="s">
        <v>168</v>
      </c>
      <c r="U39" s="224">
        <v>0.14130000000000001</v>
      </c>
      <c r="V39" s="224">
        <f>ROUND(E39*U39,2)</f>
        <v>3.96</v>
      </c>
      <c r="W39" s="224"/>
      <c r="X39" s="224" t="s">
        <v>190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670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22"/>
      <c r="B40" s="223"/>
      <c r="C40" s="253" t="s">
        <v>1185</v>
      </c>
      <c r="D40" s="228"/>
      <c r="E40" s="229">
        <v>2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5"/>
      <c r="Z40" s="215"/>
      <c r="AA40" s="215"/>
      <c r="AB40" s="215"/>
      <c r="AC40" s="215"/>
      <c r="AD40" s="215"/>
      <c r="AE40" s="215"/>
      <c r="AF40" s="215"/>
      <c r="AG40" s="215" t="s">
        <v>176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22"/>
      <c r="B41" s="223"/>
      <c r="C41" s="253" t="s">
        <v>1186</v>
      </c>
      <c r="D41" s="228"/>
      <c r="E41" s="229">
        <v>4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5"/>
      <c r="Z41" s="215"/>
      <c r="AA41" s="215"/>
      <c r="AB41" s="215"/>
      <c r="AC41" s="215"/>
      <c r="AD41" s="215"/>
      <c r="AE41" s="215"/>
      <c r="AF41" s="215"/>
      <c r="AG41" s="215" t="s">
        <v>176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53" t="s">
        <v>1187</v>
      </c>
      <c r="D42" s="228"/>
      <c r="E42" s="229">
        <v>2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5"/>
      <c r="Z42" s="215"/>
      <c r="AA42" s="215"/>
      <c r="AB42" s="215"/>
      <c r="AC42" s="215"/>
      <c r="AD42" s="215"/>
      <c r="AE42" s="215"/>
      <c r="AF42" s="215"/>
      <c r="AG42" s="215" t="s">
        <v>176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22"/>
      <c r="B43" s="223"/>
      <c r="C43" s="253" t="s">
        <v>1188</v>
      </c>
      <c r="D43" s="228"/>
      <c r="E43" s="229">
        <v>6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5"/>
      <c r="Z43" s="215"/>
      <c r="AA43" s="215"/>
      <c r="AB43" s="215"/>
      <c r="AC43" s="215"/>
      <c r="AD43" s="215"/>
      <c r="AE43" s="215"/>
      <c r="AF43" s="215"/>
      <c r="AG43" s="215" t="s">
        <v>176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53" t="s">
        <v>1189</v>
      </c>
      <c r="D44" s="228"/>
      <c r="E44" s="229">
        <v>3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176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22"/>
      <c r="B45" s="223"/>
      <c r="C45" s="253" t="s">
        <v>1190</v>
      </c>
      <c r="D45" s="228"/>
      <c r="E45" s="229">
        <v>6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15"/>
      <c r="Z45" s="215"/>
      <c r="AA45" s="215"/>
      <c r="AB45" s="215"/>
      <c r="AC45" s="215"/>
      <c r="AD45" s="215"/>
      <c r="AE45" s="215"/>
      <c r="AF45" s="215"/>
      <c r="AG45" s="215" t="s">
        <v>176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22"/>
      <c r="B46" s="223"/>
      <c r="C46" s="253" t="s">
        <v>1191</v>
      </c>
      <c r="D46" s="228"/>
      <c r="E46" s="229">
        <v>5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5"/>
      <c r="Z46" s="215"/>
      <c r="AA46" s="215"/>
      <c r="AB46" s="215"/>
      <c r="AC46" s="215"/>
      <c r="AD46" s="215"/>
      <c r="AE46" s="215"/>
      <c r="AF46" s="215"/>
      <c r="AG46" s="215" t="s">
        <v>176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37">
        <v>13</v>
      </c>
      <c r="B47" s="238" t="s">
        <v>1192</v>
      </c>
      <c r="C47" s="249" t="s">
        <v>1193</v>
      </c>
      <c r="D47" s="239" t="s">
        <v>254</v>
      </c>
      <c r="E47" s="240">
        <v>27</v>
      </c>
      <c r="F47" s="241"/>
      <c r="G47" s="242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21</v>
      </c>
      <c r="M47" s="242">
        <f>G47*(1+L47/100)</f>
        <v>0</v>
      </c>
      <c r="N47" s="242">
        <v>0</v>
      </c>
      <c r="O47" s="242">
        <f>ROUND(E47*N47,2)</f>
        <v>0</v>
      </c>
      <c r="P47" s="242">
        <v>0</v>
      </c>
      <c r="Q47" s="242">
        <f>ROUND(E47*P47,2)</f>
        <v>0</v>
      </c>
      <c r="R47" s="242"/>
      <c r="S47" s="242" t="s">
        <v>167</v>
      </c>
      <c r="T47" s="243" t="s">
        <v>168</v>
      </c>
      <c r="U47" s="224">
        <v>5.0500000000000003E-2</v>
      </c>
      <c r="V47" s="224">
        <f>ROUND(E47*U47,2)</f>
        <v>1.36</v>
      </c>
      <c r="W47" s="224"/>
      <c r="X47" s="224" t="s">
        <v>190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670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22"/>
      <c r="B48" s="223"/>
      <c r="C48" s="253" t="s">
        <v>1194</v>
      </c>
      <c r="D48" s="228"/>
      <c r="E48" s="229">
        <v>9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5"/>
      <c r="Z48" s="215"/>
      <c r="AA48" s="215"/>
      <c r="AB48" s="215"/>
      <c r="AC48" s="215"/>
      <c r="AD48" s="215"/>
      <c r="AE48" s="215"/>
      <c r="AF48" s="215"/>
      <c r="AG48" s="215" t="s">
        <v>176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22"/>
      <c r="B49" s="223"/>
      <c r="C49" s="253" t="s">
        <v>1195</v>
      </c>
      <c r="D49" s="228"/>
      <c r="E49" s="229">
        <v>18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5"/>
      <c r="Z49" s="215"/>
      <c r="AA49" s="215"/>
      <c r="AB49" s="215"/>
      <c r="AC49" s="215"/>
      <c r="AD49" s="215"/>
      <c r="AE49" s="215"/>
      <c r="AF49" s="215"/>
      <c r="AG49" s="215" t="s">
        <v>176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37">
        <v>14</v>
      </c>
      <c r="B50" s="238" t="s">
        <v>1196</v>
      </c>
      <c r="C50" s="249" t="s">
        <v>1197</v>
      </c>
      <c r="D50" s="239" t="s">
        <v>254</v>
      </c>
      <c r="E50" s="240">
        <v>16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2">
        <v>0</v>
      </c>
      <c r="O50" s="242">
        <f>ROUND(E50*N50,2)</f>
        <v>0</v>
      </c>
      <c r="P50" s="242">
        <v>0</v>
      </c>
      <c r="Q50" s="242">
        <f>ROUND(E50*P50,2)</f>
        <v>0</v>
      </c>
      <c r="R50" s="242"/>
      <c r="S50" s="242" t="s">
        <v>167</v>
      </c>
      <c r="T50" s="243" t="s">
        <v>168</v>
      </c>
      <c r="U50" s="224">
        <v>0.06</v>
      </c>
      <c r="V50" s="224">
        <f>ROUND(E50*U50,2)</f>
        <v>0.96</v>
      </c>
      <c r="W50" s="224"/>
      <c r="X50" s="224" t="s">
        <v>190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670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22"/>
      <c r="B51" s="223"/>
      <c r="C51" s="253" t="s">
        <v>1198</v>
      </c>
      <c r="D51" s="228"/>
      <c r="E51" s="229">
        <v>10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5"/>
      <c r="Z51" s="215"/>
      <c r="AA51" s="215"/>
      <c r="AB51" s="215"/>
      <c r="AC51" s="215"/>
      <c r="AD51" s="215"/>
      <c r="AE51" s="215"/>
      <c r="AF51" s="215"/>
      <c r="AG51" s="215" t="s">
        <v>176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53" t="s">
        <v>1199</v>
      </c>
      <c r="D52" s="228"/>
      <c r="E52" s="229">
        <v>6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5"/>
      <c r="Z52" s="215"/>
      <c r="AA52" s="215"/>
      <c r="AB52" s="215"/>
      <c r="AC52" s="215"/>
      <c r="AD52" s="215"/>
      <c r="AE52" s="215"/>
      <c r="AF52" s="215"/>
      <c r="AG52" s="215" t="s">
        <v>176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37">
        <v>15</v>
      </c>
      <c r="B53" s="238" t="s">
        <v>1200</v>
      </c>
      <c r="C53" s="249" t="s">
        <v>1201</v>
      </c>
      <c r="D53" s="239" t="s">
        <v>254</v>
      </c>
      <c r="E53" s="240">
        <v>4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2">
        <v>0</v>
      </c>
      <c r="O53" s="242">
        <f>ROUND(E53*N53,2)</f>
        <v>0</v>
      </c>
      <c r="P53" s="242">
        <v>0</v>
      </c>
      <c r="Q53" s="242">
        <f>ROUND(E53*P53,2)</f>
        <v>0</v>
      </c>
      <c r="R53" s="242"/>
      <c r="S53" s="242" t="s">
        <v>167</v>
      </c>
      <c r="T53" s="243" t="s">
        <v>168</v>
      </c>
      <c r="U53" s="224">
        <v>8.2170000000000007E-2</v>
      </c>
      <c r="V53" s="224">
        <f>ROUND(E53*U53,2)</f>
        <v>0.33</v>
      </c>
      <c r="W53" s="224"/>
      <c r="X53" s="224" t="s">
        <v>190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670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22"/>
      <c r="B54" s="223"/>
      <c r="C54" s="250" t="s">
        <v>1202</v>
      </c>
      <c r="D54" s="245"/>
      <c r="E54" s="245"/>
      <c r="F54" s="245"/>
      <c r="G54" s="245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5"/>
      <c r="Z54" s="215"/>
      <c r="AA54" s="215"/>
      <c r="AB54" s="215"/>
      <c r="AC54" s="215"/>
      <c r="AD54" s="215"/>
      <c r="AE54" s="215"/>
      <c r="AF54" s="215"/>
      <c r="AG54" s="215" t="s">
        <v>172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ht="22.5" outlineLevel="1" x14ac:dyDescent="0.2">
      <c r="A55" s="258">
        <v>16</v>
      </c>
      <c r="B55" s="259" t="s">
        <v>1203</v>
      </c>
      <c r="C55" s="266" t="s">
        <v>1204</v>
      </c>
      <c r="D55" s="260" t="s">
        <v>254</v>
      </c>
      <c r="E55" s="261">
        <v>4</v>
      </c>
      <c r="F55" s="262"/>
      <c r="G55" s="263">
        <f>ROUND(E55*F55,2)</f>
        <v>0</v>
      </c>
      <c r="H55" s="262"/>
      <c r="I55" s="263">
        <f>ROUND(E55*H55,2)</f>
        <v>0</v>
      </c>
      <c r="J55" s="262"/>
      <c r="K55" s="263">
        <f>ROUND(E55*J55,2)</f>
        <v>0</v>
      </c>
      <c r="L55" s="263">
        <v>21</v>
      </c>
      <c r="M55" s="263">
        <f>G55*(1+L55/100)</f>
        <v>0</v>
      </c>
      <c r="N55" s="263">
        <v>1.0000000000000001E-5</v>
      </c>
      <c r="O55" s="263">
        <f>ROUND(E55*N55,2)</f>
        <v>0</v>
      </c>
      <c r="P55" s="263">
        <v>0</v>
      </c>
      <c r="Q55" s="263">
        <f>ROUND(E55*P55,2)</f>
        <v>0</v>
      </c>
      <c r="R55" s="263"/>
      <c r="S55" s="263" t="s">
        <v>504</v>
      </c>
      <c r="T55" s="264" t="s">
        <v>168</v>
      </c>
      <c r="U55" s="224">
        <v>0.30567</v>
      </c>
      <c r="V55" s="224">
        <f>ROUND(E55*U55,2)</f>
        <v>1.22</v>
      </c>
      <c r="W55" s="224"/>
      <c r="X55" s="224" t="s">
        <v>190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670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58">
        <v>17</v>
      </c>
      <c r="B56" s="259" t="s">
        <v>1205</v>
      </c>
      <c r="C56" s="266" t="s">
        <v>1206</v>
      </c>
      <c r="D56" s="260" t="s">
        <v>254</v>
      </c>
      <c r="E56" s="261">
        <v>9</v>
      </c>
      <c r="F56" s="262"/>
      <c r="G56" s="263">
        <f>ROUND(E56*F56,2)</f>
        <v>0</v>
      </c>
      <c r="H56" s="262"/>
      <c r="I56" s="263">
        <f>ROUND(E56*H56,2)</f>
        <v>0</v>
      </c>
      <c r="J56" s="262"/>
      <c r="K56" s="263">
        <f>ROUND(E56*J56,2)</f>
        <v>0</v>
      </c>
      <c r="L56" s="263">
        <v>21</v>
      </c>
      <c r="M56" s="263">
        <f>G56*(1+L56/100)</f>
        <v>0</v>
      </c>
      <c r="N56" s="263">
        <v>0</v>
      </c>
      <c r="O56" s="263">
        <f>ROUND(E56*N56,2)</f>
        <v>0</v>
      </c>
      <c r="P56" s="263">
        <v>0</v>
      </c>
      <c r="Q56" s="263">
        <f>ROUND(E56*P56,2)</f>
        <v>0</v>
      </c>
      <c r="R56" s="263"/>
      <c r="S56" s="263" t="s">
        <v>167</v>
      </c>
      <c r="T56" s="264" t="s">
        <v>168</v>
      </c>
      <c r="U56" s="224">
        <v>0.14749999999999999</v>
      </c>
      <c r="V56" s="224">
        <f>ROUND(E56*U56,2)</f>
        <v>1.33</v>
      </c>
      <c r="W56" s="224"/>
      <c r="X56" s="224" t="s">
        <v>190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670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58">
        <v>18</v>
      </c>
      <c r="B57" s="259" t="s">
        <v>1207</v>
      </c>
      <c r="C57" s="266" t="s">
        <v>1208</v>
      </c>
      <c r="D57" s="260" t="s">
        <v>254</v>
      </c>
      <c r="E57" s="261">
        <v>6</v>
      </c>
      <c r="F57" s="262"/>
      <c r="G57" s="263">
        <f>ROUND(E57*F57,2)</f>
        <v>0</v>
      </c>
      <c r="H57" s="262"/>
      <c r="I57" s="263">
        <f>ROUND(E57*H57,2)</f>
        <v>0</v>
      </c>
      <c r="J57" s="262"/>
      <c r="K57" s="263">
        <f>ROUND(E57*J57,2)</f>
        <v>0</v>
      </c>
      <c r="L57" s="263">
        <v>21</v>
      </c>
      <c r="M57" s="263">
        <f>G57*(1+L57/100)</f>
        <v>0</v>
      </c>
      <c r="N57" s="263">
        <v>0</v>
      </c>
      <c r="O57" s="263">
        <f>ROUND(E57*N57,2)</f>
        <v>0</v>
      </c>
      <c r="P57" s="263">
        <v>0</v>
      </c>
      <c r="Q57" s="263">
        <f>ROUND(E57*P57,2)</f>
        <v>0</v>
      </c>
      <c r="R57" s="263"/>
      <c r="S57" s="263" t="s">
        <v>167</v>
      </c>
      <c r="T57" s="264" t="s">
        <v>168</v>
      </c>
      <c r="U57" s="224">
        <v>0.48</v>
      </c>
      <c r="V57" s="224">
        <f>ROUND(E57*U57,2)</f>
        <v>2.88</v>
      </c>
      <c r="W57" s="224"/>
      <c r="X57" s="224" t="s">
        <v>190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670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37">
        <v>19</v>
      </c>
      <c r="B58" s="238" t="s">
        <v>1209</v>
      </c>
      <c r="C58" s="249" t="s">
        <v>1210</v>
      </c>
      <c r="D58" s="239" t="s">
        <v>254</v>
      </c>
      <c r="E58" s="240">
        <v>1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2">
        <v>0</v>
      </c>
      <c r="O58" s="242">
        <f>ROUND(E58*N58,2)</f>
        <v>0</v>
      </c>
      <c r="P58" s="242">
        <v>0</v>
      </c>
      <c r="Q58" s="242">
        <f>ROUND(E58*P58,2)</f>
        <v>0</v>
      </c>
      <c r="R58" s="242"/>
      <c r="S58" s="242" t="s">
        <v>167</v>
      </c>
      <c r="T58" s="243" t="s">
        <v>168</v>
      </c>
      <c r="U58" s="224">
        <v>0.61133000000000004</v>
      </c>
      <c r="V58" s="224">
        <f>ROUND(E58*U58,2)</f>
        <v>0.61</v>
      </c>
      <c r="W58" s="224"/>
      <c r="X58" s="224" t="s">
        <v>190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670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22"/>
      <c r="B59" s="223"/>
      <c r="C59" s="250" t="s">
        <v>1211</v>
      </c>
      <c r="D59" s="245"/>
      <c r="E59" s="245"/>
      <c r="F59" s="245"/>
      <c r="G59" s="245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5"/>
      <c r="Z59" s="215"/>
      <c r="AA59" s="215"/>
      <c r="AB59" s="215"/>
      <c r="AC59" s="215"/>
      <c r="AD59" s="215"/>
      <c r="AE59" s="215"/>
      <c r="AF59" s="215"/>
      <c r="AG59" s="215" t="s">
        <v>172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58">
        <v>20</v>
      </c>
      <c r="B60" s="259" t="s">
        <v>1212</v>
      </c>
      <c r="C60" s="266" t="s">
        <v>1213</v>
      </c>
      <c r="D60" s="260" t="s">
        <v>254</v>
      </c>
      <c r="E60" s="261">
        <v>6</v>
      </c>
      <c r="F60" s="262"/>
      <c r="G60" s="263">
        <f>ROUND(E60*F60,2)</f>
        <v>0</v>
      </c>
      <c r="H60" s="262"/>
      <c r="I60" s="263">
        <f>ROUND(E60*H60,2)</f>
        <v>0</v>
      </c>
      <c r="J60" s="262"/>
      <c r="K60" s="263">
        <f>ROUND(E60*J60,2)</f>
        <v>0</v>
      </c>
      <c r="L60" s="263">
        <v>21</v>
      </c>
      <c r="M60" s="263">
        <f>G60*(1+L60/100)</f>
        <v>0</v>
      </c>
      <c r="N60" s="263">
        <v>0</v>
      </c>
      <c r="O60" s="263">
        <f>ROUND(E60*N60,2)</f>
        <v>0</v>
      </c>
      <c r="P60" s="263">
        <v>0</v>
      </c>
      <c r="Q60" s="263">
        <f>ROUND(E60*P60,2)</f>
        <v>0</v>
      </c>
      <c r="R60" s="263"/>
      <c r="S60" s="263" t="s">
        <v>189</v>
      </c>
      <c r="T60" s="264" t="s">
        <v>168</v>
      </c>
      <c r="U60" s="224">
        <v>0</v>
      </c>
      <c r="V60" s="224">
        <f>ROUND(E60*U60,2)</f>
        <v>0</v>
      </c>
      <c r="W60" s="224"/>
      <c r="X60" s="224" t="s">
        <v>190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670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37">
        <v>21</v>
      </c>
      <c r="B61" s="238" t="s">
        <v>1214</v>
      </c>
      <c r="C61" s="249" t="s">
        <v>1215</v>
      </c>
      <c r="D61" s="239" t="s">
        <v>254</v>
      </c>
      <c r="E61" s="240">
        <v>4</v>
      </c>
      <c r="F61" s="241"/>
      <c r="G61" s="242">
        <f>ROUND(E61*F61,2)</f>
        <v>0</v>
      </c>
      <c r="H61" s="241"/>
      <c r="I61" s="242">
        <f>ROUND(E61*H61,2)</f>
        <v>0</v>
      </c>
      <c r="J61" s="241"/>
      <c r="K61" s="242">
        <f>ROUND(E61*J61,2)</f>
        <v>0</v>
      </c>
      <c r="L61" s="242">
        <v>21</v>
      </c>
      <c r="M61" s="242">
        <f>G61*(1+L61/100)</f>
        <v>0</v>
      </c>
      <c r="N61" s="242">
        <v>9.0000000000000006E-5</v>
      </c>
      <c r="O61" s="242">
        <f>ROUND(E61*N61,2)</f>
        <v>0</v>
      </c>
      <c r="P61" s="242">
        <v>0</v>
      </c>
      <c r="Q61" s="242">
        <f>ROUND(E61*P61,2)</f>
        <v>0</v>
      </c>
      <c r="R61" s="242"/>
      <c r="S61" s="242" t="s">
        <v>167</v>
      </c>
      <c r="T61" s="243" t="s">
        <v>168</v>
      </c>
      <c r="U61" s="224">
        <v>0.2475</v>
      </c>
      <c r="V61" s="224">
        <f>ROUND(E61*U61,2)</f>
        <v>0.99</v>
      </c>
      <c r="W61" s="224"/>
      <c r="X61" s="224" t="s">
        <v>190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670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22"/>
      <c r="B62" s="223"/>
      <c r="C62" s="253" t="s">
        <v>1216</v>
      </c>
      <c r="D62" s="228"/>
      <c r="E62" s="229">
        <v>2</v>
      </c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15"/>
      <c r="Z62" s="215"/>
      <c r="AA62" s="215"/>
      <c r="AB62" s="215"/>
      <c r="AC62" s="215"/>
      <c r="AD62" s="215"/>
      <c r="AE62" s="215"/>
      <c r="AF62" s="215"/>
      <c r="AG62" s="215" t="s">
        <v>176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22"/>
      <c r="B63" s="223"/>
      <c r="C63" s="253" t="s">
        <v>1217</v>
      </c>
      <c r="D63" s="228"/>
      <c r="E63" s="229">
        <v>2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15"/>
      <c r="Z63" s="215"/>
      <c r="AA63" s="215"/>
      <c r="AB63" s="215"/>
      <c r="AC63" s="215"/>
      <c r="AD63" s="215"/>
      <c r="AE63" s="215"/>
      <c r="AF63" s="215"/>
      <c r="AG63" s="215" t="s">
        <v>176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37">
        <v>22</v>
      </c>
      <c r="B64" s="238" t="s">
        <v>1218</v>
      </c>
      <c r="C64" s="249" t="s">
        <v>1219</v>
      </c>
      <c r="D64" s="239" t="s">
        <v>254</v>
      </c>
      <c r="E64" s="240">
        <v>9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2">
        <v>0</v>
      </c>
      <c r="O64" s="242">
        <f>ROUND(E64*N64,2)</f>
        <v>0</v>
      </c>
      <c r="P64" s="242">
        <v>0</v>
      </c>
      <c r="Q64" s="242">
        <f>ROUND(E64*P64,2)</f>
        <v>0</v>
      </c>
      <c r="R64" s="242"/>
      <c r="S64" s="242" t="s">
        <v>167</v>
      </c>
      <c r="T64" s="243" t="s">
        <v>168</v>
      </c>
      <c r="U64" s="224">
        <v>0.42</v>
      </c>
      <c r="V64" s="224">
        <f>ROUND(E64*U64,2)</f>
        <v>3.78</v>
      </c>
      <c r="W64" s="224"/>
      <c r="X64" s="224" t="s">
        <v>190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670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22"/>
      <c r="B65" s="223"/>
      <c r="C65" s="250" t="s">
        <v>1220</v>
      </c>
      <c r="D65" s="245"/>
      <c r="E65" s="245"/>
      <c r="F65" s="245"/>
      <c r="G65" s="245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5"/>
      <c r="Z65" s="215"/>
      <c r="AA65" s="215"/>
      <c r="AB65" s="215"/>
      <c r="AC65" s="215"/>
      <c r="AD65" s="215"/>
      <c r="AE65" s="215"/>
      <c r="AF65" s="215"/>
      <c r="AG65" s="215" t="s">
        <v>172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22"/>
      <c r="B66" s="223"/>
      <c r="C66" s="253" t="s">
        <v>1221</v>
      </c>
      <c r="D66" s="228"/>
      <c r="E66" s="229">
        <v>2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5"/>
      <c r="Z66" s="215"/>
      <c r="AA66" s="215"/>
      <c r="AB66" s="215"/>
      <c r="AC66" s="215"/>
      <c r="AD66" s="215"/>
      <c r="AE66" s="215"/>
      <c r="AF66" s="215"/>
      <c r="AG66" s="215" t="s">
        <v>176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22"/>
      <c r="B67" s="223"/>
      <c r="C67" s="253" t="s">
        <v>1222</v>
      </c>
      <c r="D67" s="228"/>
      <c r="E67" s="229">
        <v>3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5"/>
      <c r="Z67" s="215"/>
      <c r="AA67" s="215"/>
      <c r="AB67" s="215"/>
      <c r="AC67" s="215"/>
      <c r="AD67" s="215"/>
      <c r="AE67" s="215"/>
      <c r="AF67" s="215"/>
      <c r="AG67" s="215" t="s">
        <v>176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22"/>
      <c r="B68" s="223"/>
      <c r="C68" s="253" t="s">
        <v>1223</v>
      </c>
      <c r="D68" s="228"/>
      <c r="E68" s="229">
        <v>4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5"/>
      <c r="Z68" s="215"/>
      <c r="AA68" s="215"/>
      <c r="AB68" s="215"/>
      <c r="AC68" s="215"/>
      <c r="AD68" s="215"/>
      <c r="AE68" s="215"/>
      <c r="AF68" s="215"/>
      <c r="AG68" s="215" t="s">
        <v>176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37">
        <v>23</v>
      </c>
      <c r="B69" s="238" t="s">
        <v>1224</v>
      </c>
      <c r="C69" s="249" t="s">
        <v>1225</v>
      </c>
      <c r="D69" s="239" t="s">
        <v>254</v>
      </c>
      <c r="E69" s="240">
        <v>1</v>
      </c>
      <c r="F69" s="241"/>
      <c r="G69" s="242">
        <f>ROUND(E69*F69,2)</f>
        <v>0</v>
      </c>
      <c r="H69" s="241"/>
      <c r="I69" s="242">
        <f>ROUND(E69*H69,2)</f>
        <v>0</v>
      </c>
      <c r="J69" s="241"/>
      <c r="K69" s="242">
        <f>ROUND(E69*J69,2)</f>
        <v>0</v>
      </c>
      <c r="L69" s="242">
        <v>21</v>
      </c>
      <c r="M69" s="242">
        <f>G69*(1+L69/100)</f>
        <v>0</v>
      </c>
      <c r="N69" s="242">
        <v>0</v>
      </c>
      <c r="O69" s="242">
        <f>ROUND(E69*N69,2)</f>
        <v>0</v>
      </c>
      <c r="P69" s="242">
        <v>0</v>
      </c>
      <c r="Q69" s="242">
        <f>ROUND(E69*P69,2)</f>
        <v>0</v>
      </c>
      <c r="R69" s="242"/>
      <c r="S69" s="242" t="s">
        <v>167</v>
      </c>
      <c r="T69" s="243" t="s">
        <v>168</v>
      </c>
      <c r="U69" s="224">
        <v>0.34782999999999997</v>
      </c>
      <c r="V69" s="224">
        <f>ROUND(E69*U69,2)</f>
        <v>0.35</v>
      </c>
      <c r="W69" s="224"/>
      <c r="X69" s="224" t="s">
        <v>190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670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22"/>
      <c r="B70" s="223"/>
      <c r="C70" s="250" t="s">
        <v>1226</v>
      </c>
      <c r="D70" s="245"/>
      <c r="E70" s="245"/>
      <c r="F70" s="245"/>
      <c r="G70" s="245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15"/>
      <c r="Z70" s="215"/>
      <c r="AA70" s="215"/>
      <c r="AB70" s="215"/>
      <c r="AC70" s="215"/>
      <c r="AD70" s="215"/>
      <c r="AE70" s="215"/>
      <c r="AF70" s="215"/>
      <c r="AG70" s="215" t="s">
        <v>172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37">
        <v>24</v>
      </c>
      <c r="B71" s="238" t="s">
        <v>1227</v>
      </c>
      <c r="C71" s="249" t="s">
        <v>1228</v>
      </c>
      <c r="D71" s="239" t="s">
        <v>254</v>
      </c>
      <c r="E71" s="240">
        <v>1</v>
      </c>
      <c r="F71" s="241"/>
      <c r="G71" s="242">
        <f>ROUND(E71*F71,2)</f>
        <v>0</v>
      </c>
      <c r="H71" s="241"/>
      <c r="I71" s="242">
        <f>ROUND(E71*H71,2)</f>
        <v>0</v>
      </c>
      <c r="J71" s="241"/>
      <c r="K71" s="242">
        <f>ROUND(E71*J71,2)</f>
        <v>0</v>
      </c>
      <c r="L71" s="242">
        <v>21</v>
      </c>
      <c r="M71" s="242">
        <f>G71*(1+L71/100)</f>
        <v>0</v>
      </c>
      <c r="N71" s="242">
        <v>0</v>
      </c>
      <c r="O71" s="242">
        <f>ROUND(E71*N71,2)</f>
        <v>0</v>
      </c>
      <c r="P71" s="242">
        <v>0</v>
      </c>
      <c r="Q71" s="242">
        <f>ROUND(E71*P71,2)</f>
        <v>0</v>
      </c>
      <c r="R71" s="242"/>
      <c r="S71" s="242" t="s">
        <v>167</v>
      </c>
      <c r="T71" s="243" t="s">
        <v>168</v>
      </c>
      <c r="U71" s="224">
        <v>0.71682999999999997</v>
      </c>
      <c r="V71" s="224">
        <f>ROUND(E71*U71,2)</f>
        <v>0.72</v>
      </c>
      <c r="W71" s="224"/>
      <c r="X71" s="224" t="s">
        <v>190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670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22"/>
      <c r="B72" s="223"/>
      <c r="C72" s="250" t="s">
        <v>1229</v>
      </c>
      <c r="D72" s="245"/>
      <c r="E72" s="245"/>
      <c r="F72" s="245"/>
      <c r="G72" s="245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15"/>
      <c r="Z72" s="215"/>
      <c r="AA72" s="215"/>
      <c r="AB72" s="215"/>
      <c r="AC72" s="215"/>
      <c r="AD72" s="215"/>
      <c r="AE72" s="215"/>
      <c r="AF72" s="215"/>
      <c r="AG72" s="215" t="s">
        <v>172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58">
        <v>25</v>
      </c>
      <c r="B73" s="259" t="s">
        <v>1230</v>
      </c>
      <c r="C73" s="266" t="s">
        <v>1231</v>
      </c>
      <c r="D73" s="260" t="s">
        <v>254</v>
      </c>
      <c r="E73" s="261">
        <v>1</v>
      </c>
      <c r="F73" s="262"/>
      <c r="G73" s="263">
        <f>ROUND(E73*F73,2)</f>
        <v>0</v>
      </c>
      <c r="H73" s="262"/>
      <c r="I73" s="263">
        <f>ROUND(E73*H73,2)</f>
        <v>0</v>
      </c>
      <c r="J73" s="262"/>
      <c r="K73" s="263">
        <f>ROUND(E73*J73,2)</f>
        <v>0</v>
      </c>
      <c r="L73" s="263">
        <v>21</v>
      </c>
      <c r="M73" s="263">
        <f>G73*(1+L73/100)</f>
        <v>0</v>
      </c>
      <c r="N73" s="263">
        <v>0</v>
      </c>
      <c r="O73" s="263">
        <f>ROUND(E73*N73,2)</f>
        <v>0</v>
      </c>
      <c r="P73" s="263">
        <v>0</v>
      </c>
      <c r="Q73" s="263">
        <f>ROUND(E73*P73,2)</f>
        <v>0</v>
      </c>
      <c r="R73" s="263"/>
      <c r="S73" s="263" t="s">
        <v>167</v>
      </c>
      <c r="T73" s="264" t="s">
        <v>168</v>
      </c>
      <c r="U73" s="224">
        <v>0.62</v>
      </c>
      <c r="V73" s="224">
        <f>ROUND(E73*U73,2)</f>
        <v>0.62</v>
      </c>
      <c r="W73" s="224"/>
      <c r="X73" s="224" t="s">
        <v>190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670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37">
        <v>26</v>
      </c>
      <c r="B74" s="238" t="s">
        <v>1232</v>
      </c>
      <c r="C74" s="249" t="s">
        <v>1233</v>
      </c>
      <c r="D74" s="239" t="s">
        <v>254</v>
      </c>
      <c r="E74" s="240">
        <v>1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2">
        <v>0</v>
      </c>
      <c r="O74" s="242">
        <f>ROUND(E74*N74,2)</f>
        <v>0</v>
      </c>
      <c r="P74" s="242">
        <v>0</v>
      </c>
      <c r="Q74" s="242">
        <f>ROUND(E74*P74,2)</f>
        <v>0</v>
      </c>
      <c r="R74" s="242"/>
      <c r="S74" s="242" t="s">
        <v>167</v>
      </c>
      <c r="T74" s="243" t="s">
        <v>168</v>
      </c>
      <c r="U74" s="224">
        <v>0.71733000000000002</v>
      </c>
      <c r="V74" s="224">
        <f>ROUND(E74*U74,2)</f>
        <v>0.72</v>
      </c>
      <c r="W74" s="224"/>
      <c r="X74" s="224" t="s">
        <v>190</v>
      </c>
      <c r="Y74" s="215"/>
      <c r="Z74" s="215"/>
      <c r="AA74" s="215"/>
      <c r="AB74" s="215"/>
      <c r="AC74" s="215"/>
      <c r="AD74" s="215"/>
      <c r="AE74" s="215"/>
      <c r="AF74" s="215"/>
      <c r="AG74" s="215" t="s">
        <v>670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22"/>
      <c r="B75" s="223"/>
      <c r="C75" s="250" t="s">
        <v>1234</v>
      </c>
      <c r="D75" s="245"/>
      <c r="E75" s="245"/>
      <c r="F75" s="245"/>
      <c r="G75" s="245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15"/>
      <c r="Z75" s="215"/>
      <c r="AA75" s="215"/>
      <c r="AB75" s="215"/>
      <c r="AC75" s="215"/>
      <c r="AD75" s="215"/>
      <c r="AE75" s="215"/>
      <c r="AF75" s="215"/>
      <c r="AG75" s="215" t="s">
        <v>172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37">
        <v>27</v>
      </c>
      <c r="B76" s="238" t="s">
        <v>1235</v>
      </c>
      <c r="C76" s="249" t="s">
        <v>1236</v>
      </c>
      <c r="D76" s="239" t="s">
        <v>254</v>
      </c>
      <c r="E76" s="240">
        <v>1</v>
      </c>
      <c r="F76" s="241"/>
      <c r="G76" s="242">
        <f>ROUND(E76*F76,2)</f>
        <v>0</v>
      </c>
      <c r="H76" s="241"/>
      <c r="I76" s="242">
        <f>ROUND(E76*H76,2)</f>
        <v>0</v>
      </c>
      <c r="J76" s="241"/>
      <c r="K76" s="242">
        <f>ROUND(E76*J76,2)</f>
        <v>0</v>
      </c>
      <c r="L76" s="242">
        <v>21</v>
      </c>
      <c r="M76" s="242">
        <f>G76*(1+L76/100)</f>
        <v>0</v>
      </c>
      <c r="N76" s="242">
        <v>0</v>
      </c>
      <c r="O76" s="242">
        <f>ROUND(E76*N76,2)</f>
        <v>0</v>
      </c>
      <c r="P76" s="242">
        <v>0</v>
      </c>
      <c r="Q76" s="242">
        <f>ROUND(E76*P76,2)</f>
        <v>0</v>
      </c>
      <c r="R76" s="242"/>
      <c r="S76" s="242" t="s">
        <v>167</v>
      </c>
      <c r="T76" s="243" t="s">
        <v>168</v>
      </c>
      <c r="U76" s="224">
        <v>1.6</v>
      </c>
      <c r="V76" s="224">
        <f>ROUND(E76*U76,2)</f>
        <v>1.6</v>
      </c>
      <c r="W76" s="224"/>
      <c r="X76" s="224" t="s">
        <v>190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670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22"/>
      <c r="B77" s="223"/>
      <c r="C77" s="250" t="s">
        <v>1237</v>
      </c>
      <c r="D77" s="245"/>
      <c r="E77" s="245"/>
      <c r="F77" s="245"/>
      <c r="G77" s="245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5"/>
      <c r="Z77" s="215"/>
      <c r="AA77" s="215"/>
      <c r="AB77" s="215"/>
      <c r="AC77" s="215"/>
      <c r="AD77" s="215"/>
      <c r="AE77" s="215"/>
      <c r="AF77" s="215"/>
      <c r="AG77" s="215" t="s">
        <v>172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37">
        <v>28</v>
      </c>
      <c r="B78" s="238" t="s">
        <v>1238</v>
      </c>
      <c r="C78" s="249" t="s">
        <v>1239</v>
      </c>
      <c r="D78" s="239" t="s">
        <v>254</v>
      </c>
      <c r="E78" s="240">
        <v>1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2">
        <v>0</v>
      </c>
      <c r="O78" s="242">
        <f>ROUND(E78*N78,2)</f>
        <v>0</v>
      </c>
      <c r="P78" s="242">
        <v>0</v>
      </c>
      <c r="Q78" s="242">
        <f>ROUND(E78*P78,2)</f>
        <v>0</v>
      </c>
      <c r="R78" s="242"/>
      <c r="S78" s="242" t="s">
        <v>167</v>
      </c>
      <c r="T78" s="243" t="s">
        <v>168</v>
      </c>
      <c r="U78" s="224">
        <v>2</v>
      </c>
      <c r="V78" s="224">
        <f>ROUND(E78*U78,2)</f>
        <v>2</v>
      </c>
      <c r="W78" s="224"/>
      <c r="X78" s="224" t="s">
        <v>190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670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22"/>
      <c r="B79" s="223"/>
      <c r="C79" s="250" t="s">
        <v>1240</v>
      </c>
      <c r="D79" s="245"/>
      <c r="E79" s="245"/>
      <c r="F79" s="245"/>
      <c r="G79" s="245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5"/>
      <c r="Z79" s="215"/>
      <c r="AA79" s="215"/>
      <c r="AB79" s="215"/>
      <c r="AC79" s="215"/>
      <c r="AD79" s="215"/>
      <c r="AE79" s="215"/>
      <c r="AF79" s="215"/>
      <c r="AG79" s="215" t="s">
        <v>172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37">
        <v>29</v>
      </c>
      <c r="B80" s="238" t="s">
        <v>1241</v>
      </c>
      <c r="C80" s="249" t="s">
        <v>1242</v>
      </c>
      <c r="D80" s="239" t="s">
        <v>254</v>
      </c>
      <c r="E80" s="240">
        <v>35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2">
        <v>0</v>
      </c>
      <c r="O80" s="242">
        <f>ROUND(E80*N80,2)</f>
        <v>0</v>
      </c>
      <c r="P80" s="242">
        <v>0</v>
      </c>
      <c r="Q80" s="242">
        <f>ROUND(E80*P80,2)</f>
        <v>0</v>
      </c>
      <c r="R80" s="242"/>
      <c r="S80" s="242" t="s">
        <v>320</v>
      </c>
      <c r="T80" s="243" t="s">
        <v>168</v>
      </c>
      <c r="U80" s="224">
        <v>0.31617000000000001</v>
      </c>
      <c r="V80" s="224">
        <f>ROUND(E80*U80,2)</f>
        <v>11.07</v>
      </c>
      <c r="W80" s="224"/>
      <c r="X80" s="224" t="s">
        <v>190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670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22"/>
      <c r="B81" s="223"/>
      <c r="C81" s="250" t="s">
        <v>228</v>
      </c>
      <c r="D81" s="245"/>
      <c r="E81" s="245"/>
      <c r="F81" s="245"/>
      <c r="G81" s="245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5"/>
      <c r="Z81" s="215"/>
      <c r="AA81" s="215"/>
      <c r="AB81" s="215"/>
      <c r="AC81" s="215"/>
      <c r="AD81" s="215"/>
      <c r="AE81" s="215"/>
      <c r="AF81" s="215"/>
      <c r="AG81" s="215" t="s">
        <v>172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22"/>
      <c r="B82" s="223"/>
      <c r="C82" s="253" t="s">
        <v>1243</v>
      </c>
      <c r="D82" s="228"/>
      <c r="E82" s="229">
        <v>8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5"/>
      <c r="Z82" s="215"/>
      <c r="AA82" s="215"/>
      <c r="AB82" s="215"/>
      <c r="AC82" s="215"/>
      <c r="AD82" s="215"/>
      <c r="AE82" s="215"/>
      <c r="AF82" s="215"/>
      <c r="AG82" s="215" t="s">
        <v>176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22"/>
      <c r="B83" s="223"/>
      <c r="C83" s="253" t="s">
        <v>1244</v>
      </c>
      <c r="D83" s="228"/>
      <c r="E83" s="229">
        <v>4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5"/>
      <c r="Z83" s="215"/>
      <c r="AA83" s="215"/>
      <c r="AB83" s="215"/>
      <c r="AC83" s="215"/>
      <c r="AD83" s="215"/>
      <c r="AE83" s="215"/>
      <c r="AF83" s="215"/>
      <c r="AG83" s="215" t="s">
        <v>176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22"/>
      <c r="B84" s="223"/>
      <c r="C84" s="253" t="s">
        <v>1245</v>
      </c>
      <c r="D84" s="228"/>
      <c r="E84" s="229">
        <v>11</v>
      </c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15"/>
      <c r="Z84" s="215"/>
      <c r="AA84" s="215"/>
      <c r="AB84" s="215"/>
      <c r="AC84" s="215"/>
      <c r="AD84" s="215"/>
      <c r="AE84" s="215"/>
      <c r="AF84" s="215"/>
      <c r="AG84" s="215" t="s">
        <v>176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22"/>
      <c r="B85" s="223"/>
      <c r="C85" s="253" t="s">
        <v>1246</v>
      </c>
      <c r="D85" s="228"/>
      <c r="E85" s="229">
        <v>11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5"/>
      <c r="Z85" s="215"/>
      <c r="AA85" s="215"/>
      <c r="AB85" s="215"/>
      <c r="AC85" s="215"/>
      <c r="AD85" s="215"/>
      <c r="AE85" s="215"/>
      <c r="AF85" s="215"/>
      <c r="AG85" s="215" t="s">
        <v>176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22"/>
      <c r="B86" s="223"/>
      <c r="C86" s="253" t="s">
        <v>1247</v>
      </c>
      <c r="D86" s="228"/>
      <c r="E86" s="229">
        <v>1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15"/>
      <c r="Z86" s="215"/>
      <c r="AA86" s="215"/>
      <c r="AB86" s="215"/>
      <c r="AC86" s="215"/>
      <c r="AD86" s="215"/>
      <c r="AE86" s="215"/>
      <c r="AF86" s="215"/>
      <c r="AG86" s="215" t="s">
        <v>176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58">
        <v>30</v>
      </c>
      <c r="B87" s="259" t="s">
        <v>1248</v>
      </c>
      <c r="C87" s="266" t="s">
        <v>1249</v>
      </c>
      <c r="D87" s="260" t="s">
        <v>254</v>
      </c>
      <c r="E87" s="261">
        <v>25</v>
      </c>
      <c r="F87" s="262"/>
      <c r="G87" s="263">
        <f>ROUND(E87*F87,2)</f>
        <v>0</v>
      </c>
      <c r="H87" s="262"/>
      <c r="I87" s="263">
        <f>ROUND(E87*H87,2)</f>
        <v>0</v>
      </c>
      <c r="J87" s="262"/>
      <c r="K87" s="263">
        <f>ROUND(E87*J87,2)</f>
        <v>0</v>
      </c>
      <c r="L87" s="263">
        <v>21</v>
      </c>
      <c r="M87" s="263">
        <f>G87*(1+L87/100)</f>
        <v>0</v>
      </c>
      <c r="N87" s="263">
        <v>0</v>
      </c>
      <c r="O87" s="263">
        <f>ROUND(E87*N87,2)</f>
        <v>0</v>
      </c>
      <c r="P87" s="263">
        <v>0</v>
      </c>
      <c r="Q87" s="263">
        <f>ROUND(E87*P87,2)</f>
        <v>0</v>
      </c>
      <c r="R87" s="263"/>
      <c r="S87" s="263" t="s">
        <v>189</v>
      </c>
      <c r="T87" s="264" t="s">
        <v>168</v>
      </c>
      <c r="U87" s="224">
        <v>0</v>
      </c>
      <c r="V87" s="224">
        <f>ROUND(E87*U87,2)</f>
        <v>0</v>
      </c>
      <c r="W87" s="224"/>
      <c r="X87" s="224" t="s">
        <v>321</v>
      </c>
      <c r="Y87" s="215"/>
      <c r="Z87" s="215"/>
      <c r="AA87" s="215"/>
      <c r="AB87" s="215"/>
      <c r="AC87" s="215"/>
      <c r="AD87" s="215"/>
      <c r="AE87" s="215"/>
      <c r="AF87" s="215"/>
      <c r="AG87" s="215" t="s">
        <v>322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37">
        <v>31</v>
      </c>
      <c r="B88" s="238" t="s">
        <v>1250</v>
      </c>
      <c r="C88" s="249" t="s">
        <v>1251</v>
      </c>
      <c r="D88" s="239" t="s">
        <v>344</v>
      </c>
      <c r="E88" s="240">
        <v>54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2">
        <v>6.0000000000000002E-5</v>
      </c>
      <c r="O88" s="242">
        <f>ROUND(E88*N88,2)</f>
        <v>0</v>
      </c>
      <c r="P88" s="242">
        <v>0</v>
      </c>
      <c r="Q88" s="242">
        <f>ROUND(E88*P88,2)</f>
        <v>0</v>
      </c>
      <c r="R88" s="242"/>
      <c r="S88" s="242" t="s">
        <v>167</v>
      </c>
      <c r="T88" s="243" t="s">
        <v>168</v>
      </c>
      <c r="U88" s="224">
        <v>0.20016999999999999</v>
      </c>
      <c r="V88" s="224">
        <f>ROUND(E88*U88,2)</f>
        <v>10.81</v>
      </c>
      <c r="W88" s="224"/>
      <c r="X88" s="224" t="s">
        <v>190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670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22"/>
      <c r="B89" s="223"/>
      <c r="C89" s="250" t="s">
        <v>1252</v>
      </c>
      <c r="D89" s="245"/>
      <c r="E89" s="245"/>
      <c r="F89" s="245"/>
      <c r="G89" s="245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5"/>
      <c r="Z89" s="215"/>
      <c r="AA89" s="215"/>
      <c r="AB89" s="215"/>
      <c r="AC89" s="215"/>
      <c r="AD89" s="215"/>
      <c r="AE89" s="215"/>
      <c r="AF89" s="215"/>
      <c r="AG89" s="215" t="s">
        <v>172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37">
        <v>32</v>
      </c>
      <c r="B90" s="238" t="s">
        <v>1253</v>
      </c>
      <c r="C90" s="249" t="s">
        <v>1254</v>
      </c>
      <c r="D90" s="239" t="s">
        <v>344</v>
      </c>
      <c r="E90" s="240">
        <v>35</v>
      </c>
      <c r="F90" s="241"/>
      <c r="G90" s="242">
        <f>ROUND(E90*F90,2)</f>
        <v>0</v>
      </c>
      <c r="H90" s="241"/>
      <c r="I90" s="242">
        <f>ROUND(E90*H90,2)</f>
        <v>0</v>
      </c>
      <c r="J90" s="241"/>
      <c r="K90" s="242">
        <f>ROUND(E90*J90,2)</f>
        <v>0</v>
      </c>
      <c r="L90" s="242">
        <v>21</v>
      </c>
      <c r="M90" s="242">
        <f>G90*(1+L90/100)</f>
        <v>0</v>
      </c>
      <c r="N90" s="242">
        <v>2.7999999999999998E-4</v>
      </c>
      <c r="O90" s="242">
        <f>ROUND(E90*N90,2)</f>
        <v>0.01</v>
      </c>
      <c r="P90" s="242">
        <v>0</v>
      </c>
      <c r="Q90" s="242">
        <f>ROUND(E90*P90,2)</f>
        <v>0</v>
      </c>
      <c r="R90" s="242"/>
      <c r="S90" s="242" t="s">
        <v>167</v>
      </c>
      <c r="T90" s="243" t="s">
        <v>168</v>
      </c>
      <c r="U90" s="224">
        <v>0.20016999999999999</v>
      </c>
      <c r="V90" s="224">
        <f>ROUND(E90*U90,2)</f>
        <v>7.01</v>
      </c>
      <c r="W90" s="224"/>
      <c r="X90" s="224" t="s">
        <v>190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670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22"/>
      <c r="B91" s="223"/>
      <c r="C91" s="250" t="s">
        <v>1255</v>
      </c>
      <c r="D91" s="245"/>
      <c r="E91" s="245"/>
      <c r="F91" s="245"/>
      <c r="G91" s="245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15"/>
      <c r="Z91" s="215"/>
      <c r="AA91" s="215"/>
      <c r="AB91" s="215"/>
      <c r="AC91" s="215"/>
      <c r="AD91" s="215"/>
      <c r="AE91" s="215"/>
      <c r="AF91" s="215"/>
      <c r="AG91" s="215" t="s">
        <v>172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37">
        <v>33</v>
      </c>
      <c r="B92" s="238" t="s">
        <v>1256</v>
      </c>
      <c r="C92" s="249" t="s">
        <v>1257</v>
      </c>
      <c r="D92" s="239" t="s">
        <v>254</v>
      </c>
      <c r="E92" s="240">
        <v>8</v>
      </c>
      <c r="F92" s="241"/>
      <c r="G92" s="242">
        <f>ROUND(E92*F92,2)</f>
        <v>0</v>
      </c>
      <c r="H92" s="241"/>
      <c r="I92" s="242">
        <f>ROUND(E92*H92,2)</f>
        <v>0</v>
      </c>
      <c r="J92" s="241"/>
      <c r="K92" s="242">
        <f>ROUND(E92*J92,2)</f>
        <v>0</v>
      </c>
      <c r="L92" s="242">
        <v>21</v>
      </c>
      <c r="M92" s="242">
        <f>G92*(1+L92/100)</f>
        <v>0</v>
      </c>
      <c r="N92" s="242">
        <v>2.5000000000000001E-4</v>
      </c>
      <c r="O92" s="242">
        <f>ROUND(E92*N92,2)</f>
        <v>0</v>
      </c>
      <c r="P92" s="242">
        <v>0</v>
      </c>
      <c r="Q92" s="242">
        <f>ROUND(E92*P92,2)</f>
        <v>0</v>
      </c>
      <c r="R92" s="242"/>
      <c r="S92" s="242" t="s">
        <v>167</v>
      </c>
      <c r="T92" s="243" t="s">
        <v>168</v>
      </c>
      <c r="U92" s="224">
        <v>0.26417000000000002</v>
      </c>
      <c r="V92" s="224">
        <f>ROUND(E92*U92,2)</f>
        <v>2.11</v>
      </c>
      <c r="W92" s="224"/>
      <c r="X92" s="224" t="s">
        <v>190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670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22"/>
      <c r="B93" s="223"/>
      <c r="C93" s="250" t="s">
        <v>1258</v>
      </c>
      <c r="D93" s="245"/>
      <c r="E93" s="245"/>
      <c r="F93" s="245"/>
      <c r="G93" s="245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5"/>
      <c r="Z93" s="215"/>
      <c r="AA93" s="215"/>
      <c r="AB93" s="215"/>
      <c r="AC93" s="215"/>
      <c r="AD93" s="215"/>
      <c r="AE93" s="215"/>
      <c r="AF93" s="215"/>
      <c r="AG93" s="215" t="s">
        <v>172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58">
        <v>34</v>
      </c>
      <c r="B94" s="259" t="s">
        <v>1259</v>
      </c>
      <c r="C94" s="266" t="s">
        <v>1260</v>
      </c>
      <c r="D94" s="260" t="s">
        <v>542</v>
      </c>
      <c r="E94" s="261">
        <v>2</v>
      </c>
      <c r="F94" s="262"/>
      <c r="G94" s="263">
        <f>ROUND(E94*F94,2)</f>
        <v>0</v>
      </c>
      <c r="H94" s="262"/>
      <c r="I94" s="263">
        <f>ROUND(E94*H94,2)</f>
        <v>0</v>
      </c>
      <c r="J94" s="262"/>
      <c r="K94" s="263">
        <f>ROUND(E94*J94,2)</f>
        <v>0</v>
      </c>
      <c r="L94" s="263">
        <v>21</v>
      </c>
      <c r="M94" s="263">
        <f>G94*(1+L94/100)</f>
        <v>0</v>
      </c>
      <c r="N94" s="263">
        <v>0</v>
      </c>
      <c r="O94" s="263">
        <f>ROUND(E94*N94,2)</f>
        <v>0</v>
      </c>
      <c r="P94" s="263">
        <v>0</v>
      </c>
      <c r="Q94" s="263">
        <f>ROUND(E94*P94,2)</f>
        <v>0</v>
      </c>
      <c r="R94" s="263"/>
      <c r="S94" s="263" t="s">
        <v>167</v>
      </c>
      <c r="T94" s="264" t="s">
        <v>168</v>
      </c>
      <c r="U94" s="224">
        <v>0.48099999999999998</v>
      </c>
      <c r="V94" s="224">
        <f>ROUND(E94*U94,2)</f>
        <v>0.96</v>
      </c>
      <c r="W94" s="224"/>
      <c r="X94" s="224" t="s">
        <v>190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670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37">
        <v>35</v>
      </c>
      <c r="B95" s="238" t="s">
        <v>1261</v>
      </c>
      <c r="C95" s="249" t="s">
        <v>1262</v>
      </c>
      <c r="D95" s="239" t="s">
        <v>254</v>
      </c>
      <c r="E95" s="240">
        <v>1</v>
      </c>
      <c r="F95" s="241"/>
      <c r="G95" s="242">
        <f>ROUND(E95*F95,2)</f>
        <v>0</v>
      </c>
      <c r="H95" s="241"/>
      <c r="I95" s="242">
        <f>ROUND(E95*H95,2)</f>
        <v>0</v>
      </c>
      <c r="J95" s="241"/>
      <c r="K95" s="242">
        <f>ROUND(E95*J95,2)</f>
        <v>0</v>
      </c>
      <c r="L95" s="242">
        <v>21</v>
      </c>
      <c r="M95" s="242">
        <f>G95*(1+L95/100)</f>
        <v>0</v>
      </c>
      <c r="N95" s="242">
        <v>0</v>
      </c>
      <c r="O95" s="242">
        <f>ROUND(E95*N95,2)</f>
        <v>0</v>
      </c>
      <c r="P95" s="242">
        <v>0</v>
      </c>
      <c r="Q95" s="242">
        <f>ROUND(E95*P95,2)</f>
        <v>0</v>
      </c>
      <c r="R95" s="242"/>
      <c r="S95" s="242" t="s">
        <v>167</v>
      </c>
      <c r="T95" s="243" t="s">
        <v>168</v>
      </c>
      <c r="U95" s="224">
        <v>0.16</v>
      </c>
      <c r="V95" s="224">
        <f>ROUND(E95*U95,2)</f>
        <v>0.16</v>
      </c>
      <c r="W95" s="224"/>
      <c r="X95" s="224" t="s">
        <v>190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670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22"/>
      <c r="B96" s="223"/>
      <c r="C96" s="250" t="s">
        <v>1263</v>
      </c>
      <c r="D96" s="245"/>
      <c r="E96" s="245"/>
      <c r="F96" s="245"/>
      <c r="G96" s="245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15"/>
      <c r="Z96" s="215"/>
      <c r="AA96" s="215"/>
      <c r="AB96" s="215"/>
      <c r="AC96" s="215"/>
      <c r="AD96" s="215"/>
      <c r="AE96" s="215"/>
      <c r="AF96" s="215"/>
      <c r="AG96" s="215" t="s">
        <v>172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37">
        <v>36</v>
      </c>
      <c r="B97" s="238" t="s">
        <v>1264</v>
      </c>
      <c r="C97" s="249" t="s">
        <v>1265</v>
      </c>
      <c r="D97" s="239" t="s">
        <v>344</v>
      </c>
      <c r="E97" s="240">
        <v>358</v>
      </c>
      <c r="F97" s="241"/>
      <c r="G97" s="242">
        <f>ROUND(E97*F97,2)</f>
        <v>0</v>
      </c>
      <c r="H97" s="241"/>
      <c r="I97" s="242">
        <f>ROUND(E97*H97,2)</f>
        <v>0</v>
      </c>
      <c r="J97" s="241"/>
      <c r="K97" s="242">
        <f>ROUND(E97*J97,2)</f>
        <v>0</v>
      </c>
      <c r="L97" s="242">
        <v>21</v>
      </c>
      <c r="M97" s="242">
        <f>G97*(1+L97/100)</f>
        <v>0</v>
      </c>
      <c r="N97" s="242">
        <v>9.0000000000000006E-5</v>
      </c>
      <c r="O97" s="242">
        <f>ROUND(E97*N97,2)</f>
        <v>0.03</v>
      </c>
      <c r="P97" s="242">
        <v>0</v>
      </c>
      <c r="Q97" s="242">
        <f>ROUND(E97*P97,2)</f>
        <v>0</v>
      </c>
      <c r="R97" s="242"/>
      <c r="S97" s="242" t="s">
        <v>167</v>
      </c>
      <c r="T97" s="243" t="s">
        <v>168</v>
      </c>
      <c r="U97" s="224">
        <v>6.4149999999999999E-2</v>
      </c>
      <c r="V97" s="224">
        <f>ROUND(E97*U97,2)</f>
        <v>22.97</v>
      </c>
      <c r="W97" s="224"/>
      <c r="X97" s="224" t="s">
        <v>190</v>
      </c>
      <c r="Y97" s="215"/>
      <c r="Z97" s="215"/>
      <c r="AA97" s="215"/>
      <c r="AB97" s="215"/>
      <c r="AC97" s="215"/>
      <c r="AD97" s="215"/>
      <c r="AE97" s="215"/>
      <c r="AF97" s="215"/>
      <c r="AG97" s="215" t="s">
        <v>670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22"/>
      <c r="B98" s="223"/>
      <c r="C98" s="253" t="s">
        <v>1266</v>
      </c>
      <c r="D98" s="228"/>
      <c r="E98" s="229">
        <v>110</v>
      </c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15"/>
      <c r="Z98" s="215"/>
      <c r="AA98" s="215"/>
      <c r="AB98" s="215"/>
      <c r="AC98" s="215"/>
      <c r="AD98" s="215"/>
      <c r="AE98" s="215"/>
      <c r="AF98" s="215"/>
      <c r="AG98" s="215" t="s">
        <v>176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">
      <c r="A99" s="222"/>
      <c r="B99" s="223"/>
      <c r="C99" s="253" t="s">
        <v>1267</v>
      </c>
      <c r="D99" s="228"/>
      <c r="E99" s="229">
        <v>28</v>
      </c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15"/>
      <c r="Z99" s="215"/>
      <c r="AA99" s="215"/>
      <c r="AB99" s="215"/>
      <c r="AC99" s="215"/>
      <c r="AD99" s="215"/>
      <c r="AE99" s="215"/>
      <c r="AF99" s="215"/>
      <c r="AG99" s="215" t="s">
        <v>176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22"/>
      <c r="B100" s="223"/>
      <c r="C100" s="253" t="s">
        <v>1268</v>
      </c>
      <c r="D100" s="228"/>
      <c r="E100" s="229">
        <v>40</v>
      </c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15"/>
      <c r="Z100" s="215"/>
      <c r="AA100" s="215"/>
      <c r="AB100" s="215"/>
      <c r="AC100" s="215"/>
      <c r="AD100" s="215"/>
      <c r="AE100" s="215"/>
      <c r="AF100" s="215"/>
      <c r="AG100" s="215" t="s">
        <v>176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22"/>
      <c r="B101" s="223"/>
      <c r="C101" s="253" t="s">
        <v>1269</v>
      </c>
      <c r="D101" s="228"/>
      <c r="E101" s="229">
        <v>25</v>
      </c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176</v>
      </c>
      <c r="AH101" s="215">
        <v>0</v>
      </c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22"/>
      <c r="B102" s="223"/>
      <c r="C102" s="253" t="s">
        <v>1270</v>
      </c>
      <c r="D102" s="228"/>
      <c r="E102" s="229">
        <v>25</v>
      </c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15"/>
      <c r="Z102" s="215"/>
      <c r="AA102" s="215"/>
      <c r="AB102" s="215"/>
      <c r="AC102" s="215"/>
      <c r="AD102" s="215"/>
      <c r="AE102" s="215"/>
      <c r="AF102" s="215"/>
      <c r="AG102" s="215" t="s">
        <v>176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">
      <c r="A103" s="222"/>
      <c r="B103" s="223"/>
      <c r="C103" s="253" t="s">
        <v>1271</v>
      </c>
      <c r="D103" s="228"/>
      <c r="E103" s="229">
        <v>95</v>
      </c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15"/>
      <c r="Z103" s="215"/>
      <c r="AA103" s="215"/>
      <c r="AB103" s="215"/>
      <c r="AC103" s="215"/>
      <c r="AD103" s="215"/>
      <c r="AE103" s="215"/>
      <c r="AF103" s="215"/>
      <c r="AG103" s="215" t="s">
        <v>176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22"/>
      <c r="B104" s="223"/>
      <c r="C104" s="253" t="s">
        <v>1272</v>
      </c>
      <c r="D104" s="228"/>
      <c r="E104" s="229">
        <v>35</v>
      </c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15"/>
      <c r="Z104" s="215"/>
      <c r="AA104" s="215"/>
      <c r="AB104" s="215"/>
      <c r="AC104" s="215"/>
      <c r="AD104" s="215"/>
      <c r="AE104" s="215"/>
      <c r="AF104" s="215"/>
      <c r="AG104" s="215" t="s">
        <v>176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">
      <c r="A105" s="237">
        <v>37</v>
      </c>
      <c r="B105" s="238" t="s">
        <v>1273</v>
      </c>
      <c r="C105" s="249" t="s">
        <v>1274</v>
      </c>
      <c r="D105" s="239" t="s">
        <v>344</v>
      </c>
      <c r="E105" s="240">
        <v>78</v>
      </c>
      <c r="F105" s="241"/>
      <c r="G105" s="242">
        <f>ROUND(E105*F105,2)</f>
        <v>0</v>
      </c>
      <c r="H105" s="241"/>
      <c r="I105" s="242">
        <f>ROUND(E105*H105,2)</f>
        <v>0</v>
      </c>
      <c r="J105" s="241"/>
      <c r="K105" s="242">
        <f>ROUND(E105*J105,2)</f>
        <v>0</v>
      </c>
      <c r="L105" s="242">
        <v>21</v>
      </c>
      <c r="M105" s="242">
        <f>G105*(1+L105/100)</f>
        <v>0</v>
      </c>
      <c r="N105" s="242">
        <v>1.3999999999999999E-4</v>
      </c>
      <c r="O105" s="242">
        <f>ROUND(E105*N105,2)</f>
        <v>0.01</v>
      </c>
      <c r="P105" s="242">
        <v>0</v>
      </c>
      <c r="Q105" s="242">
        <f>ROUND(E105*P105,2)</f>
        <v>0</v>
      </c>
      <c r="R105" s="242"/>
      <c r="S105" s="242" t="s">
        <v>167</v>
      </c>
      <c r="T105" s="243" t="s">
        <v>168</v>
      </c>
      <c r="U105" s="224">
        <v>6.4149999999999999E-2</v>
      </c>
      <c r="V105" s="224">
        <f>ROUND(E105*U105,2)</f>
        <v>5</v>
      </c>
      <c r="W105" s="224"/>
      <c r="X105" s="224" t="s">
        <v>190</v>
      </c>
      <c r="Y105" s="215"/>
      <c r="Z105" s="215"/>
      <c r="AA105" s="215"/>
      <c r="AB105" s="215"/>
      <c r="AC105" s="215"/>
      <c r="AD105" s="215"/>
      <c r="AE105" s="215"/>
      <c r="AF105" s="215"/>
      <c r="AG105" s="215" t="s">
        <v>670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">
      <c r="A106" s="222"/>
      <c r="B106" s="223"/>
      <c r="C106" s="253" t="s">
        <v>1275</v>
      </c>
      <c r="D106" s="228"/>
      <c r="E106" s="229">
        <v>44</v>
      </c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15"/>
      <c r="Z106" s="215"/>
      <c r="AA106" s="215"/>
      <c r="AB106" s="215"/>
      <c r="AC106" s="215"/>
      <c r="AD106" s="215"/>
      <c r="AE106" s="215"/>
      <c r="AF106" s="215"/>
      <c r="AG106" s="215" t="s">
        <v>176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">
      <c r="A107" s="222"/>
      <c r="B107" s="223"/>
      <c r="C107" s="253" t="s">
        <v>1276</v>
      </c>
      <c r="D107" s="228"/>
      <c r="E107" s="229">
        <v>6</v>
      </c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176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22"/>
      <c r="B108" s="223"/>
      <c r="C108" s="253" t="s">
        <v>1277</v>
      </c>
      <c r="D108" s="228"/>
      <c r="E108" s="229">
        <v>18</v>
      </c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176</v>
      </c>
      <c r="AH108" s="215">
        <v>0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">
      <c r="A109" s="222"/>
      <c r="B109" s="223"/>
      <c r="C109" s="253" t="s">
        <v>1278</v>
      </c>
      <c r="D109" s="228"/>
      <c r="E109" s="229">
        <v>10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176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22"/>
      <c r="B110" s="223"/>
      <c r="C110" s="253" t="s">
        <v>1279</v>
      </c>
      <c r="D110" s="228"/>
      <c r="E110" s="229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5"/>
      <c r="Z110" s="215"/>
      <c r="AA110" s="215"/>
      <c r="AB110" s="215"/>
      <c r="AC110" s="215"/>
      <c r="AD110" s="215"/>
      <c r="AE110" s="215"/>
      <c r="AF110" s="215"/>
      <c r="AG110" s="215" t="s">
        <v>176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">
      <c r="A111" s="237">
        <v>38</v>
      </c>
      <c r="B111" s="238" t="s">
        <v>1280</v>
      </c>
      <c r="C111" s="249" t="s">
        <v>1281</v>
      </c>
      <c r="D111" s="239" t="s">
        <v>344</v>
      </c>
      <c r="E111" s="240">
        <v>25</v>
      </c>
      <c r="F111" s="241"/>
      <c r="G111" s="242">
        <f>ROUND(E111*F111,2)</f>
        <v>0</v>
      </c>
      <c r="H111" s="241"/>
      <c r="I111" s="242">
        <f>ROUND(E111*H111,2)</f>
        <v>0</v>
      </c>
      <c r="J111" s="241"/>
      <c r="K111" s="242">
        <f>ROUND(E111*J111,2)</f>
        <v>0</v>
      </c>
      <c r="L111" s="242">
        <v>21</v>
      </c>
      <c r="M111" s="242">
        <f>G111*(1+L111/100)</f>
        <v>0</v>
      </c>
      <c r="N111" s="242">
        <v>2.2000000000000001E-4</v>
      </c>
      <c r="O111" s="242">
        <f>ROUND(E111*N111,2)</f>
        <v>0.01</v>
      </c>
      <c r="P111" s="242">
        <v>0</v>
      </c>
      <c r="Q111" s="242">
        <f>ROUND(E111*P111,2)</f>
        <v>0</v>
      </c>
      <c r="R111" s="242"/>
      <c r="S111" s="242" t="s">
        <v>167</v>
      </c>
      <c r="T111" s="243" t="s">
        <v>168</v>
      </c>
      <c r="U111" s="224">
        <v>7.0000000000000007E-2</v>
      </c>
      <c r="V111" s="224">
        <f>ROUND(E111*U111,2)</f>
        <v>1.75</v>
      </c>
      <c r="W111" s="224"/>
      <c r="X111" s="224" t="s">
        <v>190</v>
      </c>
      <c r="Y111" s="215"/>
      <c r="Z111" s="215"/>
      <c r="AA111" s="215"/>
      <c r="AB111" s="215"/>
      <c r="AC111" s="215"/>
      <c r="AD111" s="215"/>
      <c r="AE111" s="215"/>
      <c r="AF111" s="215"/>
      <c r="AG111" s="215" t="s">
        <v>670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 x14ac:dyDescent="0.2">
      <c r="A112" s="222"/>
      <c r="B112" s="223"/>
      <c r="C112" s="250" t="s">
        <v>1282</v>
      </c>
      <c r="D112" s="245"/>
      <c r="E112" s="245"/>
      <c r="F112" s="245"/>
      <c r="G112" s="245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15"/>
      <c r="Z112" s="215"/>
      <c r="AA112" s="215"/>
      <c r="AB112" s="215"/>
      <c r="AC112" s="215"/>
      <c r="AD112" s="215"/>
      <c r="AE112" s="215"/>
      <c r="AF112" s="215"/>
      <c r="AG112" s="215" t="s">
        <v>172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">
      <c r="A113" s="258">
        <v>39</v>
      </c>
      <c r="B113" s="259" t="s">
        <v>1283</v>
      </c>
      <c r="C113" s="266" t="s">
        <v>1284</v>
      </c>
      <c r="D113" s="260" t="s">
        <v>344</v>
      </c>
      <c r="E113" s="261">
        <v>35</v>
      </c>
      <c r="F113" s="262"/>
      <c r="G113" s="263">
        <f>ROUND(E113*F113,2)</f>
        <v>0</v>
      </c>
      <c r="H113" s="262"/>
      <c r="I113" s="263">
        <f>ROUND(E113*H113,2)</f>
        <v>0</v>
      </c>
      <c r="J113" s="262"/>
      <c r="K113" s="263">
        <f>ROUND(E113*J113,2)</f>
        <v>0</v>
      </c>
      <c r="L113" s="263">
        <v>21</v>
      </c>
      <c r="M113" s="263">
        <f>G113*(1+L113/100)</f>
        <v>0</v>
      </c>
      <c r="N113" s="263">
        <v>4.2999999999999999E-4</v>
      </c>
      <c r="O113" s="263">
        <f>ROUND(E113*N113,2)</f>
        <v>0.02</v>
      </c>
      <c r="P113" s="263">
        <v>0</v>
      </c>
      <c r="Q113" s="263">
        <f>ROUND(E113*P113,2)</f>
        <v>0</v>
      </c>
      <c r="R113" s="263"/>
      <c r="S113" s="263" t="s">
        <v>167</v>
      </c>
      <c r="T113" s="264" t="s">
        <v>168</v>
      </c>
      <c r="U113" s="224">
        <v>7.2459999999999997E-2</v>
      </c>
      <c r="V113" s="224">
        <f>ROUND(E113*U113,2)</f>
        <v>2.54</v>
      </c>
      <c r="W113" s="224"/>
      <c r="X113" s="224" t="s">
        <v>190</v>
      </c>
      <c r="Y113" s="215"/>
      <c r="Z113" s="215"/>
      <c r="AA113" s="215"/>
      <c r="AB113" s="215"/>
      <c r="AC113" s="215"/>
      <c r="AD113" s="215"/>
      <c r="AE113" s="215"/>
      <c r="AF113" s="215"/>
      <c r="AG113" s="215" t="s">
        <v>670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58">
        <v>40</v>
      </c>
      <c r="B114" s="259" t="s">
        <v>1285</v>
      </c>
      <c r="C114" s="266" t="s">
        <v>1286</v>
      </c>
      <c r="D114" s="260" t="s">
        <v>254</v>
      </c>
      <c r="E114" s="261">
        <v>1</v>
      </c>
      <c r="F114" s="262"/>
      <c r="G114" s="263">
        <f>ROUND(E114*F114,2)</f>
        <v>0</v>
      </c>
      <c r="H114" s="262"/>
      <c r="I114" s="263">
        <f>ROUND(E114*H114,2)</f>
        <v>0</v>
      </c>
      <c r="J114" s="262"/>
      <c r="K114" s="263">
        <f>ROUND(E114*J114,2)</f>
        <v>0</v>
      </c>
      <c r="L114" s="263">
        <v>21</v>
      </c>
      <c r="M114" s="263">
        <f>G114*(1+L114/100)</f>
        <v>0</v>
      </c>
      <c r="N114" s="263">
        <v>1.0000000000000001E-5</v>
      </c>
      <c r="O114" s="263">
        <f>ROUND(E114*N114,2)</f>
        <v>0</v>
      </c>
      <c r="P114" s="263">
        <v>0</v>
      </c>
      <c r="Q114" s="263">
        <f>ROUND(E114*P114,2)</f>
        <v>0</v>
      </c>
      <c r="R114" s="263"/>
      <c r="S114" s="263" t="s">
        <v>189</v>
      </c>
      <c r="T114" s="264" t="s">
        <v>168</v>
      </c>
      <c r="U114" s="224">
        <v>0</v>
      </c>
      <c r="V114" s="224">
        <f>ROUND(E114*U114,2)</f>
        <v>0</v>
      </c>
      <c r="W114" s="224"/>
      <c r="X114" s="224" t="s">
        <v>321</v>
      </c>
      <c r="Y114" s="215"/>
      <c r="Z114" s="215"/>
      <c r="AA114" s="215"/>
      <c r="AB114" s="215"/>
      <c r="AC114" s="215"/>
      <c r="AD114" s="215"/>
      <c r="AE114" s="215"/>
      <c r="AF114" s="215"/>
      <c r="AG114" s="215" t="s">
        <v>322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">
      <c r="A115" s="258">
        <v>41</v>
      </c>
      <c r="B115" s="259" t="s">
        <v>1287</v>
      </c>
      <c r="C115" s="266" t="s">
        <v>1288</v>
      </c>
      <c r="D115" s="260" t="s">
        <v>254</v>
      </c>
      <c r="E115" s="261">
        <v>2</v>
      </c>
      <c r="F115" s="262"/>
      <c r="G115" s="263">
        <f>ROUND(E115*F115,2)</f>
        <v>0</v>
      </c>
      <c r="H115" s="262"/>
      <c r="I115" s="263">
        <f>ROUND(E115*H115,2)</f>
        <v>0</v>
      </c>
      <c r="J115" s="262"/>
      <c r="K115" s="263">
        <f>ROUND(E115*J115,2)</f>
        <v>0</v>
      </c>
      <c r="L115" s="263">
        <v>21</v>
      </c>
      <c r="M115" s="263">
        <f>G115*(1+L115/100)</f>
        <v>0</v>
      </c>
      <c r="N115" s="263">
        <v>1.0000000000000001E-5</v>
      </c>
      <c r="O115" s="263">
        <f>ROUND(E115*N115,2)</f>
        <v>0</v>
      </c>
      <c r="P115" s="263">
        <v>0</v>
      </c>
      <c r="Q115" s="263">
        <f>ROUND(E115*P115,2)</f>
        <v>0</v>
      </c>
      <c r="R115" s="263"/>
      <c r="S115" s="263" t="s">
        <v>189</v>
      </c>
      <c r="T115" s="264" t="s">
        <v>168</v>
      </c>
      <c r="U115" s="224">
        <v>0</v>
      </c>
      <c r="V115" s="224">
        <f>ROUND(E115*U115,2)</f>
        <v>0</v>
      </c>
      <c r="W115" s="224"/>
      <c r="X115" s="224" t="s">
        <v>321</v>
      </c>
      <c r="Y115" s="215"/>
      <c r="Z115" s="215"/>
      <c r="AA115" s="215"/>
      <c r="AB115" s="215"/>
      <c r="AC115" s="215"/>
      <c r="AD115" s="215"/>
      <c r="AE115" s="215"/>
      <c r="AF115" s="215"/>
      <c r="AG115" s="215" t="s">
        <v>322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">
      <c r="A116" s="237">
        <v>42</v>
      </c>
      <c r="B116" s="238" t="s">
        <v>1289</v>
      </c>
      <c r="C116" s="249" t="s">
        <v>1290</v>
      </c>
      <c r="D116" s="239" t="s">
        <v>254</v>
      </c>
      <c r="E116" s="240">
        <v>1</v>
      </c>
      <c r="F116" s="241"/>
      <c r="G116" s="242">
        <f>ROUND(E116*F116,2)</f>
        <v>0</v>
      </c>
      <c r="H116" s="241"/>
      <c r="I116" s="242">
        <f>ROUND(E116*H116,2)</f>
        <v>0</v>
      </c>
      <c r="J116" s="241"/>
      <c r="K116" s="242">
        <f>ROUND(E116*J116,2)</f>
        <v>0</v>
      </c>
      <c r="L116" s="242">
        <v>21</v>
      </c>
      <c r="M116" s="242">
        <f>G116*(1+L116/100)</f>
        <v>0</v>
      </c>
      <c r="N116" s="242">
        <v>3.8999999999999999E-4</v>
      </c>
      <c r="O116" s="242">
        <f>ROUND(E116*N116,2)</f>
        <v>0</v>
      </c>
      <c r="P116" s="242">
        <v>0</v>
      </c>
      <c r="Q116" s="242">
        <f>ROUND(E116*P116,2)</f>
        <v>0</v>
      </c>
      <c r="R116" s="242"/>
      <c r="S116" s="242" t="s">
        <v>189</v>
      </c>
      <c r="T116" s="243" t="s">
        <v>168</v>
      </c>
      <c r="U116" s="224">
        <v>0</v>
      </c>
      <c r="V116" s="224">
        <f>ROUND(E116*U116,2)</f>
        <v>0</v>
      </c>
      <c r="W116" s="224"/>
      <c r="X116" s="224" t="s">
        <v>321</v>
      </c>
      <c r="Y116" s="215"/>
      <c r="Z116" s="215"/>
      <c r="AA116" s="215"/>
      <c r="AB116" s="215"/>
      <c r="AC116" s="215"/>
      <c r="AD116" s="215"/>
      <c r="AE116" s="215"/>
      <c r="AF116" s="215"/>
      <c r="AG116" s="215" t="s">
        <v>322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22"/>
      <c r="B117" s="223"/>
      <c r="C117" s="250" t="s">
        <v>1291</v>
      </c>
      <c r="D117" s="245"/>
      <c r="E117" s="245"/>
      <c r="F117" s="245"/>
      <c r="G117" s="245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172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58">
        <v>43</v>
      </c>
      <c r="B118" s="259" t="s">
        <v>1292</v>
      </c>
      <c r="C118" s="266" t="s">
        <v>1293</v>
      </c>
      <c r="D118" s="260" t="s">
        <v>254</v>
      </c>
      <c r="E118" s="261">
        <v>60</v>
      </c>
      <c r="F118" s="262"/>
      <c r="G118" s="263">
        <f>ROUND(E118*F118,2)</f>
        <v>0</v>
      </c>
      <c r="H118" s="262"/>
      <c r="I118" s="263">
        <f>ROUND(E118*H118,2)</f>
        <v>0</v>
      </c>
      <c r="J118" s="262"/>
      <c r="K118" s="263">
        <f>ROUND(E118*J118,2)</f>
        <v>0</v>
      </c>
      <c r="L118" s="263">
        <v>21</v>
      </c>
      <c r="M118" s="263">
        <f>G118*(1+L118/100)</f>
        <v>0</v>
      </c>
      <c r="N118" s="263">
        <v>0</v>
      </c>
      <c r="O118" s="263">
        <f>ROUND(E118*N118,2)</f>
        <v>0</v>
      </c>
      <c r="P118" s="263">
        <v>0</v>
      </c>
      <c r="Q118" s="263">
        <f>ROUND(E118*P118,2)</f>
        <v>0</v>
      </c>
      <c r="R118" s="263" t="s">
        <v>319</v>
      </c>
      <c r="S118" s="263" t="s">
        <v>167</v>
      </c>
      <c r="T118" s="264" t="s">
        <v>168</v>
      </c>
      <c r="U118" s="224">
        <v>0</v>
      </c>
      <c r="V118" s="224">
        <f>ROUND(E118*U118,2)</f>
        <v>0</v>
      </c>
      <c r="W118" s="224"/>
      <c r="X118" s="224" t="s">
        <v>321</v>
      </c>
      <c r="Y118" s="215"/>
      <c r="Z118" s="215"/>
      <c r="AA118" s="215"/>
      <c r="AB118" s="215"/>
      <c r="AC118" s="215"/>
      <c r="AD118" s="215"/>
      <c r="AE118" s="215"/>
      <c r="AF118" s="215"/>
      <c r="AG118" s="215" t="s">
        <v>322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37">
        <v>44</v>
      </c>
      <c r="B119" s="238" t="s">
        <v>1294</v>
      </c>
      <c r="C119" s="249" t="s">
        <v>1295</v>
      </c>
      <c r="D119" s="239" t="s">
        <v>254</v>
      </c>
      <c r="E119" s="240">
        <v>4</v>
      </c>
      <c r="F119" s="241"/>
      <c r="G119" s="242">
        <f>ROUND(E119*F119,2)</f>
        <v>0</v>
      </c>
      <c r="H119" s="241"/>
      <c r="I119" s="242">
        <f>ROUND(E119*H119,2)</f>
        <v>0</v>
      </c>
      <c r="J119" s="241"/>
      <c r="K119" s="242">
        <f>ROUND(E119*J119,2)</f>
        <v>0</v>
      </c>
      <c r="L119" s="242">
        <v>21</v>
      </c>
      <c r="M119" s="242">
        <f>G119*(1+L119/100)</f>
        <v>0</v>
      </c>
      <c r="N119" s="242">
        <v>2.5999999999999999E-3</v>
      </c>
      <c r="O119" s="242">
        <f>ROUND(E119*N119,2)</f>
        <v>0.01</v>
      </c>
      <c r="P119" s="242">
        <v>0</v>
      </c>
      <c r="Q119" s="242">
        <f>ROUND(E119*P119,2)</f>
        <v>0</v>
      </c>
      <c r="R119" s="242"/>
      <c r="S119" s="242" t="s">
        <v>189</v>
      </c>
      <c r="T119" s="243" t="s">
        <v>168</v>
      </c>
      <c r="U119" s="224">
        <v>0</v>
      </c>
      <c r="V119" s="224">
        <f>ROUND(E119*U119,2)</f>
        <v>0</v>
      </c>
      <c r="W119" s="224"/>
      <c r="X119" s="224" t="s">
        <v>321</v>
      </c>
      <c r="Y119" s="215"/>
      <c r="Z119" s="215"/>
      <c r="AA119" s="215"/>
      <c r="AB119" s="215"/>
      <c r="AC119" s="215"/>
      <c r="AD119" s="215"/>
      <c r="AE119" s="215"/>
      <c r="AF119" s="215"/>
      <c r="AG119" s="215" t="s">
        <v>322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">
      <c r="A120" s="222"/>
      <c r="B120" s="223"/>
      <c r="C120" s="250" t="s">
        <v>1296</v>
      </c>
      <c r="D120" s="245"/>
      <c r="E120" s="245"/>
      <c r="F120" s="245"/>
      <c r="G120" s="245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172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">
      <c r="A121" s="237">
        <v>45</v>
      </c>
      <c r="B121" s="238" t="s">
        <v>1297</v>
      </c>
      <c r="C121" s="249" t="s">
        <v>1298</v>
      </c>
      <c r="D121" s="239" t="s">
        <v>254</v>
      </c>
      <c r="E121" s="240">
        <v>11</v>
      </c>
      <c r="F121" s="241"/>
      <c r="G121" s="242">
        <f>ROUND(E121*F121,2)</f>
        <v>0</v>
      </c>
      <c r="H121" s="241"/>
      <c r="I121" s="242">
        <f>ROUND(E121*H121,2)</f>
        <v>0</v>
      </c>
      <c r="J121" s="241"/>
      <c r="K121" s="242">
        <f>ROUND(E121*J121,2)</f>
        <v>0</v>
      </c>
      <c r="L121" s="242">
        <v>21</v>
      </c>
      <c r="M121" s="242">
        <f>G121*(1+L121/100)</f>
        <v>0</v>
      </c>
      <c r="N121" s="242">
        <v>3.8E-3</v>
      </c>
      <c r="O121" s="242">
        <f>ROUND(E121*N121,2)</f>
        <v>0.04</v>
      </c>
      <c r="P121" s="242">
        <v>0</v>
      </c>
      <c r="Q121" s="242">
        <f>ROUND(E121*P121,2)</f>
        <v>0</v>
      </c>
      <c r="R121" s="242"/>
      <c r="S121" s="242" t="s">
        <v>189</v>
      </c>
      <c r="T121" s="243" t="s">
        <v>168</v>
      </c>
      <c r="U121" s="224">
        <v>0</v>
      </c>
      <c r="V121" s="224">
        <f>ROUND(E121*U121,2)</f>
        <v>0</v>
      </c>
      <c r="W121" s="224"/>
      <c r="X121" s="224" t="s">
        <v>321</v>
      </c>
      <c r="Y121" s="215"/>
      <c r="Z121" s="215"/>
      <c r="AA121" s="215"/>
      <c r="AB121" s="215"/>
      <c r="AC121" s="215"/>
      <c r="AD121" s="215"/>
      <c r="AE121" s="215"/>
      <c r="AF121" s="215"/>
      <c r="AG121" s="215" t="s">
        <v>322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">
      <c r="A122" s="222"/>
      <c r="B122" s="223"/>
      <c r="C122" s="250" t="s">
        <v>1299</v>
      </c>
      <c r="D122" s="245"/>
      <c r="E122" s="245"/>
      <c r="F122" s="245"/>
      <c r="G122" s="245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172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">
      <c r="A123" s="237">
        <v>46</v>
      </c>
      <c r="B123" s="238" t="s">
        <v>1300</v>
      </c>
      <c r="C123" s="249" t="s">
        <v>1301</v>
      </c>
      <c r="D123" s="239" t="s">
        <v>254</v>
      </c>
      <c r="E123" s="240">
        <v>11</v>
      </c>
      <c r="F123" s="241"/>
      <c r="G123" s="242">
        <f>ROUND(E123*F123,2)</f>
        <v>0</v>
      </c>
      <c r="H123" s="241"/>
      <c r="I123" s="242">
        <f>ROUND(E123*H123,2)</f>
        <v>0</v>
      </c>
      <c r="J123" s="241"/>
      <c r="K123" s="242">
        <f>ROUND(E123*J123,2)</f>
        <v>0</v>
      </c>
      <c r="L123" s="242">
        <v>21</v>
      </c>
      <c r="M123" s="242">
        <f>G123*(1+L123/100)</f>
        <v>0</v>
      </c>
      <c r="N123" s="242">
        <v>4.8999999999999998E-3</v>
      </c>
      <c r="O123" s="242">
        <f>ROUND(E123*N123,2)</f>
        <v>0.05</v>
      </c>
      <c r="P123" s="242">
        <v>0</v>
      </c>
      <c r="Q123" s="242">
        <f>ROUND(E123*P123,2)</f>
        <v>0</v>
      </c>
      <c r="R123" s="242"/>
      <c r="S123" s="242" t="s">
        <v>189</v>
      </c>
      <c r="T123" s="243" t="s">
        <v>168</v>
      </c>
      <c r="U123" s="224">
        <v>0</v>
      </c>
      <c r="V123" s="224">
        <f>ROUND(E123*U123,2)</f>
        <v>0</v>
      </c>
      <c r="W123" s="224"/>
      <c r="X123" s="224" t="s">
        <v>321</v>
      </c>
      <c r="Y123" s="215"/>
      <c r="Z123" s="215"/>
      <c r="AA123" s="215"/>
      <c r="AB123" s="215"/>
      <c r="AC123" s="215"/>
      <c r="AD123" s="215"/>
      <c r="AE123" s="215"/>
      <c r="AF123" s="215"/>
      <c r="AG123" s="215" t="s">
        <v>322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">
      <c r="A124" s="222"/>
      <c r="B124" s="223"/>
      <c r="C124" s="250" t="s">
        <v>1299</v>
      </c>
      <c r="D124" s="245"/>
      <c r="E124" s="245"/>
      <c r="F124" s="245"/>
      <c r="G124" s="245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15"/>
      <c r="Z124" s="215"/>
      <c r="AA124" s="215"/>
      <c r="AB124" s="215"/>
      <c r="AC124" s="215"/>
      <c r="AD124" s="215"/>
      <c r="AE124" s="215"/>
      <c r="AF124" s="215"/>
      <c r="AG124" s="215" t="s">
        <v>172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">
      <c r="A125" s="237">
        <v>47</v>
      </c>
      <c r="B125" s="238" t="s">
        <v>1302</v>
      </c>
      <c r="C125" s="249" t="s">
        <v>1303</v>
      </c>
      <c r="D125" s="239" t="s">
        <v>254</v>
      </c>
      <c r="E125" s="240">
        <v>1</v>
      </c>
      <c r="F125" s="241"/>
      <c r="G125" s="242">
        <f>ROUND(E125*F125,2)</f>
        <v>0</v>
      </c>
      <c r="H125" s="241"/>
      <c r="I125" s="242">
        <f>ROUND(E125*H125,2)</f>
        <v>0</v>
      </c>
      <c r="J125" s="241"/>
      <c r="K125" s="242">
        <f>ROUND(E125*J125,2)</f>
        <v>0</v>
      </c>
      <c r="L125" s="242">
        <v>21</v>
      </c>
      <c r="M125" s="242">
        <f>G125*(1+L125/100)</f>
        <v>0</v>
      </c>
      <c r="N125" s="242">
        <v>5.5999999999999999E-3</v>
      </c>
      <c r="O125" s="242">
        <f>ROUND(E125*N125,2)</f>
        <v>0.01</v>
      </c>
      <c r="P125" s="242">
        <v>0</v>
      </c>
      <c r="Q125" s="242">
        <f>ROUND(E125*P125,2)</f>
        <v>0</v>
      </c>
      <c r="R125" s="242"/>
      <c r="S125" s="242" t="s">
        <v>189</v>
      </c>
      <c r="T125" s="243" t="s">
        <v>168</v>
      </c>
      <c r="U125" s="224">
        <v>0</v>
      </c>
      <c r="V125" s="224">
        <f>ROUND(E125*U125,2)</f>
        <v>0</v>
      </c>
      <c r="W125" s="224"/>
      <c r="X125" s="224" t="s">
        <v>321</v>
      </c>
      <c r="Y125" s="215"/>
      <c r="Z125" s="215"/>
      <c r="AA125" s="215"/>
      <c r="AB125" s="215"/>
      <c r="AC125" s="215"/>
      <c r="AD125" s="215"/>
      <c r="AE125" s="215"/>
      <c r="AF125" s="215"/>
      <c r="AG125" s="215" t="s">
        <v>322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">
      <c r="A126" s="222"/>
      <c r="B126" s="223"/>
      <c r="C126" s="250" t="s">
        <v>1299</v>
      </c>
      <c r="D126" s="245"/>
      <c r="E126" s="245"/>
      <c r="F126" s="245"/>
      <c r="G126" s="245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15"/>
      <c r="Z126" s="215"/>
      <c r="AA126" s="215"/>
      <c r="AB126" s="215"/>
      <c r="AC126" s="215"/>
      <c r="AD126" s="215"/>
      <c r="AE126" s="215"/>
      <c r="AF126" s="215"/>
      <c r="AG126" s="215" t="s">
        <v>172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">
      <c r="A127" s="237">
        <v>48</v>
      </c>
      <c r="B127" s="238" t="s">
        <v>1304</v>
      </c>
      <c r="C127" s="249" t="s">
        <v>1305</v>
      </c>
      <c r="D127" s="239" t="s">
        <v>254</v>
      </c>
      <c r="E127" s="240">
        <v>11</v>
      </c>
      <c r="F127" s="241"/>
      <c r="G127" s="242">
        <f>ROUND(E127*F127,2)</f>
        <v>0</v>
      </c>
      <c r="H127" s="241"/>
      <c r="I127" s="242">
        <f>ROUND(E127*H127,2)</f>
        <v>0</v>
      </c>
      <c r="J127" s="241"/>
      <c r="K127" s="242">
        <f>ROUND(E127*J127,2)</f>
        <v>0</v>
      </c>
      <c r="L127" s="242">
        <v>21</v>
      </c>
      <c r="M127" s="242">
        <f>G127*(1+L127/100)</f>
        <v>0</v>
      </c>
      <c r="N127" s="242">
        <v>7.9000000000000008E-3</v>
      </c>
      <c r="O127" s="242">
        <f>ROUND(E127*N127,2)</f>
        <v>0.09</v>
      </c>
      <c r="P127" s="242">
        <v>0</v>
      </c>
      <c r="Q127" s="242">
        <f>ROUND(E127*P127,2)</f>
        <v>0</v>
      </c>
      <c r="R127" s="242"/>
      <c r="S127" s="242" t="s">
        <v>189</v>
      </c>
      <c r="T127" s="243" t="s">
        <v>168</v>
      </c>
      <c r="U127" s="224">
        <v>0</v>
      </c>
      <c r="V127" s="224">
        <f>ROUND(E127*U127,2)</f>
        <v>0</v>
      </c>
      <c r="W127" s="224"/>
      <c r="X127" s="224" t="s">
        <v>321</v>
      </c>
      <c r="Y127" s="215"/>
      <c r="Z127" s="215"/>
      <c r="AA127" s="215"/>
      <c r="AB127" s="215"/>
      <c r="AC127" s="215"/>
      <c r="AD127" s="215"/>
      <c r="AE127" s="215"/>
      <c r="AF127" s="215"/>
      <c r="AG127" s="215" t="s">
        <v>322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">
      <c r="A128" s="222"/>
      <c r="B128" s="223"/>
      <c r="C128" s="250" t="s">
        <v>1296</v>
      </c>
      <c r="D128" s="245"/>
      <c r="E128" s="245"/>
      <c r="F128" s="245"/>
      <c r="G128" s="245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172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">
      <c r="A129" s="237">
        <v>49</v>
      </c>
      <c r="B129" s="238" t="s">
        <v>1306</v>
      </c>
      <c r="C129" s="249" t="s">
        <v>1307</v>
      </c>
      <c r="D129" s="239" t="s">
        <v>254</v>
      </c>
      <c r="E129" s="240">
        <v>1</v>
      </c>
      <c r="F129" s="241"/>
      <c r="G129" s="242">
        <f>ROUND(E129*F129,2)</f>
        <v>0</v>
      </c>
      <c r="H129" s="241"/>
      <c r="I129" s="242">
        <f>ROUND(E129*H129,2)</f>
        <v>0</v>
      </c>
      <c r="J129" s="241"/>
      <c r="K129" s="242">
        <f>ROUND(E129*J129,2)</f>
        <v>0</v>
      </c>
      <c r="L129" s="242">
        <v>21</v>
      </c>
      <c r="M129" s="242">
        <f>G129*(1+L129/100)</f>
        <v>0</v>
      </c>
      <c r="N129" s="242">
        <v>2.0300000000000001E-3</v>
      </c>
      <c r="O129" s="242">
        <f>ROUND(E129*N129,2)</f>
        <v>0</v>
      </c>
      <c r="P129" s="242">
        <v>0</v>
      </c>
      <c r="Q129" s="242">
        <f>ROUND(E129*P129,2)</f>
        <v>0</v>
      </c>
      <c r="R129" s="242"/>
      <c r="S129" s="242" t="s">
        <v>189</v>
      </c>
      <c r="T129" s="243" t="s">
        <v>168</v>
      </c>
      <c r="U129" s="224">
        <v>0</v>
      </c>
      <c r="V129" s="224">
        <f>ROUND(E129*U129,2)</f>
        <v>0</v>
      </c>
      <c r="W129" s="224"/>
      <c r="X129" s="224" t="s">
        <v>190</v>
      </c>
      <c r="Y129" s="215"/>
      <c r="Z129" s="215"/>
      <c r="AA129" s="215"/>
      <c r="AB129" s="215"/>
      <c r="AC129" s="215"/>
      <c r="AD129" s="215"/>
      <c r="AE129" s="215"/>
      <c r="AF129" s="215"/>
      <c r="AG129" s="215" t="s">
        <v>670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">
      <c r="A130" s="222"/>
      <c r="B130" s="223"/>
      <c r="C130" s="250" t="s">
        <v>1237</v>
      </c>
      <c r="D130" s="245"/>
      <c r="E130" s="245"/>
      <c r="F130" s="245"/>
      <c r="G130" s="245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15"/>
      <c r="Z130" s="215"/>
      <c r="AA130" s="215"/>
      <c r="AB130" s="215"/>
      <c r="AC130" s="215"/>
      <c r="AD130" s="215"/>
      <c r="AE130" s="215"/>
      <c r="AF130" s="215"/>
      <c r="AG130" s="215" t="s">
        <v>172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 x14ac:dyDescent="0.2">
      <c r="A131" s="258">
        <v>50</v>
      </c>
      <c r="B131" s="259" t="s">
        <v>1308</v>
      </c>
      <c r="C131" s="266" t="s">
        <v>1309</v>
      </c>
      <c r="D131" s="260" t="s">
        <v>254</v>
      </c>
      <c r="E131" s="261">
        <v>2</v>
      </c>
      <c r="F131" s="262"/>
      <c r="G131" s="263">
        <f>ROUND(E131*F131,2)</f>
        <v>0</v>
      </c>
      <c r="H131" s="262"/>
      <c r="I131" s="263">
        <f>ROUND(E131*H131,2)</f>
        <v>0</v>
      </c>
      <c r="J131" s="262"/>
      <c r="K131" s="263">
        <f>ROUND(E131*J131,2)</f>
        <v>0</v>
      </c>
      <c r="L131" s="263">
        <v>21</v>
      </c>
      <c r="M131" s="263">
        <f>G131*(1+L131/100)</f>
        <v>0</v>
      </c>
      <c r="N131" s="263">
        <v>1.8000000000000001E-4</v>
      </c>
      <c r="O131" s="263">
        <f>ROUND(E131*N131,2)</f>
        <v>0</v>
      </c>
      <c r="P131" s="263">
        <v>0</v>
      </c>
      <c r="Q131" s="263">
        <f>ROUND(E131*P131,2)</f>
        <v>0</v>
      </c>
      <c r="R131" s="263" t="s">
        <v>319</v>
      </c>
      <c r="S131" s="263" t="s">
        <v>167</v>
      </c>
      <c r="T131" s="264" t="s">
        <v>168</v>
      </c>
      <c r="U131" s="224">
        <v>0</v>
      </c>
      <c r="V131" s="224">
        <f>ROUND(E131*U131,2)</f>
        <v>0</v>
      </c>
      <c r="W131" s="224"/>
      <c r="X131" s="224" t="s">
        <v>321</v>
      </c>
      <c r="Y131" s="215"/>
      <c r="Z131" s="215"/>
      <c r="AA131" s="215"/>
      <c r="AB131" s="215"/>
      <c r="AC131" s="215"/>
      <c r="AD131" s="215"/>
      <c r="AE131" s="215"/>
      <c r="AF131" s="215"/>
      <c r="AG131" s="215" t="s">
        <v>322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">
      <c r="A132" s="258">
        <v>51</v>
      </c>
      <c r="B132" s="259" t="s">
        <v>1310</v>
      </c>
      <c r="C132" s="266" t="s">
        <v>1311</v>
      </c>
      <c r="D132" s="260" t="s">
        <v>254</v>
      </c>
      <c r="E132" s="261">
        <v>3</v>
      </c>
      <c r="F132" s="262"/>
      <c r="G132" s="263">
        <f>ROUND(E132*F132,2)</f>
        <v>0</v>
      </c>
      <c r="H132" s="262"/>
      <c r="I132" s="263">
        <f>ROUND(E132*H132,2)</f>
        <v>0</v>
      </c>
      <c r="J132" s="262"/>
      <c r="K132" s="263">
        <f>ROUND(E132*J132,2)</f>
        <v>0</v>
      </c>
      <c r="L132" s="263">
        <v>21</v>
      </c>
      <c r="M132" s="263">
        <f>G132*(1+L132/100)</f>
        <v>0</v>
      </c>
      <c r="N132" s="263">
        <v>1.8000000000000001E-4</v>
      </c>
      <c r="O132" s="263">
        <f>ROUND(E132*N132,2)</f>
        <v>0</v>
      </c>
      <c r="P132" s="263">
        <v>0</v>
      </c>
      <c r="Q132" s="263">
        <f>ROUND(E132*P132,2)</f>
        <v>0</v>
      </c>
      <c r="R132" s="263" t="s">
        <v>319</v>
      </c>
      <c r="S132" s="263" t="s">
        <v>167</v>
      </c>
      <c r="T132" s="264" t="s">
        <v>168</v>
      </c>
      <c r="U132" s="224">
        <v>0</v>
      </c>
      <c r="V132" s="224">
        <f>ROUND(E132*U132,2)</f>
        <v>0</v>
      </c>
      <c r="W132" s="224"/>
      <c r="X132" s="224" t="s">
        <v>321</v>
      </c>
      <c r="Y132" s="215"/>
      <c r="Z132" s="215"/>
      <c r="AA132" s="215"/>
      <c r="AB132" s="215"/>
      <c r="AC132" s="215"/>
      <c r="AD132" s="215"/>
      <c r="AE132" s="215"/>
      <c r="AF132" s="215"/>
      <c r="AG132" s="215" t="s">
        <v>322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">
      <c r="A133" s="258">
        <v>52</v>
      </c>
      <c r="B133" s="259" t="s">
        <v>1312</v>
      </c>
      <c r="C133" s="266" t="s">
        <v>1313</v>
      </c>
      <c r="D133" s="260" t="s">
        <v>254</v>
      </c>
      <c r="E133" s="261">
        <v>4</v>
      </c>
      <c r="F133" s="262"/>
      <c r="G133" s="263">
        <f>ROUND(E133*F133,2)</f>
        <v>0</v>
      </c>
      <c r="H133" s="262"/>
      <c r="I133" s="263">
        <f>ROUND(E133*H133,2)</f>
        <v>0</v>
      </c>
      <c r="J133" s="262"/>
      <c r="K133" s="263">
        <f>ROUND(E133*J133,2)</f>
        <v>0</v>
      </c>
      <c r="L133" s="263">
        <v>21</v>
      </c>
      <c r="M133" s="263">
        <f>G133*(1+L133/100)</f>
        <v>0</v>
      </c>
      <c r="N133" s="263">
        <v>1.8000000000000001E-4</v>
      </c>
      <c r="O133" s="263">
        <f>ROUND(E133*N133,2)</f>
        <v>0</v>
      </c>
      <c r="P133" s="263">
        <v>0</v>
      </c>
      <c r="Q133" s="263">
        <f>ROUND(E133*P133,2)</f>
        <v>0</v>
      </c>
      <c r="R133" s="263" t="s">
        <v>319</v>
      </c>
      <c r="S133" s="263" t="s">
        <v>167</v>
      </c>
      <c r="T133" s="264" t="s">
        <v>168</v>
      </c>
      <c r="U133" s="224">
        <v>0</v>
      </c>
      <c r="V133" s="224">
        <f>ROUND(E133*U133,2)</f>
        <v>0</v>
      </c>
      <c r="W133" s="224"/>
      <c r="X133" s="224" t="s">
        <v>321</v>
      </c>
      <c r="Y133" s="215"/>
      <c r="Z133" s="215"/>
      <c r="AA133" s="215"/>
      <c r="AB133" s="215"/>
      <c r="AC133" s="215"/>
      <c r="AD133" s="215"/>
      <c r="AE133" s="215"/>
      <c r="AF133" s="215"/>
      <c r="AG133" s="215" t="s">
        <v>322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">
      <c r="A134" s="237">
        <v>53</v>
      </c>
      <c r="B134" s="238" t="s">
        <v>1314</v>
      </c>
      <c r="C134" s="249" t="s">
        <v>1315</v>
      </c>
      <c r="D134" s="239" t="s">
        <v>254</v>
      </c>
      <c r="E134" s="240">
        <v>1</v>
      </c>
      <c r="F134" s="241"/>
      <c r="G134" s="242">
        <f>ROUND(E134*F134,2)</f>
        <v>0</v>
      </c>
      <c r="H134" s="241"/>
      <c r="I134" s="242">
        <f>ROUND(E134*H134,2)</f>
        <v>0</v>
      </c>
      <c r="J134" s="241"/>
      <c r="K134" s="242">
        <f>ROUND(E134*J134,2)</f>
        <v>0</v>
      </c>
      <c r="L134" s="242">
        <v>21</v>
      </c>
      <c r="M134" s="242">
        <f>G134*(1+L134/100)</f>
        <v>0</v>
      </c>
      <c r="N134" s="242">
        <v>5.0000000000000001E-4</v>
      </c>
      <c r="O134" s="242">
        <f>ROUND(E134*N134,2)</f>
        <v>0</v>
      </c>
      <c r="P134" s="242">
        <v>0</v>
      </c>
      <c r="Q134" s="242">
        <f>ROUND(E134*P134,2)</f>
        <v>0</v>
      </c>
      <c r="R134" s="242" t="s">
        <v>319</v>
      </c>
      <c r="S134" s="242" t="s">
        <v>167</v>
      </c>
      <c r="T134" s="243" t="s">
        <v>168</v>
      </c>
      <c r="U134" s="224">
        <v>0</v>
      </c>
      <c r="V134" s="224">
        <f>ROUND(E134*U134,2)</f>
        <v>0</v>
      </c>
      <c r="W134" s="224"/>
      <c r="X134" s="224" t="s">
        <v>321</v>
      </c>
      <c r="Y134" s="215"/>
      <c r="Z134" s="215"/>
      <c r="AA134" s="215"/>
      <c r="AB134" s="215"/>
      <c r="AC134" s="215"/>
      <c r="AD134" s="215"/>
      <c r="AE134" s="215"/>
      <c r="AF134" s="215"/>
      <c r="AG134" s="215" t="s">
        <v>322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">
      <c r="A135" s="222"/>
      <c r="B135" s="223"/>
      <c r="C135" s="250" t="s">
        <v>1226</v>
      </c>
      <c r="D135" s="245"/>
      <c r="E135" s="245"/>
      <c r="F135" s="245"/>
      <c r="G135" s="245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15"/>
      <c r="Z135" s="215"/>
      <c r="AA135" s="215"/>
      <c r="AB135" s="215"/>
      <c r="AC135" s="215"/>
      <c r="AD135" s="215"/>
      <c r="AE135" s="215"/>
      <c r="AF135" s="215"/>
      <c r="AG135" s="215" t="s">
        <v>172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">
      <c r="A136" s="258">
        <v>54</v>
      </c>
      <c r="B136" s="259" t="s">
        <v>1316</v>
      </c>
      <c r="C136" s="266" t="s">
        <v>1317</v>
      </c>
      <c r="D136" s="260" t="s">
        <v>254</v>
      </c>
      <c r="E136" s="261">
        <v>1</v>
      </c>
      <c r="F136" s="262"/>
      <c r="G136" s="263">
        <f>ROUND(E136*F136,2)</f>
        <v>0</v>
      </c>
      <c r="H136" s="262"/>
      <c r="I136" s="263">
        <f>ROUND(E136*H136,2)</f>
        <v>0</v>
      </c>
      <c r="J136" s="262"/>
      <c r="K136" s="263">
        <f>ROUND(E136*J136,2)</f>
        <v>0</v>
      </c>
      <c r="L136" s="263">
        <v>21</v>
      </c>
      <c r="M136" s="263">
        <f>G136*(1+L136/100)</f>
        <v>0</v>
      </c>
      <c r="N136" s="263">
        <v>4.6000000000000001E-4</v>
      </c>
      <c r="O136" s="263">
        <f>ROUND(E136*N136,2)</f>
        <v>0</v>
      </c>
      <c r="P136" s="263">
        <v>0</v>
      </c>
      <c r="Q136" s="263">
        <f>ROUND(E136*P136,2)</f>
        <v>0</v>
      </c>
      <c r="R136" s="263" t="s">
        <v>319</v>
      </c>
      <c r="S136" s="263" t="s">
        <v>402</v>
      </c>
      <c r="T136" s="264" t="s">
        <v>168</v>
      </c>
      <c r="U136" s="224">
        <v>0</v>
      </c>
      <c r="V136" s="224">
        <f>ROUND(E136*U136,2)</f>
        <v>0</v>
      </c>
      <c r="W136" s="224"/>
      <c r="X136" s="224" t="s">
        <v>321</v>
      </c>
      <c r="Y136" s="215"/>
      <c r="Z136" s="215"/>
      <c r="AA136" s="215"/>
      <c r="AB136" s="215"/>
      <c r="AC136" s="215"/>
      <c r="AD136" s="215"/>
      <c r="AE136" s="215"/>
      <c r="AF136" s="215"/>
      <c r="AG136" s="215" t="s">
        <v>322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 x14ac:dyDescent="0.2">
      <c r="A137" s="258">
        <v>55</v>
      </c>
      <c r="B137" s="259" t="s">
        <v>1318</v>
      </c>
      <c r="C137" s="266" t="s">
        <v>1319</v>
      </c>
      <c r="D137" s="260" t="s">
        <v>254</v>
      </c>
      <c r="E137" s="261">
        <v>1</v>
      </c>
      <c r="F137" s="262"/>
      <c r="G137" s="263">
        <f>ROUND(E137*F137,2)</f>
        <v>0</v>
      </c>
      <c r="H137" s="262"/>
      <c r="I137" s="263">
        <f>ROUND(E137*H137,2)</f>
        <v>0</v>
      </c>
      <c r="J137" s="262"/>
      <c r="K137" s="263">
        <f>ROUND(E137*J137,2)</f>
        <v>0</v>
      </c>
      <c r="L137" s="263">
        <v>21</v>
      </c>
      <c r="M137" s="263">
        <f>G137*(1+L137/100)</f>
        <v>0</v>
      </c>
      <c r="N137" s="263">
        <v>7.5000000000000002E-4</v>
      </c>
      <c r="O137" s="263">
        <f>ROUND(E137*N137,2)</f>
        <v>0</v>
      </c>
      <c r="P137" s="263">
        <v>0</v>
      </c>
      <c r="Q137" s="263">
        <f>ROUND(E137*P137,2)</f>
        <v>0</v>
      </c>
      <c r="R137" s="263"/>
      <c r="S137" s="263" t="s">
        <v>189</v>
      </c>
      <c r="T137" s="264" t="s">
        <v>168</v>
      </c>
      <c r="U137" s="224">
        <v>0</v>
      </c>
      <c r="V137" s="224">
        <f>ROUND(E137*U137,2)</f>
        <v>0</v>
      </c>
      <c r="W137" s="224"/>
      <c r="X137" s="224" t="s">
        <v>321</v>
      </c>
      <c r="Y137" s="215"/>
      <c r="Z137" s="215"/>
      <c r="AA137" s="215"/>
      <c r="AB137" s="215"/>
      <c r="AC137" s="215"/>
      <c r="AD137" s="215"/>
      <c r="AE137" s="215"/>
      <c r="AF137" s="215"/>
      <c r="AG137" s="215" t="s">
        <v>322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x14ac:dyDescent="0.2">
      <c r="A138" s="231" t="s">
        <v>162</v>
      </c>
      <c r="B138" s="232" t="s">
        <v>129</v>
      </c>
      <c r="C138" s="248" t="s">
        <v>130</v>
      </c>
      <c r="D138" s="233"/>
      <c r="E138" s="234"/>
      <c r="F138" s="235"/>
      <c r="G138" s="235">
        <f>SUMIF(AG139:AG142,"&lt;&gt;NOR",G139:G142)</f>
        <v>0</v>
      </c>
      <c r="H138" s="235"/>
      <c r="I138" s="235">
        <f>SUM(I139:I142)</f>
        <v>0</v>
      </c>
      <c r="J138" s="235"/>
      <c r="K138" s="235">
        <f>SUM(K139:K142)</f>
        <v>0</v>
      </c>
      <c r="L138" s="235"/>
      <c r="M138" s="235">
        <f>SUM(M139:M142)</f>
        <v>0</v>
      </c>
      <c r="N138" s="235"/>
      <c r="O138" s="235">
        <f>SUM(O139:O142)</f>
        <v>0</v>
      </c>
      <c r="P138" s="235"/>
      <c r="Q138" s="235">
        <f>SUM(Q139:Q142)</f>
        <v>0</v>
      </c>
      <c r="R138" s="235"/>
      <c r="S138" s="235"/>
      <c r="T138" s="236"/>
      <c r="U138" s="230"/>
      <c r="V138" s="230">
        <f>SUM(V139:V142)</f>
        <v>0</v>
      </c>
      <c r="W138" s="230"/>
      <c r="X138" s="230"/>
      <c r="AG138" t="s">
        <v>163</v>
      </c>
    </row>
    <row r="139" spans="1:60" outlineLevel="1" x14ac:dyDescent="0.2">
      <c r="A139" s="258">
        <v>56</v>
      </c>
      <c r="B139" s="259" t="s">
        <v>1320</v>
      </c>
      <c r="C139" s="266" t="s">
        <v>1321</v>
      </c>
      <c r="D139" s="260" t="s">
        <v>254</v>
      </c>
      <c r="E139" s="261">
        <v>1</v>
      </c>
      <c r="F139" s="262"/>
      <c r="G139" s="263">
        <f>ROUND(E139*F139,2)</f>
        <v>0</v>
      </c>
      <c r="H139" s="262"/>
      <c r="I139" s="263">
        <f>ROUND(E139*H139,2)</f>
        <v>0</v>
      </c>
      <c r="J139" s="262"/>
      <c r="K139" s="263">
        <f>ROUND(E139*J139,2)</f>
        <v>0</v>
      </c>
      <c r="L139" s="263">
        <v>21</v>
      </c>
      <c r="M139" s="263">
        <f>G139*(1+L139/100)</f>
        <v>0</v>
      </c>
      <c r="N139" s="263">
        <v>0</v>
      </c>
      <c r="O139" s="263">
        <f>ROUND(E139*N139,2)</f>
        <v>0</v>
      </c>
      <c r="P139" s="263">
        <v>0</v>
      </c>
      <c r="Q139" s="263">
        <f>ROUND(E139*P139,2)</f>
        <v>0</v>
      </c>
      <c r="R139" s="263"/>
      <c r="S139" s="263" t="s">
        <v>189</v>
      </c>
      <c r="T139" s="264" t="s">
        <v>168</v>
      </c>
      <c r="U139" s="224">
        <v>0</v>
      </c>
      <c r="V139" s="224">
        <f>ROUND(E139*U139,2)</f>
        <v>0</v>
      </c>
      <c r="W139" s="224"/>
      <c r="X139" s="224" t="s">
        <v>321</v>
      </c>
      <c r="Y139" s="215"/>
      <c r="Z139" s="215"/>
      <c r="AA139" s="215"/>
      <c r="AB139" s="215"/>
      <c r="AC139" s="215"/>
      <c r="AD139" s="215"/>
      <c r="AE139" s="215"/>
      <c r="AF139" s="215"/>
      <c r="AG139" s="215" t="s">
        <v>322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">
      <c r="A140" s="258">
        <v>57</v>
      </c>
      <c r="B140" s="259" t="s">
        <v>1322</v>
      </c>
      <c r="C140" s="266" t="s">
        <v>1323</v>
      </c>
      <c r="D140" s="260" t="s">
        <v>254</v>
      </c>
      <c r="E140" s="261">
        <v>2</v>
      </c>
      <c r="F140" s="262"/>
      <c r="G140" s="263">
        <f>ROUND(E140*F140,2)</f>
        <v>0</v>
      </c>
      <c r="H140" s="262"/>
      <c r="I140" s="263">
        <f>ROUND(E140*H140,2)</f>
        <v>0</v>
      </c>
      <c r="J140" s="262"/>
      <c r="K140" s="263">
        <f>ROUND(E140*J140,2)</f>
        <v>0</v>
      </c>
      <c r="L140" s="263">
        <v>21</v>
      </c>
      <c r="M140" s="263">
        <f>G140*(1+L140/100)</f>
        <v>0</v>
      </c>
      <c r="N140" s="263">
        <v>0</v>
      </c>
      <c r="O140" s="263">
        <f>ROUND(E140*N140,2)</f>
        <v>0</v>
      </c>
      <c r="P140" s="263">
        <v>0</v>
      </c>
      <c r="Q140" s="263">
        <f>ROUND(E140*P140,2)</f>
        <v>0</v>
      </c>
      <c r="R140" s="263"/>
      <c r="S140" s="263" t="s">
        <v>189</v>
      </c>
      <c r="T140" s="264" t="s">
        <v>168</v>
      </c>
      <c r="U140" s="224">
        <v>0</v>
      </c>
      <c r="V140" s="224">
        <f>ROUND(E140*U140,2)</f>
        <v>0</v>
      </c>
      <c r="W140" s="224"/>
      <c r="X140" s="224" t="s">
        <v>321</v>
      </c>
      <c r="Y140" s="215"/>
      <c r="Z140" s="215"/>
      <c r="AA140" s="215"/>
      <c r="AB140" s="215"/>
      <c r="AC140" s="215"/>
      <c r="AD140" s="215"/>
      <c r="AE140" s="215"/>
      <c r="AF140" s="215"/>
      <c r="AG140" s="215" t="s">
        <v>322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">
      <c r="A141" s="237">
        <v>58</v>
      </c>
      <c r="B141" s="238" t="s">
        <v>1324</v>
      </c>
      <c r="C141" s="249" t="s">
        <v>1325</v>
      </c>
      <c r="D141" s="239" t="s">
        <v>254</v>
      </c>
      <c r="E141" s="240">
        <v>3</v>
      </c>
      <c r="F141" s="241"/>
      <c r="G141" s="242">
        <f>ROUND(E141*F141,2)</f>
        <v>0</v>
      </c>
      <c r="H141" s="241"/>
      <c r="I141" s="242">
        <f>ROUND(E141*H141,2)</f>
        <v>0</v>
      </c>
      <c r="J141" s="241"/>
      <c r="K141" s="242">
        <f>ROUND(E141*J141,2)</f>
        <v>0</v>
      </c>
      <c r="L141" s="242">
        <v>21</v>
      </c>
      <c r="M141" s="242">
        <f>G141*(1+L141/100)</f>
        <v>0</v>
      </c>
      <c r="N141" s="242">
        <v>0</v>
      </c>
      <c r="O141" s="242">
        <f>ROUND(E141*N141,2)</f>
        <v>0</v>
      </c>
      <c r="P141" s="242">
        <v>0</v>
      </c>
      <c r="Q141" s="242">
        <f>ROUND(E141*P141,2)</f>
        <v>0</v>
      </c>
      <c r="R141" s="242"/>
      <c r="S141" s="242" t="s">
        <v>189</v>
      </c>
      <c r="T141" s="243" t="s">
        <v>168</v>
      </c>
      <c r="U141" s="224">
        <v>0</v>
      </c>
      <c r="V141" s="224">
        <f>ROUND(E141*U141,2)</f>
        <v>0</v>
      </c>
      <c r="W141" s="224"/>
      <c r="X141" s="224" t="s">
        <v>190</v>
      </c>
      <c r="Y141" s="215"/>
      <c r="Z141" s="215"/>
      <c r="AA141" s="215"/>
      <c r="AB141" s="215"/>
      <c r="AC141" s="215"/>
      <c r="AD141" s="215"/>
      <c r="AE141" s="215"/>
      <c r="AF141" s="215"/>
      <c r="AG141" s="215" t="s">
        <v>670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">
      <c r="A142" s="222"/>
      <c r="B142" s="223"/>
      <c r="C142" s="250" t="s">
        <v>1326</v>
      </c>
      <c r="D142" s="245"/>
      <c r="E142" s="245"/>
      <c r="F142" s="245"/>
      <c r="G142" s="245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15"/>
      <c r="Z142" s="215"/>
      <c r="AA142" s="215"/>
      <c r="AB142" s="215"/>
      <c r="AC142" s="215"/>
      <c r="AD142" s="215"/>
      <c r="AE142" s="215"/>
      <c r="AF142" s="215"/>
      <c r="AG142" s="215" t="s">
        <v>172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x14ac:dyDescent="0.2">
      <c r="A143" s="231" t="s">
        <v>162</v>
      </c>
      <c r="B143" s="232" t="s">
        <v>131</v>
      </c>
      <c r="C143" s="248" t="s">
        <v>132</v>
      </c>
      <c r="D143" s="233"/>
      <c r="E143" s="234"/>
      <c r="F143" s="235"/>
      <c r="G143" s="235">
        <f>SUMIF(AG144:AG151,"&lt;&gt;NOR",G144:G151)</f>
        <v>0</v>
      </c>
      <c r="H143" s="235"/>
      <c r="I143" s="235">
        <f>SUM(I144:I151)</f>
        <v>0</v>
      </c>
      <c r="J143" s="235"/>
      <c r="K143" s="235">
        <f>SUM(K144:K151)</f>
        <v>0</v>
      </c>
      <c r="L143" s="235"/>
      <c r="M143" s="235">
        <f>SUM(M144:M151)</f>
        <v>0</v>
      </c>
      <c r="N143" s="235"/>
      <c r="O143" s="235">
        <f>SUM(O144:O151)</f>
        <v>0</v>
      </c>
      <c r="P143" s="235"/>
      <c r="Q143" s="235">
        <f>SUM(Q144:Q151)</f>
        <v>0</v>
      </c>
      <c r="R143" s="235"/>
      <c r="S143" s="235"/>
      <c r="T143" s="236"/>
      <c r="U143" s="230"/>
      <c r="V143" s="230">
        <f>SUM(V144:V151)</f>
        <v>2.66</v>
      </c>
      <c r="W143" s="230"/>
      <c r="X143" s="230"/>
      <c r="AG143" t="s">
        <v>163</v>
      </c>
    </row>
    <row r="144" spans="1:60" outlineLevel="1" x14ac:dyDescent="0.2">
      <c r="A144" s="258">
        <v>59</v>
      </c>
      <c r="B144" s="259" t="s">
        <v>667</v>
      </c>
      <c r="C144" s="266" t="s">
        <v>950</v>
      </c>
      <c r="D144" s="260" t="s">
        <v>265</v>
      </c>
      <c r="E144" s="261">
        <v>1.61</v>
      </c>
      <c r="F144" s="262"/>
      <c r="G144" s="263">
        <f>ROUND(E144*F144,2)</f>
        <v>0</v>
      </c>
      <c r="H144" s="262"/>
      <c r="I144" s="263">
        <f>ROUND(E144*H144,2)</f>
        <v>0</v>
      </c>
      <c r="J144" s="262"/>
      <c r="K144" s="263">
        <f>ROUND(E144*J144,2)</f>
        <v>0</v>
      </c>
      <c r="L144" s="263">
        <v>21</v>
      </c>
      <c r="M144" s="263">
        <f>G144*(1+L144/100)</f>
        <v>0</v>
      </c>
      <c r="N144" s="263">
        <v>0</v>
      </c>
      <c r="O144" s="263">
        <f>ROUND(E144*N144,2)</f>
        <v>0</v>
      </c>
      <c r="P144" s="263">
        <v>0</v>
      </c>
      <c r="Q144" s="263">
        <f>ROUND(E144*P144,2)</f>
        <v>0</v>
      </c>
      <c r="R144" s="263"/>
      <c r="S144" s="263" t="s">
        <v>167</v>
      </c>
      <c r="T144" s="264" t="s">
        <v>168</v>
      </c>
      <c r="U144" s="224">
        <v>0.749</v>
      </c>
      <c r="V144" s="224">
        <f>ROUND(E144*U144,2)</f>
        <v>1.21</v>
      </c>
      <c r="W144" s="224"/>
      <c r="X144" s="224" t="s">
        <v>190</v>
      </c>
      <c r="Y144" s="215"/>
      <c r="Z144" s="215"/>
      <c r="AA144" s="215"/>
      <c r="AB144" s="215"/>
      <c r="AC144" s="215"/>
      <c r="AD144" s="215"/>
      <c r="AE144" s="215"/>
      <c r="AF144" s="215"/>
      <c r="AG144" s="215" t="s">
        <v>670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">
      <c r="A145" s="258">
        <v>60</v>
      </c>
      <c r="B145" s="259" t="s">
        <v>672</v>
      </c>
      <c r="C145" s="266" t="s">
        <v>951</v>
      </c>
      <c r="D145" s="260" t="s">
        <v>265</v>
      </c>
      <c r="E145" s="261">
        <v>0.80500000000000005</v>
      </c>
      <c r="F145" s="262"/>
      <c r="G145" s="263">
        <f>ROUND(E145*F145,2)</f>
        <v>0</v>
      </c>
      <c r="H145" s="262"/>
      <c r="I145" s="263">
        <f>ROUND(E145*H145,2)</f>
        <v>0</v>
      </c>
      <c r="J145" s="262"/>
      <c r="K145" s="263">
        <f>ROUND(E145*J145,2)</f>
        <v>0</v>
      </c>
      <c r="L145" s="263">
        <v>21</v>
      </c>
      <c r="M145" s="263">
        <f>G145*(1+L145/100)</f>
        <v>0</v>
      </c>
      <c r="N145" s="263">
        <v>0</v>
      </c>
      <c r="O145" s="263">
        <f>ROUND(E145*N145,2)</f>
        <v>0</v>
      </c>
      <c r="P145" s="263">
        <v>0</v>
      </c>
      <c r="Q145" s="263">
        <f>ROUND(E145*P145,2)</f>
        <v>0</v>
      </c>
      <c r="R145" s="263"/>
      <c r="S145" s="263" t="s">
        <v>167</v>
      </c>
      <c r="T145" s="264" t="s">
        <v>168</v>
      </c>
      <c r="U145" s="224">
        <v>0.49</v>
      </c>
      <c r="V145" s="224">
        <f>ROUND(E145*U145,2)</f>
        <v>0.39</v>
      </c>
      <c r="W145" s="224"/>
      <c r="X145" s="224" t="s">
        <v>190</v>
      </c>
      <c r="Y145" s="215"/>
      <c r="Z145" s="215"/>
      <c r="AA145" s="215"/>
      <c r="AB145" s="215"/>
      <c r="AC145" s="215"/>
      <c r="AD145" s="215"/>
      <c r="AE145" s="215"/>
      <c r="AF145" s="215"/>
      <c r="AG145" s="215" t="s">
        <v>670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">
      <c r="A146" s="258">
        <v>61</v>
      </c>
      <c r="B146" s="259" t="s">
        <v>674</v>
      </c>
      <c r="C146" s="266" t="s">
        <v>952</v>
      </c>
      <c r="D146" s="260" t="s">
        <v>265</v>
      </c>
      <c r="E146" s="261">
        <v>11.27</v>
      </c>
      <c r="F146" s="262"/>
      <c r="G146" s="263">
        <f>ROUND(E146*F146,2)</f>
        <v>0</v>
      </c>
      <c r="H146" s="262"/>
      <c r="I146" s="263">
        <f>ROUND(E146*H146,2)</f>
        <v>0</v>
      </c>
      <c r="J146" s="262"/>
      <c r="K146" s="263">
        <f>ROUND(E146*J146,2)</f>
        <v>0</v>
      </c>
      <c r="L146" s="263">
        <v>21</v>
      </c>
      <c r="M146" s="263">
        <f>G146*(1+L146/100)</f>
        <v>0</v>
      </c>
      <c r="N146" s="263">
        <v>0</v>
      </c>
      <c r="O146" s="263">
        <f>ROUND(E146*N146,2)</f>
        <v>0</v>
      </c>
      <c r="P146" s="263">
        <v>0</v>
      </c>
      <c r="Q146" s="263">
        <f>ROUND(E146*P146,2)</f>
        <v>0</v>
      </c>
      <c r="R146" s="263"/>
      <c r="S146" s="263" t="s">
        <v>167</v>
      </c>
      <c r="T146" s="264" t="s">
        <v>168</v>
      </c>
      <c r="U146" s="224">
        <v>0</v>
      </c>
      <c r="V146" s="224">
        <f>ROUND(E146*U146,2)</f>
        <v>0</v>
      </c>
      <c r="W146" s="224"/>
      <c r="X146" s="224" t="s">
        <v>190</v>
      </c>
      <c r="Y146" s="215"/>
      <c r="Z146" s="215"/>
      <c r="AA146" s="215"/>
      <c r="AB146" s="215"/>
      <c r="AC146" s="215"/>
      <c r="AD146" s="215"/>
      <c r="AE146" s="215"/>
      <c r="AF146" s="215"/>
      <c r="AG146" s="215" t="s">
        <v>670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">
      <c r="A147" s="258">
        <v>62</v>
      </c>
      <c r="B147" s="259" t="s">
        <v>676</v>
      </c>
      <c r="C147" s="266" t="s">
        <v>953</v>
      </c>
      <c r="D147" s="260" t="s">
        <v>265</v>
      </c>
      <c r="E147" s="261">
        <v>0.80500000000000005</v>
      </c>
      <c r="F147" s="262"/>
      <c r="G147" s="263">
        <f>ROUND(E147*F147,2)</f>
        <v>0</v>
      </c>
      <c r="H147" s="262"/>
      <c r="I147" s="263">
        <f>ROUND(E147*H147,2)</f>
        <v>0</v>
      </c>
      <c r="J147" s="262"/>
      <c r="K147" s="263">
        <f>ROUND(E147*J147,2)</f>
        <v>0</v>
      </c>
      <c r="L147" s="263">
        <v>21</v>
      </c>
      <c r="M147" s="263">
        <f>G147*(1+L147/100)</f>
        <v>0</v>
      </c>
      <c r="N147" s="263">
        <v>0</v>
      </c>
      <c r="O147" s="263">
        <f>ROUND(E147*N147,2)</f>
        <v>0</v>
      </c>
      <c r="P147" s="263">
        <v>0</v>
      </c>
      <c r="Q147" s="263">
        <f>ROUND(E147*P147,2)</f>
        <v>0</v>
      </c>
      <c r="R147" s="263"/>
      <c r="S147" s="263" t="s">
        <v>167</v>
      </c>
      <c r="T147" s="264" t="s">
        <v>168</v>
      </c>
      <c r="U147" s="224">
        <v>0.94199999999999995</v>
      </c>
      <c r="V147" s="224">
        <f>ROUND(E147*U147,2)</f>
        <v>0.76</v>
      </c>
      <c r="W147" s="224"/>
      <c r="X147" s="224" t="s">
        <v>190</v>
      </c>
      <c r="Y147" s="215"/>
      <c r="Z147" s="215"/>
      <c r="AA147" s="215"/>
      <c r="AB147" s="215"/>
      <c r="AC147" s="215"/>
      <c r="AD147" s="215"/>
      <c r="AE147" s="215"/>
      <c r="AF147" s="215"/>
      <c r="AG147" s="215" t="s">
        <v>670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">
      <c r="A148" s="258">
        <v>63</v>
      </c>
      <c r="B148" s="259" t="s">
        <v>678</v>
      </c>
      <c r="C148" s="266" t="s">
        <v>954</v>
      </c>
      <c r="D148" s="260" t="s">
        <v>265</v>
      </c>
      <c r="E148" s="261">
        <v>1.61</v>
      </c>
      <c r="F148" s="262"/>
      <c r="G148" s="263">
        <f>ROUND(E148*F148,2)</f>
        <v>0</v>
      </c>
      <c r="H148" s="262"/>
      <c r="I148" s="263">
        <f>ROUND(E148*H148,2)</f>
        <v>0</v>
      </c>
      <c r="J148" s="262"/>
      <c r="K148" s="263">
        <f>ROUND(E148*J148,2)</f>
        <v>0</v>
      </c>
      <c r="L148" s="263">
        <v>21</v>
      </c>
      <c r="M148" s="263">
        <f>G148*(1+L148/100)</f>
        <v>0</v>
      </c>
      <c r="N148" s="263">
        <v>0</v>
      </c>
      <c r="O148" s="263">
        <f>ROUND(E148*N148,2)</f>
        <v>0</v>
      </c>
      <c r="P148" s="263">
        <v>0</v>
      </c>
      <c r="Q148" s="263">
        <f>ROUND(E148*P148,2)</f>
        <v>0</v>
      </c>
      <c r="R148" s="263"/>
      <c r="S148" s="263" t="s">
        <v>167</v>
      </c>
      <c r="T148" s="264" t="s">
        <v>168</v>
      </c>
      <c r="U148" s="224">
        <v>0.105</v>
      </c>
      <c r="V148" s="224">
        <f>ROUND(E148*U148,2)</f>
        <v>0.17</v>
      </c>
      <c r="W148" s="224"/>
      <c r="X148" s="224" t="s">
        <v>190</v>
      </c>
      <c r="Y148" s="215"/>
      <c r="Z148" s="215"/>
      <c r="AA148" s="215"/>
      <c r="AB148" s="215"/>
      <c r="AC148" s="215"/>
      <c r="AD148" s="215"/>
      <c r="AE148" s="215"/>
      <c r="AF148" s="215"/>
      <c r="AG148" s="215" t="s">
        <v>670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">
      <c r="A149" s="258">
        <v>64</v>
      </c>
      <c r="B149" s="259" t="s">
        <v>680</v>
      </c>
      <c r="C149" s="266" t="s">
        <v>955</v>
      </c>
      <c r="D149" s="260" t="s">
        <v>265</v>
      </c>
      <c r="E149" s="261">
        <v>0.80500000000000005</v>
      </c>
      <c r="F149" s="262"/>
      <c r="G149" s="263">
        <f>ROUND(E149*F149,2)</f>
        <v>0</v>
      </c>
      <c r="H149" s="262"/>
      <c r="I149" s="263">
        <f>ROUND(E149*H149,2)</f>
        <v>0</v>
      </c>
      <c r="J149" s="262"/>
      <c r="K149" s="263">
        <f>ROUND(E149*J149,2)</f>
        <v>0</v>
      </c>
      <c r="L149" s="263">
        <v>21</v>
      </c>
      <c r="M149" s="263">
        <f>G149*(1+L149/100)</f>
        <v>0</v>
      </c>
      <c r="N149" s="263">
        <v>0</v>
      </c>
      <c r="O149" s="263">
        <f>ROUND(E149*N149,2)</f>
        <v>0</v>
      </c>
      <c r="P149" s="263">
        <v>0</v>
      </c>
      <c r="Q149" s="263">
        <f>ROUND(E149*P149,2)</f>
        <v>0</v>
      </c>
      <c r="R149" s="263"/>
      <c r="S149" s="263" t="s">
        <v>167</v>
      </c>
      <c r="T149" s="264" t="s">
        <v>168</v>
      </c>
      <c r="U149" s="224">
        <v>0.16400000000000001</v>
      </c>
      <c r="V149" s="224">
        <f>ROUND(E149*U149,2)</f>
        <v>0.13</v>
      </c>
      <c r="W149" s="224"/>
      <c r="X149" s="224" t="s">
        <v>190</v>
      </c>
      <c r="Y149" s="215"/>
      <c r="Z149" s="215"/>
      <c r="AA149" s="215"/>
      <c r="AB149" s="215"/>
      <c r="AC149" s="215"/>
      <c r="AD149" s="215"/>
      <c r="AE149" s="215"/>
      <c r="AF149" s="215"/>
      <c r="AG149" s="215" t="s">
        <v>670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37">
        <v>65</v>
      </c>
      <c r="B150" s="238" t="s">
        <v>683</v>
      </c>
      <c r="C150" s="249" t="s">
        <v>1327</v>
      </c>
      <c r="D150" s="239" t="s">
        <v>265</v>
      </c>
      <c r="E150" s="240">
        <v>0.80500000000000005</v>
      </c>
      <c r="F150" s="241"/>
      <c r="G150" s="242">
        <f>ROUND(E150*F150,2)</f>
        <v>0</v>
      </c>
      <c r="H150" s="241"/>
      <c r="I150" s="242">
        <f>ROUND(E150*H150,2)</f>
        <v>0</v>
      </c>
      <c r="J150" s="241"/>
      <c r="K150" s="242">
        <f>ROUND(E150*J150,2)</f>
        <v>0</v>
      </c>
      <c r="L150" s="242">
        <v>21</v>
      </c>
      <c r="M150" s="242">
        <f>G150*(1+L150/100)</f>
        <v>0</v>
      </c>
      <c r="N150" s="242">
        <v>0</v>
      </c>
      <c r="O150" s="242">
        <f>ROUND(E150*N150,2)</f>
        <v>0</v>
      </c>
      <c r="P150" s="242">
        <v>0</v>
      </c>
      <c r="Q150" s="242">
        <f>ROUND(E150*P150,2)</f>
        <v>0</v>
      </c>
      <c r="R150" s="242"/>
      <c r="S150" s="242" t="s">
        <v>167</v>
      </c>
      <c r="T150" s="243" t="s">
        <v>168</v>
      </c>
      <c r="U150" s="224">
        <v>0</v>
      </c>
      <c r="V150" s="224">
        <f>ROUND(E150*U150,2)</f>
        <v>0</v>
      </c>
      <c r="W150" s="224"/>
      <c r="X150" s="224" t="s">
        <v>190</v>
      </c>
      <c r="Y150" s="215"/>
      <c r="Z150" s="215"/>
      <c r="AA150" s="215"/>
      <c r="AB150" s="215"/>
      <c r="AC150" s="215"/>
      <c r="AD150" s="215"/>
      <c r="AE150" s="215"/>
      <c r="AF150" s="215"/>
      <c r="AG150" s="215" t="s">
        <v>670</v>
      </c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 x14ac:dyDescent="0.2">
      <c r="A151" s="222"/>
      <c r="B151" s="223"/>
      <c r="C151" s="250" t="s">
        <v>685</v>
      </c>
      <c r="D151" s="245"/>
      <c r="E151" s="245"/>
      <c r="F151" s="245"/>
      <c r="G151" s="245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15"/>
      <c r="Z151" s="215"/>
      <c r="AA151" s="215"/>
      <c r="AB151" s="215"/>
      <c r="AC151" s="215"/>
      <c r="AD151" s="215"/>
      <c r="AE151" s="215"/>
      <c r="AF151" s="215"/>
      <c r="AG151" s="215" t="s">
        <v>172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x14ac:dyDescent="0.2">
      <c r="A152" s="3"/>
      <c r="B152" s="4"/>
      <c r="C152" s="254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v>15</v>
      </c>
      <c r="AF152">
        <v>21</v>
      </c>
      <c r="AG152" t="s">
        <v>149</v>
      </c>
    </row>
    <row r="153" spans="1:60" x14ac:dyDescent="0.2">
      <c r="A153" s="218"/>
      <c r="B153" s="219" t="s">
        <v>29</v>
      </c>
      <c r="C153" s="255"/>
      <c r="D153" s="220"/>
      <c r="E153" s="221"/>
      <c r="F153" s="221"/>
      <c r="G153" s="247">
        <f>G8+G11+G16+G34+G36+G138+G143</f>
        <v>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AE153">
        <f>SUMIF(L7:L151,AE152,G7:G151)</f>
        <v>0</v>
      </c>
      <c r="AF153">
        <f>SUMIF(L7:L151,AF152,G7:G151)</f>
        <v>0</v>
      </c>
      <c r="AG153" t="s">
        <v>199</v>
      </c>
    </row>
    <row r="154" spans="1:60" x14ac:dyDescent="0.2">
      <c r="C154" s="256"/>
      <c r="D154" s="10"/>
      <c r="AG154" t="s">
        <v>200</v>
      </c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RBvZcMUWixv6f7EVqnNg9MHxVfJw17hJ8vfoHicD5+WK5uARDpZoBYHcM2EuqZ0GEN2m517VhMK5HJ97bTw+w==" saltValue="+DpcAwD9If5A8733Z7Sm+A==" spinCount="100000" sheet="1"/>
  <mergeCells count="34">
    <mergeCell ref="C130:G130"/>
    <mergeCell ref="C135:G135"/>
    <mergeCell ref="C142:G142"/>
    <mergeCell ref="C151:G151"/>
    <mergeCell ref="C117:G117"/>
    <mergeCell ref="C120:G120"/>
    <mergeCell ref="C122:G122"/>
    <mergeCell ref="C124:G124"/>
    <mergeCell ref="C126:G126"/>
    <mergeCell ref="C128:G128"/>
    <mergeCell ref="C81:G81"/>
    <mergeCell ref="C89:G89"/>
    <mergeCell ref="C91:G91"/>
    <mergeCell ref="C93:G93"/>
    <mergeCell ref="C96:G96"/>
    <mergeCell ref="C112:G112"/>
    <mergeCell ref="C65:G65"/>
    <mergeCell ref="C70:G70"/>
    <mergeCell ref="C72:G72"/>
    <mergeCell ref="C75:G75"/>
    <mergeCell ref="C77:G77"/>
    <mergeCell ref="C79:G79"/>
    <mergeCell ref="C22:G22"/>
    <mergeCell ref="C24:G24"/>
    <mergeCell ref="C31:G31"/>
    <mergeCell ref="C38:G38"/>
    <mergeCell ref="C54:G54"/>
    <mergeCell ref="C59:G59"/>
    <mergeCell ref="A1:G1"/>
    <mergeCell ref="C2:G2"/>
    <mergeCell ref="C3:G3"/>
    <mergeCell ref="C4:G4"/>
    <mergeCell ref="C18:G18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1 1 Pol</vt:lpstr>
      <vt:lpstr>1 2 Pol</vt:lpstr>
      <vt:lpstr>1 3 Pol</vt:lpstr>
      <vt:lpstr>1 4 Pol</vt:lpstr>
      <vt:lpstr>1 5 Pol</vt:lpstr>
      <vt:lpstr>1 6 Pol</vt:lpstr>
      <vt:lpstr>1 7 Pol</vt:lpstr>
      <vt:lpstr>1 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'1 2 Pol'!Názvy_tisku</vt:lpstr>
      <vt:lpstr>'1 3 Pol'!Názvy_tisku</vt:lpstr>
      <vt:lpstr>'1 4 Pol'!Názvy_tisku</vt:lpstr>
      <vt:lpstr>'1 5 Pol'!Názvy_tisku</vt:lpstr>
      <vt:lpstr>'1 6 Pol'!Názvy_tisku</vt:lpstr>
      <vt:lpstr>'1 7 Pol'!Názvy_tisku</vt:lpstr>
      <vt:lpstr>'1 8 Pol'!Názvy_tisku</vt:lpstr>
      <vt:lpstr>oadresa</vt:lpstr>
      <vt:lpstr>Stavba!Objednatel</vt:lpstr>
      <vt:lpstr>Stavba!Objekt</vt:lpstr>
      <vt:lpstr>'1 1 Pol'!Oblast_tisku</vt:lpstr>
      <vt:lpstr>'1 2 Pol'!Oblast_tisku</vt:lpstr>
      <vt:lpstr>'1 3 Pol'!Oblast_tisku</vt:lpstr>
      <vt:lpstr>'1 4 Pol'!Oblast_tisku</vt:lpstr>
      <vt:lpstr>'1 5 Pol'!Oblast_tisku</vt:lpstr>
      <vt:lpstr>'1 6 Pol'!Oblast_tisku</vt:lpstr>
      <vt:lpstr>'1 7 Pol'!Oblast_tisku</vt:lpstr>
      <vt:lpstr>'1 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2021-01-25T09:44:29Z</dcterms:modified>
</cp:coreProperties>
</file>