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UZIV\OISM\SPOL_OISM\1400_SPOL_VZ\E-ZAK 2021\Šrubař\Karnola - vestavba trafostanice\"/>
    </mc:Choice>
  </mc:AlternateContent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1 01 Pol" sheetId="12" r:id="rId4"/>
    <sheet name="1 02 Pol" sheetId="13" r:id="rId5"/>
    <sheet name="1 11 Pol" sheetId="14" r:id="rId6"/>
    <sheet name="1 12 Pol" sheetId="15" r:id="rId7"/>
    <sheet name="1 13 Pol" sheetId="16" r:id="rId8"/>
    <sheet name="1 14 Pol" sheetId="17" r:id="rId9"/>
    <sheet name="1 21 Pol" sheetId="18" r:id="rId10"/>
    <sheet name="1 22 Pol" sheetId="19" r:id="rId11"/>
    <sheet name="1 23 Pol" sheetId="20" r:id="rId12"/>
  </sheets>
  <externalReferences>
    <externalReference r:id="rId13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01 Pol'!$1:$7</definedName>
    <definedName name="_xlnm.Print_Titles" localSheetId="4">'1 02 Pol'!$1:$7</definedName>
    <definedName name="_xlnm.Print_Titles" localSheetId="5">'1 11 Pol'!$1:$7</definedName>
    <definedName name="_xlnm.Print_Titles" localSheetId="6">'1 12 Pol'!$1:$7</definedName>
    <definedName name="_xlnm.Print_Titles" localSheetId="7">'1 13 Pol'!$1:$7</definedName>
    <definedName name="_xlnm.Print_Titles" localSheetId="8">'1 14 Pol'!$1:$7</definedName>
    <definedName name="_xlnm.Print_Titles" localSheetId="9">'1 21 Pol'!$1:$7</definedName>
    <definedName name="_xlnm.Print_Titles" localSheetId="10">'1 22 Pol'!$1:$7</definedName>
    <definedName name="_xlnm.Print_Titles" localSheetId="11">'1 23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01 Pol'!$A$1:$X$32</definedName>
    <definedName name="_xlnm.Print_Area" localSheetId="4">'1 02 Pol'!$A$1:$X$36</definedName>
    <definedName name="_xlnm.Print_Area" localSheetId="5">'1 11 Pol'!$A$1:$X$416</definedName>
    <definedName name="_xlnm.Print_Area" localSheetId="6">'1 12 Pol'!$A$1:$X$148</definedName>
    <definedName name="_xlnm.Print_Area" localSheetId="7">'1 13 Pol'!$A$1:$X$123</definedName>
    <definedName name="_xlnm.Print_Area" localSheetId="8">'1 14 Pol'!$A$1:$X$59</definedName>
    <definedName name="_xlnm.Print_Area" localSheetId="9">'1 21 Pol'!$A$1:$X$33</definedName>
    <definedName name="_xlnm.Print_Area" localSheetId="10">'1 22 Pol'!$A$1:$X$33</definedName>
    <definedName name="_xlnm.Print_Area" localSheetId="11">'1 23 Pol'!$A$1:$X$18</definedName>
    <definedName name="_xlnm.Print_Area" localSheetId="1">Stavba!$A$1:$J$94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3" i="1" l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I44" i="1" s="1"/>
  <c r="F44" i="1"/>
  <c r="G43" i="1"/>
  <c r="F43" i="1"/>
  <c r="G42" i="1"/>
  <c r="F42" i="1"/>
  <c r="G41" i="1"/>
  <c r="F41" i="1"/>
  <c r="G39" i="1"/>
  <c r="F39" i="1"/>
  <c r="G17" i="20"/>
  <c r="G9" i="20"/>
  <c r="G8" i="20" s="1"/>
  <c r="I9" i="20"/>
  <c r="I8" i="20" s="1"/>
  <c r="K9" i="20"/>
  <c r="K8" i="20" s="1"/>
  <c r="O9" i="20"/>
  <c r="O8" i="20" s="1"/>
  <c r="Q9" i="20"/>
  <c r="Q8" i="20" s="1"/>
  <c r="V9" i="20"/>
  <c r="V8" i="20" s="1"/>
  <c r="G10" i="20"/>
  <c r="I10" i="20"/>
  <c r="K10" i="20"/>
  <c r="M10" i="20"/>
  <c r="O10" i="20"/>
  <c r="Q10" i="20"/>
  <c r="V10" i="20"/>
  <c r="G11" i="20"/>
  <c r="I11" i="20"/>
  <c r="K11" i="20"/>
  <c r="M11" i="20"/>
  <c r="O11" i="20"/>
  <c r="Q11" i="20"/>
  <c r="V11" i="20"/>
  <c r="G12" i="20"/>
  <c r="I12" i="20"/>
  <c r="K12" i="20"/>
  <c r="M12" i="20"/>
  <c r="O12" i="20"/>
  <c r="Q12" i="20"/>
  <c r="V12" i="20"/>
  <c r="G13" i="20"/>
  <c r="M13" i="20" s="1"/>
  <c r="I13" i="20"/>
  <c r="K13" i="20"/>
  <c r="O13" i="20"/>
  <c r="Q13" i="20"/>
  <c r="V13" i="20"/>
  <c r="G14" i="20"/>
  <c r="I14" i="20"/>
  <c r="K14" i="20"/>
  <c r="M14" i="20"/>
  <c r="O14" i="20"/>
  <c r="Q14" i="20"/>
  <c r="V14" i="20"/>
  <c r="G15" i="20"/>
  <c r="I15" i="20"/>
  <c r="K15" i="20"/>
  <c r="M15" i="20"/>
  <c r="O15" i="20"/>
  <c r="Q15" i="20"/>
  <c r="V15" i="20"/>
  <c r="AE17" i="20"/>
  <c r="G32" i="19"/>
  <c r="BA10" i="19"/>
  <c r="G9" i="19"/>
  <c r="M9" i="19" s="1"/>
  <c r="I9" i="19"/>
  <c r="I8" i="19" s="1"/>
  <c r="K9" i="19"/>
  <c r="K8" i="19" s="1"/>
  <c r="O9" i="19"/>
  <c r="Q9" i="19"/>
  <c r="Q8" i="19" s="1"/>
  <c r="V9" i="19"/>
  <c r="V8" i="19" s="1"/>
  <c r="G11" i="19"/>
  <c r="I11" i="19"/>
  <c r="K11" i="19"/>
  <c r="M11" i="19"/>
  <c r="O11" i="19"/>
  <c r="Q11" i="19"/>
  <c r="V11" i="19"/>
  <c r="G13" i="19"/>
  <c r="I13" i="19"/>
  <c r="K13" i="19"/>
  <c r="M13" i="19"/>
  <c r="O13" i="19"/>
  <c r="Q13" i="19"/>
  <c r="V13" i="19"/>
  <c r="G15" i="19"/>
  <c r="M15" i="19" s="1"/>
  <c r="I15" i="19"/>
  <c r="K15" i="19"/>
  <c r="O15" i="19"/>
  <c r="O8" i="19" s="1"/>
  <c r="Q15" i="19"/>
  <c r="V15" i="19"/>
  <c r="G16" i="19"/>
  <c r="M16" i="19" s="1"/>
  <c r="I16" i="19"/>
  <c r="K16" i="19"/>
  <c r="O16" i="19"/>
  <c r="Q16" i="19"/>
  <c r="V16" i="19"/>
  <c r="G18" i="19"/>
  <c r="I18" i="19"/>
  <c r="K18" i="19"/>
  <c r="M18" i="19"/>
  <c r="O18" i="19"/>
  <c r="Q18" i="19"/>
  <c r="V18" i="19"/>
  <c r="G19" i="19"/>
  <c r="I19" i="19"/>
  <c r="K19" i="19"/>
  <c r="M19" i="19"/>
  <c r="O19" i="19"/>
  <c r="Q19" i="19"/>
  <c r="V19" i="19"/>
  <c r="G20" i="19"/>
  <c r="M20" i="19" s="1"/>
  <c r="I20" i="19"/>
  <c r="K20" i="19"/>
  <c r="O20" i="19"/>
  <c r="Q20" i="19"/>
  <c r="V20" i="19"/>
  <c r="G21" i="19"/>
  <c r="M21" i="19" s="1"/>
  <c r="I21" i="19"/>
  <c r="K21" i="19"/>
  <c r="O21" i="19"/>
  <c r="Q21" i="19"/>
  <c r="V21" i="19"/>
  <c r="G22" i="19"/>
  <c r="I22" i="19"/>
  <c r="K22" i="19"/>
  <c r="M22" i="19"/>
  <c r="O22" i="19"/>
  <c r="Q22" i="19"/>
  <c r="V22" i="19"/>
  <c r="G23" i="19"/>
  <c r="I23" i="19"/>
  <c r="K23" i="19"/>
  <c r="M23" i="19"/>
  <c r="O23" i="19"/>
  <c r="Q23" i="19"/>
  <c r="V23" i="19"/>
  <c r="G24" i="19"/>
  <c r="M24" i="19" s="1"/>
  <c r="I24" i="19"/>
  <c r="K24" i="19"/>
  <c r="O24" i="19"/>
  <c r="Q24" i="19"/>
  <c r="V24" i="19"/>
  <c r="G26" i="19"/>
  <c r="M26" i="19" s="1"/>
  <c r="I26" i="19"/>
  <c r="K26" i="19"/>
  <c r="O26" i="19"/>
  <c r="Q26" i="19"/>
  <c r="V26" i="19"/>
  <c r="G29" i="19"/>
  <c r="I29" i="19"/>
  <c r="K29" i="19"/>
  <c r="M29" i="19"/>
  <c r="O29" i="19"/>
  <c r="Q29" i="19"/>
  <c r="V29" i="19"/>
  <c r="G30" i="19"/>
  <c r="I30" i="19"/>
  <c r="K30" i="19"/>
  <c r="M30" i="19"/>
  <c r="O30" i="19"/>
  <c r="Q30" i="19"/>
  <c r="V30" i="19"/>
  <c r="AE32" i="19"/>
  <c r="G32" i="18"/>
  <c r="BA10" i="18"/>
  <c r="G9" i="18"/>
  <c r="M9" i="18" s="1"/>
  <c r="I9" i="18"/>
  <c r="I8" i="18" s="1"/>
  <c r="K9" i="18"/>
  <c r="K8" i="18" s="1"/>
  <c r="O9" i="18"/>
  <c r="Q9" i="18"/>
  <c r="Q8" i="18" s="1"/>
  <c r="V9" i="18"/>
  <c r="V8" i="18" s="1"/>
  <c r="G11" i="18"/>
  <c r="I11" i="18"/>
  <c r="K11" i="18"/>
  <c r="M11" i="18"/>
  <c r="O11" i="18"/>
  <c r="Q11" i="18"/>
  <c r="V11" i="18"/>
  <c r="G13" i="18"/>
  <c r="I13" i="18"/>
  <c r="K13" i="18"/>
  <c r="M13" i="18"/>
  <c r="O13" i="18"/>
  <c r="Q13" i="18"/>
  <c r="V13" i="18"/>
  <c r="G15" i="18"/>
  <c r="M15" i="18" s="1"/>
  <c r="I15" i="18"/>
  <c r="K15" i="18"/>
  <c r="O15" i="18"/>
  <c r="O8" i="18" s="1"/>
  <c r="Q15" i="18"/>
  <c r="V15" i="18"/>
  <c r="G16" i="18"/>
  <c r="M16" i="18" s="1"/>
  <c r="I16" i="18"/>
  <c r="K16" i="18"/>
  <c r="O16" i="18"/>
  <c r="Q16" i="18"/>
  <c r="V16" i="18"/>
  <c r="G18" i="18"/>
  <c r="I18" i="18"/>
  <c r="K18" i="18"/>
  <c r="M18" i="18"/>
  <c r="O18" i="18"/>
  <c r="Q18" i="18"/>
  <c r="V18" i="18"/>
  <c r="G19" i="18"/>
  <c r="I19" i="18"/>
  <c r="K19" i="18"/>
  <c r="M19" i="18"/>
  <c r="O19" i="18"/>
  <c r="Q19" i="18"/>
  <c r="V19" i="18"/>
  <c r="G20" i="18"/>
  <c r="M20" i="18" s="1"/>
  <c r="I20" i="18"/>
  <c r="K20" i="18"/>
  <c r="O20" i="18"/>
  <c r="Q20" i="18"/>
  <c r="V20" i="18"/>
  <c r="G21" i="18"/>
  <c r="I21" i="18"/>
  <c r="K21" i="18"/>
  <c r="M21" i="18"/>
  <c r="O21" i="18"/>
  <c r="Q21" i="18"/>
  <c r="V21" i="18"/>
  <c r="G22" i="18"/>
  <c r="M22" i="18" s="1"/>
  <c r="I22" i="18"/>
  <c r="K22" i="18"/>
  <c r="O22" i="18"/>
  <c r="Q22" i="18"/>
  <c r="V22" i="18"/>
  <c r="G23" i="18"/>
  <c r="I23" i="18"/>
  <c r="K23" i="18"/>
  <c r="M23" i="18"/>
  <c r="O23" i="18"/>
  <c r="Q23" i="18"/>
  <c r="V23" i="18"/>
  <c r="G24" i="18"/>
  <c r="M24" i="18" s="1"/>
  <c r="I24" i="18"/>
  <c r="K24" i="18"/>
  <c r="O24" i="18"/>
  <c r="Q24" i="18"/>
  <c r="V24" i="18"/>
  <c r="G26" i="18"/>
  <c r="I26" i="18"/>
  <c r="K26" i="18"/>
  <c r="M26" i="18"/>
  <c r="O26" i="18"/>
  <c r="Q26" i="18"/>
  <c r="V26" i="18"/>
  <c r="G29" i="18"/>
  <c r="M29" i="18" s="1"/>
  <c r="I29" i="18"/>
  <c r="K29" i="18"/>
  <c r="O29" i="18"/>
  <c r="Q29" i="18"/>
  <c r="V29" i="18"/>
  <c r="G30" i="18"/>
  <c r="I30" i="18"/>
  <c r="K30" i="18"/>
  <c r="M30" i="18"/>
  <c r="O30" i="18"/>
  <c r="Q30" i="18"/>
  <c r="V30" i="18"/>
  <c r="AE32" i="18"/>
  <c r="G58" i="17"/>
  <c r="BA50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1" i="17"/>
  <c r="I11" i="17"/>
  <c r="K11" i="17"/>
  <c r="M11" i="17"/>
  <c r="O11" i="17"/>
  <c r="Q11" i="17"/>
  <c r="V11" i="17"/>
  <c r="G13" i="17"/>
  <c r="I13" i="17"/>
  <c r="K13" i="17"/>
  <c r="M13" i="17"/>
  <c r="O13" i="17"/>
  <c r="Q13" i="17"/>
  <c r="V13" i="17"/>
  <c r="G15" i="17"/>
  <c r="M15" i="17" s="1"/>
  <c r="I15" i="17"/>
  <c r="K15" i="17"/>
  <c r="O15" i="17"/>
  <c r="O8" i="17" s="1"/>
  <c r="Q15" i="17"/>
  <c r="V15" i="17"/>
  <c r="G17" i="17"/>
  <c r="I17" i="17"/>
  <c r="K17" i="17"/>
  <c r="M17" i="17"/>
  <c r="O17" i="17"/>
  <c r="Q17" i="17"/>
  <c r="V17" i="17"/>
  <c r="G19" i="17"/>
  <c r="I19" i="17"/>
  <c r="K19" i="17"/>
  <c r="M19" i="17"/>
  <c r="O19" i="17"/>
  <c r="Q19" i="17"/>
  <c r="V19" i="17"/>
  <c r="G21" i="17"/>
  <c r="I21" i="17"/>
  <c r="K21" i="17"/>
  <c r="M21" i="17"/>
  <c r="O21" i="17"/>
  <c r="Q21" i="17"/>
  <c r="V21" i="17"/>
  <c r="G25" i="17"/>
  <c r="M25" i="17" s="1"/>
  <c r="I25" i="17"/>
  <c r="K25" i="17"/>
  <c r="O25" i="17"/>
  <c r="Q25" i="17"/>
  <c r="V25" i="17"/>
  <c r="G27" i="17"/>
  <c r="I27" i="17"/>
  <c r="K27" i="17"/>
  <c r="M27" i="17"/>
  <c r="O27" i="17"/>
  <c r="Q27" i="17"/>
  <c r="V27" i="17"/>
  <c r="G29" i="17"/>
  <c r="I29" i="17"/>
  <c r="K29" i="17"/>
  <c r="M29" i="17"/>
  <c r="O29" i="17"/>
  <c r="Q29" i="17"/>
  <c r="V29" i="17"/>
  <c r="G31" i="17"/>
  <c r="I31" i="17"/>
  <c r="K31" i="17"/>
  <c r="M31" i="17"/>
  <c r="O31" i="17"/>
  <c r="Q31" i="17"/>
  <c r="V31" i="17"/>
  <c r="G33" i="17"/>
  <c r="M33" i="17" s="1"/>
  <c r="I33" i="17"/>
  <c r="K33" i="17"/>
  <c r="O33" i="17"/>
  <c r="Q33" i="17"/>
  <c r="V33" i="17"/>
  <c r="G35" i="17"/>
  <c r="I35" i="17"/>
  <c r="K35" i="17"/>
  <c r="M35" i="17"/>
  <c r="O35" i="17"/>
  <c r="Q35" i="17"/>
  <c r="V35" i="17"/>
  <c r="G37" i="17"/>
  <c r="I37" i="17"/>
  <c r="K37" i="17"/>
  <c r="M37" i="17"/>
  <c r="O37" i="17"/>
  <c r="Q37" i="17"/>
  <c r="V37" i="17"/>
  <c r="G39" i="17"/>
  <c r="I39" i="17"/>
  <c r="K39" i="17"/>
  <c r="M39" i="17"/>
  <c r="O39" i="17"/>
  <c r="Q39" i="17"/>
  <c r="V39" i="17"/>
  <c r="G45" i="17"/>
  <c r="M45" i="17" s="1"/>
  <c r="I45" i="17"/>
  <c r="K45" i="17"/>
  <c r="O45" i="17"/>
  <c r="Q45" i="17"/>
  <c r="V45" i="17"/>
  <c r="G47" i="17"/>
  <c r="I47" i="17"/>
  <c r="K47" i="17"/>
  <c r="M47" i="17"/>
  <c r="O47" i="17"/>
  <c r="Q47" i="17"/>
  <c r="V47" i="17"/>
  <c r="G49" i="17"/>
  <c r="M49" i="17" s="1"/>
  <c r="I49" i="17"/>
  <c r="K49" i="17"/>
  <c r="O49" i="17"/>
  <c r="Q49" i="17"/>
  <c r="V49" i="17"/>
  <c r="G51" i="17"/>
  <c r="I51" i="17"/>
  <c r="K51" i="17"/>
  <c r="M51" i="17"/>
  <c r="O51" i="17"/>
  <c r="Q51" i="17"/>
  <c r="V51" i="17"/>
  <c r="G53" i="17"/>
  <c r="M53" i="17" s="1"/>
  <c r="I53" i="17"/>
  <c r="K53" i="17"/>
  <c r="O53" i="17"/>
  <c r="Q53" i="17"/>
  <c r="V53" i="17"/>
  <c r="G55" i="17"/>
  <c r="I55" i="17"/>
  <c r="K55" i="17"/>
  <c r="M55" i="17"/>
  <c r="O55" i="17"/>
  <c r="Q55" i="17"/>
  <c r="V55" i="17"/>
  <c r="AE58" i="17"/>
  <c r="G122" i="16"/>
  <c r="BA68" i="16"/>
  <c r="BA66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G10" i="16"/>
  <c r="K10" i="16"/>
  <c r="O10" i="16"/>
  <c r="V10" i="16"/>
  <c r="G11" i="16"/>
  <c r="I11" i="16"/>
  <c r="I10" i="16" s="1"/>
  <c r="K11" i="16"/>
  <c r="M11" i="16"/>
  <c r="M10" i="16" s="1"/>
  <c r="O11" i="16"/>
  <c r="Q11" i="16"/>
  <c r="Q10" i="16" s="1"/>
  <c r="V11" i="16"/>
  <c r="G14" i="16"/>
  <c r="O14" i="16"/>
  <c r="G15" i="16"/>
  <c r="I15" i="16"/>
  <c r="I14" i="16" s="1"/>
  <c r="K15" i="16"/>
  <c r="M15" i="16"/>
  <c r="O15" i="16"/>
  <c r="Q15" i="16"/>
  <c r="Q14" i="16" s="1"/>
  <c r="V15" i="16"/>
  <c r="G17" i="16"/>
  <c r="M17" i="16" s="1"/>
  <c r="I17" i="16"/>
  <c r="K17" i="16"/>
  <c r="K14" i="16" s="1"/>
  <c r="O17" i="16"/>
  <c r="Q17" i="16"/>
  <c r="V17" i="16"/>
  <c r="V14" i="16" s="1"/>
  <c r="G20" i="16"/>
  <c r="M20" i="16" s="1"/>
  <c r="M19" i="16" s="1"/>
  <c r="I20" i="16"/>
  <c r="I19" i="16" s="1"/>
  <c r="K20" i="16"/>
  <c r="K19" i="16" s="1"/>
  <c r="O20" i="16"/>
  <c r="O19" i="16" s="1"/>
  <c r="Q20" i="16"/>
  <c r="Q19" i="16" s="1"/>
  <c r="V20" i="16"/>
  <c r="V19" i="16" s="1"/>
  <c r="I21" i="16"/>
  <c r="Q21" i="16"/>
  <c r="G22" i="16"/>
  <c r="G21" i="16" s="1"/>
  <c r="I22" i="16"/>
  <c r="K22" i="16"/>
  <c r="K21" i="16" s="1"/>
  <c r="O22" i="16"/>
  <c r="O21" i="16" s="1"/>
  <c r="Q22" i="16"/>
  <c r="V22" i="16"/>
  <c r="V21" i="16" s="1"/>
  <c r="G24" i="16"/>
  <c r="I24" i="16"/>
  <c r="K24" i="16"/>
  <c r="M24" i="16"/>
  <c r="O24" i="16"/>
  <c r="Q24" i="16"/>
  <c r="V24" i="16"/>
  <c r="G26" i="16"/>
  <c r="I26" i="16"/>
  <c r="I25" i="16" s="1"/>
  <c r="K26" i="16"/>
  <c r="M26" i="16"/>
  <c r="O26" i="16"/>
  <c r="Q26" i="16"/>
  <c r="Q25" i="16" s="1"/>
  <c r="V26" i="16"/>
  <c r="V25" i="16" s="1"/>
  <c r="G27" i="16"/>
  <c r="M27" i="16" s="1"/>
  <c r="I27" i="16"/>
  <c r="K27" i="16"/>
  <c r="K25" i="16" s="1"/>
  <c r="O27" i="16"/>
  <c r="Q27" i="16"/>
  <c r="V27" i="16"/>
  <c r="G29" i="16"/>
  <c r="I29" i="16"/>
  <c r="K29" i="16"/>
  <c r="M29" i="16"/>
  <c r="O29" i="16"/>
  <c r="Q29" i="16"/>
  <c r="V29" i="16"/>
  <c r="G30" i="16"/>
  <c r="M30" i="16" s="1"/>
  <c r="I30" i="16"/>
  <c r="K30" i="16"/>
  <c r="O30" i="16"/>
  <c r="O25" i="16" s="1"/>
  <c r="Q30" i="16"/>
  <c r="V30" i="16"/>
  <c r="G32" i="16"/>
  <c r="I32" i="16"/>
  <c r="K32" i="16"/>
  <c r="M32" i="16"/>
  <c r="O32" i="16"/>
  <c r="Q32" i="16"/>
  <c r="V32" i="16"/>
  <c r="G33" i="16"/>
  <c r="M33" i="16" s="1"/>
  <c r="I33" i="16"/>
  <c r="K33" i="16"/>
  <c r="O33" i="16"/>
  <c r="Q33" i="16"/>
  <c r="V33" i="16"/>
  <c r="G35" i="16"/>
  <c r="M35" i="16" s="1"/>
  <c r="I35" i="16"/>
  <c r="I34" i="16" s="1"/>
  <c r="K35" i="16"/>
  <c r="K34" i="16" s="1"/>
  <c r="O35" i="16"/>
  <c r="O34" i="16" s="1"/>
  <c r="Q35" i="16"/>
  <c r="Q34" i="16" s="1"/>
  <c r="V35" i="16"/>
  <c r="V34" i="16" s="1"/>
  <c r="G37" i="16"/>
  <c r="I37" i="16"/>
  <c r="K37" i="16"/>
  <c r="M37" i="16"/>
  <c r="O37" i="16"/>
  <c r="Q37" i="16"/>
  <c r="V37" i="16"/>
  <c r="G39" i="16"/>
  <c r="I39" i="16"/>
  <c r="K39" i="16"/>
  <c r="M39" i="16"/>
  <c r="O39" i="16"/>
  <c r="Q39" i="16"/>
  <c r="V39" i="16"/>
  <c r="G41" i="16"/>
  <c r="I41" i="16"/>
  <c r="K41" i="16"/>
  <c r="M41" i="16"/>
  <c r="O41" i="16"/>
  <c r="Q41" i="16"/>
  <c r="V41" i="16"/>
  <c r="G43" i="16"/>
  <c r="M43" i="16" s="1"/>
  <c r="I43" i="16"/>
  <c r="K43" i="16"/>
  <c r="O43" i="16"/>
  <c r="Q43" i="16"/>
  <c r="V43" i="16"/>
  <c r="G45" i="16"/>
  <c r="I45" i="16"/>
  <c r="K45" i="16"/>
  <c r="M45" i="16"/>
  <c r="O45" i="16"/>
  <c r="Q45" i="16"/>
  <c r="V45" i="16"/>
  <c r="G49" i="16"/>
  <c r="I49" i="16"/>
  <c r="K49" i="16"/>
  <c r="M49" i="16"/>
  <c r="O49" i="16"/>
  <c r="Q49" i="16"/>
  <c r="V49" i="16"/>
  <c r="G53" i="16"/>
  <c r="I53" i="16"/>
  <c r="K53" i="16"/>
  <c r="M53" i="16"/>
  <c r="O53" i="16"/>
  <c r="Q53" i="16"/>
  <c r="V53" i="16"/>
  <c r="G55" i="16"/>
  <c r="M55" i="16" s="1"/>
  <c r="I55" i="16"/>
  <c r="K55" i="16"/>
  <c r="O55" i="16"/>
  <c r="Q55" i="16"/>
  <c r="V55" i="16"/>
  <c r="G56" i="16"/>
  <c r="I56" i="16"/>
  <c r="K56" i="16"/>
  <c r="M56" i="16"/>
  <c r="O56" i="16"/>
  <c r="Q56" i="16"/>
  <c r="V56" i="16"/>
  <c r="G58" i="16"/>
  <c r="I58" i="16"/>
  <c r="K58" i="16"/>
  <c r="M58" i="16"/>
  <c r="O58" i="16"/>
  <c r="Q58" i="16"/>
  <c r="V58" i="16"/>
  <c r="G60" i="16"/>
  <c r="I60" i="16"/>
  <c r="K60" i="16"/>
  <c r="M60" i="16"/>
  <c r="O60" i="16"/>
  <c r="Q60" i="16"/>
  <c r="V60" i="16"/>
  <c r="G63" i="16"/>
  <c r="M63" i="16" s="1"/>
  <c r="I63" i="16"/>
  <c r="K63" i="16"/>
  <c r="O63" i="16"/>
  <c r="Q63" i="16"/>
  <c r="V63" i="16"/>
  <c r="G65" i="16"/>
  <c r="I65" i="16"/>
  <c r="K65" i="16"/>
  <c r="M65" i="16"/>
  <c r="O65" i="16"/>
  <c r="Q65" i="16"/>
  <c r="V65" i="16"/>
  <c r="G67" i="16"/>
  <c r="I67" i="16"/>
  <c r="K67" i="16"/>
  <c r="M67" i="16"/>
  <c r="O67" i="16"/>
  <c r="Q67" i="16"/>
  <c r="V67" i="16"/>
  <c r="G69" i="16"/>
  <c r="I69" i="16"/>
  <c r="K69" i="16"/>
  <c r="M69" i="16"/>
  <c r="O69" i="16"/>
  <c r="Q69" i="16"/>
  <c r="V69" i="16"/>
  <c r="G71" i="16"/>
  <c r="M71" i="16" s="1"/>
  <c r="I71" i="16"/>
  <c r="K71" i="16"/>
  <c r="O71" i="16"/>
  <c r="Q71" i="16"/>
  <c r="V71" i="16"/>
  <c r="G74" i="16"/>
  <c r="I74" i="16"/>
  <c r="K74" i="16"/>
  <c r="M74" i="16"/>
  <c r="O74" i="16"/>
  <c r="Q74" i="16"/>
  <c r="V74" i="16"/>
  <c r="G76" i="16"/>
  <c r="I76" i="16"/>
  <c r="K76" i="16"/>
  <c r="M76" i="16"/>
  <c r="O76" i="16"/>
  <c r="Q76" i="16"/>
  <c r="V76" i="16"/>
  <c r="G78" i="16"/>
  <c r="I78" i="16"/>
  <c r="K78" i="16"/>
  <c r="M78" i="16"/>
  <c r="O78" i="16"/>
  <c r="Q78" i="16"/>
  <c r="V78" i="16"/>
  <c r="G80" i="16"/>
  <c r="M80" i="16" s="1"/>
  <c r="I80" i="16"/>
  <c r="K80" i="16"/>
  <c r="O80" i="16"/>
  <c r="Q80" i="16"/>
  <c r="V80" i="16"/>
  <c r="G82" i="16"/>
  <c r="I82" i="16"/>
  <c r="K82" i="16"/>
  <c r="M82" i="16"/>
  <c r="O82" i="16"/>
  <c r="Q82" i="16"/>
  <c r="V82" i="16"/>
  <c r="G84" i="16"/>
  <c r="I84" i="16"/>
  <c r="K84" i="16"/>
  <c r="M84" i="16"/>
  <c r="O84" i="16"/>
  <c r="Q84" i="16"/>
  <c r="V84" i="16"/>
  <c r="G86" i="16"/>
  <c r="I86" i="16"/>
  <c r="K86" i="16"/>
  <c r="M86" i="16"/>
  <c r="O86" i="16"/>
  <c r="Q86" i="16"/>
  <c r="V86" i="16"/>
  <c r="G88" i="16"/>
  <c r="M88" i="16" s="1"/>
  <c r="I88" i="16"/>
  <c r="K88" i="16"/>
  <c r="O88" i="16"/>
  <c r="Q88" i="16"/>
  <c r="V88" i="16"/>
  <c r="G90" i="16"/>
  <c r="I90" i="16"/>
  <c r="K90" i="16"/>
  <c r="M90" i="16"/>
  <c r="O90" i="16"/>
  <c r="Q90" i="16"/>
  <c r="V90" i="16"/>
  <c r="G92" i="16"/>
  <c r="I92" i="16"/>
  <c r="K92" i="16"/>
  <c r="M92" i="16"/>
  <c r="O92" i="16"/>
  <c r="Q92" i="16"/>
  <c r="V92" i="16"/>
  <c r="G94" i="16"/>
  <c r="I94" i="16"/>
  <c r="K94" i="16"/>
  <c r="M94" i="16"/>
  <c r="O94" i="16"/>
  <c r="Q94" i="16"/>
  <c r="V94" i="16"/>
  <c r="G96" i="16"/>
  <c r="M96" i="16" s="1"/>
  <c r="I96" i="16"/>
  <c r="K96" i="16"/>
  <c r="O96" i="16"/>
  <c r="Q96" i="16"/>
  <c r="V96" i="16"/>
  <c r="G98" i="16"/>
  <c r="I98" i="16"/>
  <c r="K98" i="16"/>
  <c r="M98" i="16"/>
  <c r="O98" i="16"/>
  <c r="Q98" i="16"/>
  <c r="V98" i="16"/>
  <c r="G100" i="16"/>
  <c r="M100" i="16" s="1"/>
  <c r="I100" i="16"/>
  <c r="K100" i="16"/>
  <c r="O100" i="16"/>
  <c r="Q100" i="16"/>
  <c r="V100" i="16"/>
  <c r="G102" i="16"/>
  <c r="I102" i="16"/>
  <c r="K102" i="16"/>
  <c r="M102" i="16"/>
  <c r="O102" i="16"/>
  <c r="Q102" i="16"/>
  <c r="V102" i="16"/>
  <c r="G104" i="16"/>
  <c r="M104" i="16" s="1"/>
  <c r="I104" i="16"/>
  <c r="K104" i="16"/>
  <c r="O104" i="16"/>
  <c r="Q104" i="16"/>
  <c r="V104" i="16"/>
  <c r="G106" i="16"/>
  <c r="I106" i="16"/>
  <c r="K106" i="16"/>
  <c r="M106" i="16"/>
  <c r="O106" i="16"/>
  <c r="Q106" i="16"/>
  <c r="V106" i="16"/>
  <c r="G112" i="16"/>
  <c r="K112" i="16"/>
  <c r="O112" i="16"/>
  <c r="V112" i="16"/>
  <c r="G113" i="16"/>
  <c r="I113" i="16"/>
  <c r="I112" i="16" s="1"/>
  <c r="K113" i="16"/>
  <c r="M113" i="16"/>
  <c r="M112" i="16" s="1"/>
  <c r="O113" i="16"/>
  <c r="Q113" i="16"/>
  <c r="Q112" i="16" s="1"/>
  <c r="V113" i="16"/>
  <c r="G115" i="16"/>
  <c r="O115" i="16"/>
  <c r="G116" i="16"/>
  <c r="I116" i="16"/>
  <c r="I115" i="16" s="1"/>
  <c r="K116" i="16"/>
  <c r="M116" i="16"/>
  <c r="O116" i="16"/>
  <c r="Q116" i="16"/>
  <c r="Q115" i="16" s="1"/>
  <c r="V116" i="16"/>
  <c r="G118" i="16"/>
  <c r="M118" i="16" s="1"/>
  <c r="I118" i="16"/>
  <c r="K118" i="16"/>
  <c r="K115" i="16" s="1"/>
  <c r="O118" i="16"/>
  <c r="Q118" i="16"/>
  <c r="V118" i="16"/>
  <c r="V115" i="16" s="1"/>
  <c r="AE122" i="16"/>
  <c r="AF122" i="16"/>
  <c r="G147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3" i="15"/>
  <c r="I13" i="15"/>
  <c r="K13" i="15"/>
  <c r="M13" i="15"/>
  <c r="O13" i="15"/>
  <c r="Q13" i="15"/>
  <c r="V13" i="15"/>
  <c r="G16" i="15"/>
  <c r="I16" i="15"/>
  <c r="K16" i="15"/>
  <c r="M16" i="15"/>
  <c r="O16" i="15"/>
  <c r="Q16" i="15"/>
  <c r="V16" i="15"/>
  <c r="G20" i="15"/>
  <c r="G8" i="15" s="1"/>
  <c r="I20" i="15"/>
  <c r="K20" i="15"/>
  <c r="O20" i="15"/>
  <c r="O8" i="15" s="1"/>
  <c r="Q20" i="15"/>
  <c r="V20" i="15"/>
  <c r="G24" i="15"/>
  <c r="M24" i="15" s="1"/>
  <c r="I24" i="15"/>
  <c r="K24" i="15"/>
  <c r="O24" i="15"/>
  <c r="Q24" i="15"/>
  <c r="V24" i="15"/>
  <c r="G28" i="15"/>
  <c r="I28" i="15"/>
  <c r="K28" i="15"/>
  <c r="M28" i="15"/>
  <c r="O28" i="15"/>
  <c r="Q28" i="15"/>
  <c r="V28" i="15"/>
  <c r="G31" i="15"/>
  <c r="I31" i="15"/>
  <c r="K31" i="15"/>
  <c r="M31" i="15"/>
  <c r="O31" i="15"/>
  <c r="Q31" i="15"/>
  <c r="V31" i="15"/>
  <c r="G34" i="15"/>
  <c r="M34" i="15" s="1"/>
  <c r="I34" i="15"/>
  <c r="K34" i="15"/>
  <c r="O34" i="15"/>
  <c r="Q34" i="15"/>
  <c r="V34" i="15"/>
  <c r="G37" i="15"/>
  <c r="I37" i="15"/>
  <c r="K37" i="15"/>
  <c r="M37" i="15"/>
  <c r="O37" i="15"/>
  <c r="Q37" i="15"/>
  <c r="V37" i="15"/>
  <c r="G40" i="15"/>
  <c r="I40" i="15"/>
  <c r="K40" i="15"/>
  <c r="M40" i="15"/>
  <c r="O40" i="15"/>
  <c r="Q40" i="15"/>
  <c r="V40" i="15"/>
  <c r="G42" i="15"/>
  <c r="I42" i="15"/>
  <c r="K42" i="15"/>
  <c r="M42" i="15"/>
  <c r="O42" i="15"/>
  <c r="Q42" i="15"/>
  <c r="V42" i="15"/>
  <c r="G44" i="15"/>
  <c r="M44" i="15" s="1"/>
  <c r="I44" i="15"/>
  <c r="K44" i="15"/>
  <c r="O44" i="15"/>
  <c r="Q44" i="15"/>
  <c r="V44" i="15"/>
  <c r="G48" i="15"/>
  <c r="I48" i="15"/>
  <c r="K48" i="15"/>
  <c r="K47" i="15" s="1"/>
  <c r="M48" i="15"/>
  <c r="O48" i="15"/>
  <c r="Q48" i="15"/>
  <c r="V48" i="15"/>
  <c r="V47" i="15" s="1"/>
  <c r="G51" i="15"/>
  <c r="I51" i="15"/>
  <c r="K51" i="15"/>
  <c r="M51" i="15"/>
  <c r="O51" i="15"/>
  <c r="Q51" i="15"/>
  <c r="V51" i="15"/>
  <c r="G53" i="15"/>
  <c r="G47" i="15" s="1"/>
  <c r="I53" i="15"/>
  <c r="K53" i="15"/>
  <c r="O53" i="15"/>
  <c r="O47" i="15" s="1"/>
  <c r="Q53" i="15"/>
  <c r="V53" i="15"/>
  <c r="G55" i="15"/>
  <c r="M55" i="15" s="1"/>
  <c r="I55" i="15"/>
  <c r="I47" i="15" s="1"/>
  <c r="K55" i="15"/>
  <c r="O55" i="15"/>
  <c r="Q55" i="15"/>
  <c r="Q47" i="15" s="1"/>
  <c r="V55" i="15"/>
  <c r="G57" i="15"/>
  <c r="M57" i="15" s="1"/>
  <c r="I57" i="15"/>
  <c r="K57" i="15"/>
  <c r="O57" i="15"/>
  <c r="Q57" i="15"/>
  <c r="V57" i="15"/>
  <c r="G59" i="15"/>
  <c r="I59" i="15"/>
  <c r="K59" i="15"/>
  <c r="M59" i="15"/>
  <c r="O59" i="15"/>
  <c r="Q59" i="15"/>
  <c r="V59" i="15"/>
  <c r="G63" i="15"/>
  <c r="M63" i="15" s="1"/>
  <c r="I63" i="15"/>
  <c r="I62" i="15" s="1"/>
  <c r="K63" i="15"/>
  <c r="K62" i="15" s="1"/>
  <c r="O63" i="15"/>
  <c r="Q63" i="15"/>
  <c r="Q62" i="15" s="1"/>
  <c r="V63" i="15"/>
  <c r="V62" i="15" s="1"/>
  <c r="G65" i="15"/>
  <c r="I65" i="15"/>
  <c r="K65" i="15"/>
  <c r="M65" i="15"/>
  <c r="O65" i="15"/>
  <c r="Q65" i="15"/>
  <c r="V65" i="15"/>
  <c r="G67" i="15"/>
  <c r="I67" i="15"/>
  <c r="K67" i="15"/>
  <c r="M67" i="15"/>
  <c r="O67" i="15"/>
  <c r="Q67" i="15"/>
  <c r="V67" i="15"/>
  <c r="G69" i="15"/>
  <c r="G62" i="15" s="1"/>
  <c r="I69" i="15"/>
  <c r="K69" i="15"/>
  <c r="O69" i="15"/>
  <c r="O62" i="15" s="1"/>
  <c r="Q69" i="15"/>
  <c r="V69" i="15"/>
  <c r="G72" i="15"/>
  <c r="M72" i="15" s="1"/>
  <c r="I72" i="15"/>
  <c r="K72" i="15"/>
  <c r="K71" i="15" s="1"/>
  <c r="O72" i="15"/>
  <c r="Q72" i="15"/>
  <c r="V72" i="15"/>
  <c r="V71" i="15" s="1"/>
  <c r="G75" i="15"/>
  <c r="I75" i="15"/>
  <c r="K75" i="15"/>
  <c r="M75" i="15"/>
  <c r="O75" i="15"/>
  <c r="Q75" i="15"/>
  <c r="V75" i="15"/>
  <c r="G78" i="15"/>
  <c r="G71" i="15" s="1"/>
  <c r="I78" i="15"/>
  <c r="K78" i="15"/>
  <c r="O78" i="15"/>
  <c r="O71" i="15" s="1"/>
  <c r="Q78" i="15"/>
  <c r="V78" i="15"/>
  <c r="G81" i="15"/>
  <c r="M81" i="15" s="1"/>
  <c r="I81" i="15"/>
  <c r="I71" i="15" s="1"/>
  <c r="K81" i="15"/>
  <c r="O81" i="15"/>
  <c r="Q81" i="15"/>
  <c r="Q71" i="15" s="1"/>
  <c r="V81" i="15"/>
  <c r="G84" i="15"/>
  <c r="I84" i="15"/>
  <c r="K84" i="15"/>
  <c r="M84" i="15"/>
  <c r="O84" i="15"/>
  <c r="Q84" i="15"/>
  <c r="V84" i="15"/>
  <c r="G86" i="15"/>
  <c r="I86" i="15"/>
  <c r="K86" i="15"/>
  <c r="M86" i="15"/>
  <c r="O86" i="15"/>
  <c r="Q86" i="15"/>
  <c r="V86" i="15"/>
  <c r="G88" i="15"/>
  <c r="M88" i="15" s="1"/>
  <c r="I88" i="15"/>
  <c r="K88" i="15"/>
  <c r="O88" i="15"/>
  <c r="Q88" i="15"/>
  <c r="V88" i="15"/>
  <c r="G91" i="15"/>
  <c r="M91" i="15" s="1"/>
  <c r="I91" i="15"/>
  <c r="K91" i="15"/>
  <c r="O91" i="15"/>
  <c r="Q91" i="15"/>
  <c r="V91" i="15"/>
  <c r="G94" i="15"/>
  <c r="I94" i="15"/>
  <c r="K94" i="15"/>
  <c r="M94" i="15"/>
  <c r="O94" i="15"/>
  <c r="Q94" i="15"/>
  <c r="V94" i="15"/>
  <c r="G97" i="15"/>
  <c r="I97" i="15"/>
  <c r="K97" i="15"/>
  <c r="M97" i="15"/>
  <c r="O97" i="15"/>
  <c r="Q97" i="15"/>
  <c r="V97" i="15"/>
  <c r="G99" i="15"/>
  <c r="M99" i="15" s="1"/>
  <c r="I99" i="15"/>
  <c r="K99" i="15"/>
  <c r="O99" i="15"/>
  <c r="Q99" i="15"/>
  <c r="V99" i="15"/>
  <c r="G101" i="15"/>
  <c r="M101" i="15" s="1"/>
  <c r="I101" i="15"/>
  <c r="K101" i="15"/>
  <c r="O101" i="15"/>
  <c r="Q101" i="15"/>
  <c r="V101" i="15"/>
  <c r="G103" i="15"/>
  <c r="I103" i="15"/>
  <c r="K103" i="15"/>
  <c r="M103" i="15"/>
  <c r="O103" i="15"/>
  <c r="Q103" i="15"/>
  <c r="V103" i="15"/>
  <c r="K105" i="15"/>
  <c r="V105" i="15"/>
  <c r="G106" i="15"/>
  <c r="G105" i="15" s="1"/>
  <c r="I106" i="15"/>
  <c r="I105" i="15" s="1"/>
  <c r="K106" i="15"/>
  <c r="O106" i="15"/>
  <c r="O105" i="15" s="1"/>
  <c r="Q106" i="15"/>
  <c r="Q105" i="15" s="1"/>
  <c r="V106" i="15"/>
  <c r="G108" i="15"/>
  <c r="O108" i="15"/>
  <c r="G109" i="15"/>
  <c r="I109" i="15"/>
  <c r="I108" i="15" s="1"/>
  <c r="K109" i="15"/>
  <c r="K108" i="15" s="1"/>
  <c r="M109" i="15"/>
  <c r="M108" i="15" s="1"/>
  <c r="O109" i="15"/>
  <c r="Q109" i="15"/>
  <c r="Q108" i="15" s="1"/>
  <c r="V109" i="15"/>
  <c r="V108" i="15" s="1"/>
  <c r="K111" i="15"/>
  <c r="V111" i="15"/>
  <c r="G112" i="15"/>
  <c r="G111" i="15" s="1"/>
  <c r="I112" i="15"/>
  <c r="I111" i="15" s="1"/>
  <c r="K112" i="15"/>
  <c r="O112" i="15"/>
  <c r="O111" i="15" s="1"/>
  <c r="Q112" i="15"/>
  <c r="Q111" i="15" s="1"/>
  <c r="V112" i="15"/>
  <c r="G113" i="15"/>
  <c r="O113" i="15"/>
  <c r="G114" i="15"/>
  <c r="I114" i="15"/>
  <c r="I113" i="15" s="1"/>
  <c r="K114" i="15"/>
  <c r="K113" i="15" s="1"/>
  <c r="M114" i="15"/>
  <c r="M113" i="15" s="1"/>
  <c r="O114" i="15"/>
  <c r="Q114" i="15"/>
  <c r="Q113" i="15" s="1"/>
  <c r="V114" i="15"/>
  <c r="V113" i="15" s="1"/>
  <c r="G125" i="15"/>
  <c r="I125" i="15"/>
  <c r="K125" i="15"/>
  <c r="M125" i="15"/>
  <c r="O125" i="15"/>
  <c r="Q125" i="15"/>
  <c r="V125" i="15"/>
  <c r="G129" i="15"/>
  <c r="I129" i="15"/>
  <c r="K129" i="15"/>
  <c r="M129" i="15"/>
  <c r="O129" i="15"/>
  <c r="Q129" i="15"/>
  <c r="V129" i="15"/>
  <c r="G130" i="15"/>
  <c r="O130" i="15"/>
  <c r="G131" i="15"/>
  <c r="I131" i="15"/>
  <c r="I130" i="15" s="1"/>
  <c r="K131" i="15"/>
  <c r="K130" i="15" s="1"/>
  <c r="M131" i="15"/>
  <c r="M130" i="15" s="1"/>
  <c r="O131" i="15"/>
  <c r="Q131" i="15"/>
  <c r="Q130" i="15" s="1"/>
  <c r="V131" i="15"/>
  <c r="V130" i="15" s="1"/>
  <c r="G136" i="15"/>
  <c r="I136" i="15"/>
  <c r="K136" i="15"/>
  <c r="M136" i="15"/>
  <c r="O136" i="15"/>
  <c r="Q136" i="15"/>
  <c r="V136" i="15"/>
  <c r="G141" i="15"/>
  <c r="I141" i="15"/>
  <c r="K141" i="15"/>
  <c r="M141" i="15"/>
  <c r="O141" i="15"/>
  <c r="Q141" i="15"/>
  <c r="V141" i="15"/>
  <c r="AE147" i="15"/>
  <c r="AF147" i="15"/>
  <c r="G415" i="14"/>
  <c r="BA204" i="14"/>
  <c r="BA175" i="14"/>
  <c r="BA165" i="14"/>
  <c r="BA152" i="14"/>
  <c r="BA85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2" i="14"/>
  <c r="I12" i="14"/>
  <c r="K12" i="14"/>
  <c r="M12" i="14"/>
  <c r="O12" i="14"/>
  <c r="Q12" i="14"/>
  <c r="V12" i="14"/>
  <c r="G17" i="14"/>
  <c r="I17" i="14"/>
  <c r="K17" i="14"/>
  <c r="M17" i="14"/>
  <c r="O17" i="14"/>
  <c r="Q17" i="14"/>
  <c r="V17" i="14"/>
  <c r="G22" i="14"/>
  <c r="M22" i="14" s="1"/>
  <c r="I22" i="14"/>
  <c r="K22" i="14"/>
  <c r="O22" i="14"/>
  <c r="O8" i="14" s="1"/>
  <c r="Q22" i="14"/>
  <c r="V22" i="14"/>
  <c r="G27" i="14"/>
  <c r="M27" i="14" s="1"/>
  <c r="I27" i="14"/>
  <c r="K27" i="14"/>
  <c r="O27" i="14"/>
  <c r="Q27" i="14"/>
  <c r="V27" i="14"/>
  <c r="G32" i="14"/>
  <c r="I32" i="14"/>
  <c r="K32" i="14"/>
  <c r="M32" i="14"/>
  <c r="O32" i="14"/>
  <c r="Q32" i="14"/>
  <c r="V32" i="14"/>
  <c r="G35" i="14"/>
  <c r="I35" i="14"/>
  <c r="K35" i="14"/>
  <c r="M35" i="14"/>
  <c r="O35" i="14"/>
  <c r="Q35" i="14"/>
  <c r="V35" i="14"/>
  <c r="G37" i="14"/>
  <c r="M37" i="14" s="1"/>
  <c r="I37" i="14"/>
  <c r="K37" i="14"/>
  <c r="O37" i="14"/>
  <c r="Q37" i="14"/>
  <c r="V37" i="14"/>
  <c r="G40" i="14"/>
  <c r="I40" i="14"/>
  <c r="K40" i="14"/>
  <c r="M40" i="14"/>
  <c r="O40" i="14"/>
  <c r="Q40" i="14"/>
  <c r="V40" i="14"/>
  <c r="G43" i="14"/>
  <c r="I43" i="14"/>
  <c r="K43" i="14"/>
  <c r="M43" i="14"/>
  <c r="O43" i="14"/>
  <c r="Q43" i="14"/>
  <c r="V43" i="14"/>
  <c r="G48" i="14"/>
  <c r="M48" i="14" s="1"/>
  <c r="M47" i="14" s="1"/>
  <c r="I48" i="14"/>
  <c r="I47" i="14" s="1"/>
  <c r="K48" i="14"/>
  <c r="K47" i="14" s="1"/>
  <c r="O48" i="14"/>
  <c r="O47" i="14" s="1"/>
  <c r="Q48" i="14"/>
  <c r="Q47" i="14" s="1"/>
  <c r="V48" i="14"/>
  <c r="V47" i="14" s="1"/>
  <c r="G51" i="14"/>
  <c r="I51" i="14"/>
  <c r="K51" i="14"/>
  <c r="M51" i="14"/>
  <c r="O51" i="14"/>
  <c r="Q51" i="14"/>
  <c r="V51" i="14"/>
  <c r="G53" i="14"/>
  <c r="I53" i="14"/>
  <c r="K53" i="14"/>
  <c r="M53" i="14"/>
  <c r="O53" i="14"/>
  <c r="Q53" i="14"/>
  <c r="V53" i="14"/>
  <c r="G55" i="14"/>
  <c r="I55" i="14"/>
  <c r="K55" i="14"/>
  <c r="M55" i="14"/>
  <c r="O55" i="14"/>
  <c r="Q55" i="14"/>
  <c r="V55" i="14"/>
  <c r="G59" i="14"/>
  <c r="M59" i="14" s="1"/>
  <c r="I59" i="14"/>
  <c r="K59" i="14"/>
  <c r="O59" i="14"/>
  <c r="Q59" i="14"/>
  <c r="V59" i="14"/>
  <c r="G62" i="14"/>
  <c r="I62" i="14"/>
  <c r="K62" i="14"/>
  <c r="M62" i="14"/>
  <c r="O62" i="14"/>
  <c r="Q62" i="14"/>
  <c r="V62" i="14"/>
  <c r="G65" i="14"/>
  <c r="G64" i="14" s="1"/>
  <c r="I65" i="14"/>
  <c r="I64" i="14" s="1"/>
  <c r="K65" i="14"/>
  <c r="M65" i="14"/>
  <c r="O65" i="14"/>
  <c r="O64" i="14" s="1"/>
  <c r="Q65" i="14"/>
  <c r="Q64" i="14" s="1"/>
  <c r="V65" i="14"/>
  <c r="G67" i="14"/>
  <c r="M67" i="14" s="1"/>
  <c r="I67" i="14"/>
  <c r="K67" i="14"/>
  <c r="O67" i="14"/>
  <c r="Q67" i="14"/>
  <c r="V67" i="14"/>
  <c r="G69" i="14"/>
  <c r="I69" i="14"/>
  <c r="K69" i="14"/>
  <c r="M69" i="14"/>
  <c r="O69" i="14"/>
  <c r="Q69" i="14"/>
  <c r="V69" i="14"/>
  <c r="G74" i="14"/>
  <c r="I74" i="14"/>
  <c r="K74" i="14"/>
  <c r="K64" i="14" s="1"/>
  <c r="M74" i="14"/>
  <c r="O74" i="14"/>
  <c r="Q74" i="14"/>
  <c r="V74" i="14"/>
  <c r="V64" i="14" s="1"/>
  <c r="G77" i="14"/>
  <c r="I77" i="14"/>
  <c r="K77" i="14"/>
  <c r="M77" i="14"/>
  <c r="O77" i="14"/>
  <c r="Q77" i="14"/>
  <c r="V77" i="14"/>
  <c r="G81" i="14"/>
  <c r="M81" i="14" s="1"/>
  <c r="I81" i="14"/>
  <c r="K81" i="14"/>
  <c r="O81" i="14"/>
  <c r="Q81" i="14"/>
  <c r="V81" i="14"/>
  <c r="G84" i="14"/>
  <c r="I84" i="14"/>
  <c r="K84" i="14"/>
  <c r="M84" i="14"/>
  <c r="O84" i="14"/>
  <c r="Q84" i="14"/>
  <c r="V84" i="14"/>
  <c r="G88" i="14"/>
  <c r="I88" i="14"/>
  <c r="K88" i="14"/>
  <c r="M88" i="14"/>
  <c r="O88" i="14"/>
  <c r="Q88" i="14"/>
  <c r="V88" i="14"/>
  <c r="G90" i="14"/>
  <c r="I90" i="14"/>
  <c r="K90" i="14"/>
  <c r="M90" i="14"/>
  <c r="O90" i="14"/>
  <c r="Q90" i="14"/>
  <c r="V90" i="14"/>
  <c r="G95" i="14"/>
  <c r="M95" i="14" s="1"/>
  <c r="I95" i="14"/>
  <c r="K95" i="14"/>
  <c r="O95" i="14"/>
  <c r="Q95" i="14"/>
  <c r="V95" i="14"/>
  <c r="G99" i="14"/>
  <c r="I99" i="14"/>
  <c r="K99" i="14"/>
  <c r="M99" i="14"/>
  <c r="O99" i="14"/>
  <c r="Q99" i="14"/>
  <c r="V99" i="14"/>
  <c r="G103" i="14"/>
  <c r="I103" i="14"/>
  <c r="I102" i="14" s="1"/>
  <c r="K103" i="14"/>
  <c r="M103" i="14"/>
  <c r="O103" i="14"/>
  <c r="Q103" i="14"/>
  <c r="Q102" i="14" s="1"/>
  <c r="V103" i="14"/>
  <c r="G105" i="14"/>
  <c r="M105" i="14" s="1"/>
  <c r="I105" i="14"/>
  <c r="K105" i="14"/>
  <c r="O105" i="14"/>
  <c r="O102" i="14" s="1"/>
  <c r="Q105" i="14"/>
  <c r="V105" i="14"/>
  <c r="G108" i="14"/>
  <c r="I108" i="14"/>
  <c r="K108" i="14"/>
  <c r="M108" i="14"/>
  <c r="O108" i="14"/>
  <c r="Q108" i="14"/>
  <c r="V108" i="14"/>
  <c r="G111" i="14"/>
  <c r="M111" i="14" s="1"/>
  <c r="I111" i="14"/>
  <c r="K111" i="14"/>
  <c r="K102" i="14" s="1"/>
  <c r="O111" i="14"/>
  <c r="Q111" i="14"/>
  <c r="V111" i="14"/>
  <c r="V102" i="14" s="1"/>
  <c r="G113" i="14"/>
  <c r="I113" i="14"/>
  <c r="K113" i="14"/>
  <c r="M113" i="14"/>
  <c r="O113" i="14"/>
  <c r="Q113" i="14"/>
  <c r="V113" i="14"/>
  <c r="G115" i="14"/>
  <c r="M115" i="14" s="1"/>
  <c r="I115" i="14"/>
  <c r="K115" i="14"/>
  <c r="O115" i="14"/>
  <c r="Q115" i="14"/>
  <c r="V115" i="14"/>
  <c r="I120" i="14"/>
  <c r="Q120" i="14"/>
  <c r="G121" i="14"/>
  <c r="G120" i="14" s="1"/>
  <c r="I121" i="14"/>
  <c r="K121" i="14"/>
  <c r="K120" i="14" s="1"/>
  <c r="O121" i="14"/>
  <c r="O120" i="14" s="1"/>
  <c r="Q121" i="14"/>
  <c r="V121" i="14"/>
  <c r="V120" i="14" s="1"/>
  <c r="G132" i="14"/>
  <c r="M132" i="14" s="1"/>
  <c r="I132" i="14"/>
  <c r="K132" i="14"/>
  <c r="K131" i="14" s="1"/>
  <c r="O132" i="14"/>
  <c r="O131" i="14" s="1"/>
  <c r="Q132" i="14"/>
  <c r="V132" i="14"/>
  <c r="V131" i="14" s="1"/>
  <c r="G134" i="14"/>
  <c r="I134" i="14"/>
  <c r="I131" i="14" s="1"/>
  <c r="K134" i="14"/>
  <c r="M134" i="14"/>
  <c r="O134" i="14"/>
  <c r="Q134" i="14"/>
  <c r="Q131" i="14" s="1"/>
  <c r="V134" i="14"/>
  <c r="G136" i="14"/>
  <c r="M136" i="14" s="1"/>
  <c r="I136" i="14"/>
  <c r="K136" i="14"/>
  <c r="O136" i="14"/>
  <c r="Q136" i="14"/>
  <c r="V136" i="14"/>
  <c r="G140" i="14"/>
  <c r="I140" i="14"/>
  <c r="K140" i="14"/>
  <c r="M140" i="14"/>
  <c r="O140" i="14"/>
  <c r="Q140" i="14"/>
  <c r="V140" i="14"/>
  <c r="G143" i="14"/>
  <c r="M143" i="14" s="1"/>
  <c r="I143" i="14"/>
  <c r="K143" i="14"/>
  <c r="O143" i="14"/>
  <c r="Q143" i="14"/>
  <c r="V143" i="14"/>
  <c r="G147" i="14"/>
  <c r="I147" i="14"/>
  <c r="K147" i="14"/>
  <c r="M147" i="14"/>
  <c r="O147" i="14"/>
  <c r="Q147" i="14"/>
  <c r="V147" i="14"/>
  <c r="G151" i="14"/>
  <c r="M151" i="14" s="1"/>
  <c r="I151" i="14"/>
  <c r="K151" i="14"/>
  <c r="O151" i="14"/>
  <c r="Q151" i="14"/>
  <c r="V151" i="14"/>
  <c r="G154" i="14"/>
  <c r="I154" i="14"/>
  <c r="K154" i="14"/>
  <c r="M154" i="14"/>
  <c r="O154" i="14"/>
  <c r="Q154" i="14"/>
  <c r="V154" i="14"/>
  <c r="G156" i="14"/>
  <c r="M156" i="14" s="1"/>
  <c r="I156" i="14"/>
  <c r="K156" i="14"/>
  <c r="O156" i="14"/>
  <c r="Q156" i="14"/>
  <c r="V156" i="14"/>
  <c r="G160" i="14"/>
  <c r="G159" i="14" s="1"/>
  <c r="I160" i="14"/>
  <c r="K160" i="14"/>
  <c r="K159" i="14" s="1"/>
  <c r="O160" i="14"/>
  <c r="O159" i="14" s="1"/>
  <c r="Q160" i="14"/>
  <c r="V160" i="14"/>
  <c r="V159" i="14" s="1"/>
  <c r="G167" i="14"/>
  <c r="I167" i="14"/>
  <c r="I159" i="14" s="1"/>
  <c r="K167" i="14"/>
  <c r="M167" i="14"/>
  <c r="O167" i="14"/>
  <c r="Q167" i="14"/>
  <c r="Q159" i="14" s="1"/>
  <c r="V167" i="14"/>
  <c r="G170" i="14"/>
  <c r="M170" i="14" s="1"/>
  <c r="I170" i="14"/>
  <c r="K170" i="14"/>
  <c r="O170" i="14"/>
  <c r="Q170" i="14"/>
  <c r="V170" i="14"/>
  <c r="G173" i="14"/>
  <c r="I173" i="14"/>
  <c r="K173" i="14"/>
  <c r="M173" i="14"/>
  <c r="O173" i="14"/>
  <c r="Q173" i="14"/>
  <c r="V173" i="14"/>
  <c r="G177" i="14"/>
  <c r="M177" i="14" s="1"/>
  <c r="I177" i="14"/>
  <c r="K177" i="14"/>
  <c r="O177" i="14"/>
  <c r="Q177" i="14"/>
  <c r="V177" i="14"/>
  <c r="G179" i="14"/>
  <c r="I179" i="14"/>
  <c r="K179" i="14"/>
  <c r="M179" i="14"/>
  <c r="O179" i="14"/>
  <c r="Q179" i="14"/>
  <c r="V179" i="14"/>
  <c r="G183" i="14"/>
  <c r="I183" i="14"/>
  <c r="I182" i="14" s="1"/>
  <c r="K183" i="14"/>
  <c r="M183" i="14"/>
  <c r="O183" i="14"/>
  <c r="Q183" i="14"/>
  <c r="Q182" i="14" s="1"/>
  <c r="V183" i="14"/>
  <c r="G186" i="14"/>
  <c r="M186" i="14" s="1"/>
  <c r="I186" i="14"/>
  <c r="K186" i="14"/>
  <c r="K182" i="14" s="1"/>
  <c r="O186" i="14"/>
  <c r="Q186" i="14"/>
  <c r="V186" i="14"/>
  <c r="V182" i="14" s="1"/>
  <c r="G189" i="14"/>
  <c r="I189" i="14"/>
  <c r="K189" i="14"/>
  <c r="M189" i="14"/>
  <c r="O189" i="14"/>
  <c r="Q189" i="14"/>
  <c r="V189" i="14"/>
  <c r="G192" i="14"/>
  <c r="M192" i="14" s="1"/>
  <c r="I192" i="14"/>
  <c r="K192" i="14"/>
  <c r="O192" i="14"/>
  <c r="O182" i="14" s="1"/>
  <c r="Q192" i="14"/>
  <c r="V192" i="14"/>
  <c r="G195" i="14"/>
  <c r="I195" i="14"/>
  <c r="K195" i="14"/>
  <c r="M195" i="14"/>
  <c r="O195" i="14"/>
  <c r="Q195" i="14"/>
  <c r="V195" i="14"/>
  <c r="G199" i="14"/>
  <c r="I199" i="14"/>
  <c r="I198" i="14" s="1"/>
  <c r="K199" i="14"/>
  <c r="M199" i="14"/>
  <c r="O199" i="14"/>
  <c r="Q199" i="14"/>
  <c r="Q198" i="14" s="1"/>
  <c r="V199" i="14"/>
  <c r="G201" i="14"/>
  <c r="M201" i="14" s="1"/>
  <c r="I201" i="14"/>
  <c r="K201" i="14"/>
  <c r="O201" i="14"/>
  <c r="O198" i="14" s="1"/>
  <c r="Q201" i="14"/>
  <c r="V201" i="14"/>
  <c r="G203" i="14"/>
  <c r="I203" i="14"/>
  <c r="K203" i="14"/>
  <c r="M203" i="14"/>
  <c r="O203" i="14"/>
  <c r="Q203" i="14"/>
  <c r="V203" i="14"/>
  <c r="G206" i="14"/>
  <c r="M206" i="14" s="1"/>
  <c r="I206" i="14"/>
  <c r="K206" i="14"/>
  <c r="K198" i="14" s="1"/>
  <c r="O206" i="14"/>
  <c r="Q206" i="14"/>
  <c r="V206" i="14"/>
  <c r="V198" i="14" s="1"/>
  <c r="G209" i="14"/>
  <c r="I209" i="14"/>
  <c r="K209" i="14"/>
  <c r="M209" i="14"/>
  <c r="O209" i="14"/>
  <c r="Q209" i="14"/>
  <c r="V209" i="14"/>
  <c r="G212" i="14"/>
  <c r="M212" i="14" s="1"/>
  <c r="I212" i="14"/>
  <c r="K212" i="14"/>
  <c r="O212" i="14"/>
  <c r="Q212" i="14"/>
  <c r="V212" i="14"/>
  <c r="G215" i="14"/>
  <c r="G214" i="14" s="1"/>
  <c r="I215" i="14"/>
  <c r="K215" i="14"/>
  <c r="K214" i="14" s="1"/>
  <c r="O215" i="14"/>
  <c r="O214" i="14" s="1"/>
  <c r="Q215" i="14"/>
  <c r="V215" i="14"/>
  <c r="V214" i="14" s="1"/>
  <c r="G217" i="14"/>
  <c r="I217" i="14"/>
  <c r="K217" i="14"/>
  <c r="M217" i="14"/>
  <c r="O217" i="14"/>
  <c r="Q217" i="14"/>
  <c r="V217" i="14"/>
  <c r="G219" i="14"/>
  <c r="M219" i="14" s="1"/>
  <c r="I219" i="14"/>
  <c r="K219" i="14"/>
  <c r="O219" i="14"/>
  <c r="Q219" i="14"/>
  <c r="V219" i="14"/>
  <c r="G221" i="14"/>
  <c r="I221" i="14"/>
  <c r="I214" i="14" s="1"/>
  <c r="K221" i="14"/>
  <c r="M221" i="14"/>
  <c r="O221" i="14"/>
  <c r="Q221" i="14"/>
  <c r="Q214" i="14" s="1"/>
  <c r="V221" i="14"/>
  <c r="G224" i="14"/>
  <c r="M224" i="14" s="1"/>
  <c r="I224" i="14"/>
  <c r="K224" i="14"/>
  <c r="O224" i="14"/>
  <c r="Q224" i="14"/>
  <c r="V224" i="14"/>
  <c r="G226" i="14"/>
  <c r="I226" i="14"/>
  <c r="K226" i="14"/>
  <c r="M226" i="14"/>
  <c r="O226" i="14"/>
  <c r="Q226" i="14"/>
  <c r="V226" i="14"/>
  <c r="G228" i="14"/>
  <c r="O228" i="14"/>
  <c r="G229" i="14"/>
  <c r="I229" i="14"/>
  <c r="I228" i="14" s="1"/>
  <c r="K229" i="14"/>
  <c r="M229" i="14"/>
  <c r="O229" i="14"/>
  <c r="Q229" i="14"/>
  <c r="Q228" i="14" s="1"/>
  <c r="V229" i="14"/>
  <c r="G233" i="14"/>
  <c r="M233" i="14" s="1"/>
  <c r="I233" i="14"/>
  <c r="K233" i="14"/>
  <c r="K228" i="14" s="1"/>
  <c r="O233" i="14"/>
  <c r="Q233" i="14"/>
  <c r="V233" i="14"/>
  <c r="V228" i="14" s="1"/>
  <c r="G236" i="14"/>
  <c r="M236" i="14" s="1"/>
  <c r="M235" i="14" s="1"/>
  <c r="I236" i="14"/>
  <c r="K236" i="14"/>
  <c r="K235" i="14" s="1"/>
  <c r="O236" i="14"/>
  <c r="O235" i="14" s="1"/>
  <c r="Q236" i="14"/>
  <c r="V236" i="14"/>
  <c r="V235" i="14" s="1"/>
  <c r="G238" i="14"/>
  <c r="I238" i="14"/>
  <c r="I235" i="14" s="1"/>
  <c r="K238" i="14"/>
  <c r="M238" i="14"/>
  <c r="O238" i="14"/>
  <c r="Q238" i="14"/>
  <c r="Q235" i="14" s="1"/>
  <c r="V238" i="14"/>
  <c r="G240" i="14"/>
  <c r="M240" i="14" s="1"/>
  <c r="I240" i="14"/>
  <c r="K240" i="14"/>
  <c r="O240" i="14"/>
  <c r="Q240" i="14"/>
  <c r="V240" i="14"/>
  <c r="G243" i="14"/>
  <c r="M243" i="14" s="1"/>
  <c r="M242" i="14" s="1"/>
  <c r="I243" i="14"/>
  <c r="K243" i="14"/>
  <c r="K242" i="14" s="1"/>
  <c r="O243" i="14"/>
  <c r="O242" i="14" s="1"/>
  <c r="Q243" i="14"/>
  <c r="Q242" i="14" s="1"/>
  <c r="V243" i="14"/>
  <c r="V242" i="14" s="1"/>
  <c r="G246" i="14"/>
  <c r="I246" i="14"/>
  <c r="I242" i="14" s="1"/>
  <c r="K246" i="14"/>
  <c r="M246" i="14"/>
  <c r="O246" i="14"/>
  <c r="Q246" i="14"/>
  <c r="V246" i="14"/>
  <c r="G249" i="14"/>
  <c r="I249" i="14"/>
  <c r="K249" i="14"/>
  <c r="M249" i="14"/>
  <c r="O249" i="14"/>
  <c r="Q249" i="14"/>
  <c r="V249" i="14"/>
  <c r="G252" i="14"/>
  <c r="I252" i="14"/>
  <c r="K252" i="14"/>
  <c r="M252" i="14"/>
  <c r="O252" i="14"/>
  <c r="Q252" i="14"/>
  <c r="V252" i="14"/>
  <c r="G254" i="14"/>
  <c r="M254" i="14" s="1"/>
  <c r="I254" i="14"/>
  <c r="K254" i="14"/>
  <c r="O254" i="14"/>
  <c r="Q254" i="14"/>
  <c r="V254" i="14"/>
  <c r="I257" i="14"/>
  <c r="Q257" i="14"/>
  <c r="G258" i="14"/>
  <c r="G257" i="14" s="1"/>
  <c r="I258" i="14"/>
  <c r="K258" i="14"/>
  <c r="K257" i="14" s="1"/>
  <c r="O258" i="14"/>
  <c r="O257" i="14" s="1"/>
  <c r="Q258" i="14"/>
  <c r="V258" i="14"/>
  <c r="V257" i="14" s="1"/>
  <c r="G260" i="14"/>
  <c r="M260" i="14" s="1"/>
  <c r="M259" i="14" s="1"/>
  <c r="I260" i="14"/>
  <c r="I259" i="14" s="1"/>
  <c r="K260" i="14"/>
  <c r="K259" i="14" s="1"/>
  <c r="O260" i="14"/>
  <c r="O259" i="14" s="1"/>
  <c r="Q260" i="14"/>
  <c r="Q259" i="14" s="1"/>
  <c r="V260" i="14"/>
  <c r="V259" i="14" s="1"/>
  <c r="G262" i="14"/>
  <c r="I262" i="14"/>
  <c r="K262" i="14"/>
  <c r="M262" i="14"/>
  <c r="O262" i="14"/>
  <c r="Q262" i="14"/>
  <c r="V262" i="14"/>
  <c r="G264" i="14"/>
  <c r="I264" i="14"/>
  <c r="K264" i="14"/>
  <c r="M264" i="14"/>
  <c r="O264" i="14"/>
  <c r="Q264" i="14"/>
  <c r="V264" i="14"/>
  <c r="G267" i="14"/>
  <c r="I267" i="14"/>
  <c r="K267" i="14"/>
  <c r="M267" i="14"/>
  <c r="O267" i="14"/>
  <c r="Q267" i="14"/>
  <c r="V267" i="14"/>
  <c r="G270" i="14"/>
  <c r="M270" i="14" s="1"/>
  <c r="I270" i="14"/>
  <c r="K270" i="14"/>
  <c r="O270" i="14"/>
  <c r="Q270" i="14"/>
  <c r="V270" i="14"/>
  <c r="G273" i="14"/>
  <c r="I273" i="14"/>
  <c r="K273" i="14"/>
  <c r="M273" i="14"/>
  <c r="O273" i="14"/>
  <c r="Q273" i="14"/>
  <c r="V273" i="14"/>
  <c r="G276" i="14"/>
  <c r="I276" i="14"/>
  <c r="K276" i="14"/>
  <c r="M276" i="14"/>
  <c r="O276" i="14"/>
  <c r="Q276" i="14"/>
  <c r="V276" i="14"/>
  <c r="G278" i="14"/>
  <c r="M278" i="14" s="1"/>
  <c r="M277" i="14" s="1"/>
  <c r="I278" i="14"/>
  <c r="I277" i="14" s="1"/>
  <c r="K278" i="14"/>
  <c r="K277" i="14" s="1"/>
  <c r="O278" i="14"/>
  <c r="O277" i="14" s="1"/>
  <c r="Q278" i="14"/>
  <c r="Q277" i="14" s="1"/>
  <c r="V278" i="14"/>
  <c r="V277" i="14" s="1"/>
  <c r="G280" i="14"/>
  <c r="I280" i="14"/>
  <c r="K280" i="14"/>
  <c r="M280" i="14"/>
  <c r="O280" i="14"/>
  <c r="Q280" i="14"/>
  <c r="V280" i="14"/>
  <c r="G283" i="14"/>
  <c r="I283" i="14"/>
  <c r="K283" i="14"/>
  <c r="M283" i="14"/>
  <c r="O283" i="14"/>
  <c r="Q283" i="14"/>
  <c r="V283" i="14"/>
  <c r="G285" i="14"/>
  <c r="I285" i="14"/>
  <c r="K285" i="14"/>
  <c r="M285" i="14"/>
  <c r="O285" i="14"/>
  <c r="Q285" i="14"/>
  <c r="V285" i="14"/>
  <c r="G286" i="14"/>
  <c r="O286" i="14"/>
  <c r="G287" i="14"/>
  <c r="I287" i="14"/>
  <c r="I286" i="14" s="1"/>
  <c r="K287" i="14"/>
  <c r="K286" i="14" s="1"/>
  <c r="M287" i="14"/>
  <c r="M286" i="14" s="1"/>
  <c r="O287" i="14"/>
  <c r="Q287" i="14"/>
  <c r="Q286" i="14" s="1"/>
  <c r="V287" i="14"/>
  <c r="V286" i="14" s="1"/>
  <c r="G289" i="14"/>
  <c r="I289" i="14"/>
  <c r="K289" i="14"/>
  <c r="M289" i="14"/>
  <c r="O289" i="14"/>
  <c r="Q289" i="14"/>
  <c r="V289" i="14"/>
  <c r="G291" i="14"/>
  <c r="M291" i="14" s="1"/>
  <c r="M290" i="14" s="1"/>
  <c r="I291" i="14"/>
  <c r="I290" i="14" s="1"/>
  <c r="K291" i="14"/>
  <c r="K290" i="14" s="1"/>
  <c r="O291" i="14"/>
  <c r="O290" i="14" s="1"/>
  <c r="Q291" i="14"/>
  <c r="Q290" i="14" s="1"/>
  <c r="V291" i="14"/>
  <c r="V290" i="14" s="1"/>
  <c r="G293" i="14"/>
  <c r="I293" i="14"/>
  <c r="K293" i="14"/>
  <c r="M293" i="14"/>
  <c r="O293" i="14"/>
  <c r="Q293" i="14"/>
  <c r="V293" i="14"/>
  <c r="G295" i="14"/>
  <c r="I295" i="14"/>
  <c r="K295" i="14"/>
  <c r="M295" i="14"/>
  <c r="O295" i="14"/>
  <c r="Q295" i="14"/>
  <c r="V295" i="14"/>
  <c r="G297" i="14"/>
  <c r="M297" i="14" s="1"/>
  <c r="M296" i="14" s="1"/>
  <c r="I297" i="14"/>
  <c r="I296" i="14" s="1"/>
  <c r="K297" i="14"/>
  <c r="K296" i="14" s="1"/>
  <c r="O297" i="14"/>
  <c r="O296" i="14" s="1"/>
  <c r="Q297" i="14"/>
  <c r="Q296" i="14" s="1"/>
  <c r="V297" i="14"/>
  <c r="V296" i="14" s="1"/>
  <c r="G299" i="14"/>
  <c r="I299" i="14"/>
  <c r="K299" i="14"/>
  <c r="M299" i="14"/>
  <c r="O299" i="14"/>
  <c r="Q299" i="14"/>
  <c r="V299" i="14"/>
  <c r="G301" i="14"/>
  <c r="I301" i="14"/>
  <c r="K301" i="14"/>
  <c r="M301" i="14"/>
  <c r="O301" i="14"/>
  <c r="Q301" i="14"/>
  <c r="V301" i="14"/>
  <c r="G304" i="14"/>
  <c r="I304" i="14"/>
  <c r="K304" i="14"/>
  <c r="M304" i="14"/>
  <c r="O304" i="14"/>
  <c r="Q304" i="14"/>
  <c r="V304" i="14"/>
  <c r="G307" i="14"/>
  <c r="M307" i="14" s="1"/>
  <c r="I307" i="14"/>
  <c r="K307" i="14"/>
  <c r="O307" i="14"/>
  <c r="Q307" i="14"/>
  <c r="V307" i="14"/>
  <c r="G309" i="14"/>
  <c r="I309" i="14"/>
  <c r="K309" i="14"/>
  <c r="K308" i="14" s="1"/>
  <c r="M309" i="14"/>
  <c r="O309" i="14"/>
  <c r="Q309" i="14"/>
  <c r="V309" i="14"/>
  <c r="V308" i="14" s="1"/>
  <c r="G312" i="14"/>
  <c r="G308" i="14" s="1"/>
  <c r="I312" i="14"/>
  <c r="K312" i="14"/>
  <c r="M312" i="14"/>
  <c r="O312" i="14"/>
  <c r="O308" i="14" s="1"/>
  <c r="Q312" i="14"/>
  <c r="V312" i="14"/>
  <c r="G315" i="14"/>
  <c r="M315" i="14" s="1"/>
  <c r="I315" i="14"/>
  <c r="I308" i="14" s="1"/>
  <c r="K315" i="14"/>
  <c r="O315" i="14"/>
  <c r="Q315" i="14"/>
  <c r="Q308" i="14" s="1"/>
  <c r="V315" i="14"/>
  <c r="G317" i="14"/>
  <c r="M317" i="14" s="1"/>
  <c r="I317" i="14"/>
  <c r="K317" i="14"/>
  <c r="O317" i="14"/>
  <c r="Q317" i="14"/>
  <c r="V317" i="14"/>
  <c r="G320" i="14"/>
  <c r="I320" i="14"/>
  <c r="K320" i="14"/>
  <c r="M320" i="14"/>
  <c r="O320" i="14"/>
  <c r="Q320" i="14"/>
  <c r="V320" i="14"/>
  <c r="G323" i="14"/>
  <c r="I323" i="14"/>
  <c r="K323" i="14"/>
  <c r="M323" i="14"/>
  <c r="O323" i="14"/>
  <c r="Q323" i="14"/>
  <c r="V323" i="14"/>
  <c r="G328" i="14"/>
  <c r="M328" i="14" s="1"/>
  <c r="I328" i="14"/>
  <c r="K328" i="14"/>
  <c r="O328" i="14"/>
  <c r="Q328" i="14"/>
  <c r="V328" i="14"/>
  <c r="G331" i="14"/>
  <c r="M331" i="14" s="1"/>
  <c r="I331" i="14"/>
  <c r="K331" i="14"/>
  <c r="O331" i="14"/>
  <c r="Q331" i="14"/>
  <c r="V331" i="14"/>
  <c r="G333" i="14"/>
  <c r="I333" i="14"/>
  <c r="K333" i="14"/>
  <c r="M333" i="14"/>
  <c r="O333" i="14"/>
  <c r="Q333" i="14"/>
  <c r="V333" i="14"/>
  <c r="G336" i="14"/>
  <c r="I336" i="14"/>
  <c r="K336" i="14"/>
  <c r="M336" i="14"/>
  <c r="O336" i="14"/>
  <c r="Q336" i="14"/>
  <c r="V336" i="14"/>
  <c r="G337" i="14"/>
  <c r="M337" i="14" s="1"/>
  <c r="I337" i="14"/>
  <c r="K337" i="14"/>
  <c r="O337" i="14"/>
  <c r="Q337" i="14"/>
  <c r="V337" i="14"/>
  <c r="G340" i="14"/>
  <c r="M340" i="14" s="1"/>
  <c r="I340" i="14"/>
  <c r="K340" i="14"/>
  <c r="O340" i="14"/>
  <c r="Q340" i="14"/>
  <c r="V340" i="14"/>
  <c r="G357" i="14"/>
  <c r="I357" i="14"/>
  <c r="K357" i="14"/>
  <c r="M357" i="14"/>
  <c r="O357" i="14"/>
  <c r="Q357" i="14"/>
  <c r="V357" i="14"/>
  <c r="G359" i="14"/>
  <c r="M359" i="14" s="1"/>
  <c r="I359" i="14"/>
  <c r="I358" i="14" s="1"/>
  <c r="K359" i="14"/>
  <c r="O359" i="14"/>
  <c r="Q359" i="14"/>
  <c r="Q358" i="14" s="1"/>
  <c r="V359" i="14"/>
  <c r="G361" i="14"/>
  <c r="M361" i="14" s="1"/>
  <c r="I361" i="14"/>
  <c r="K361" i="14"/>
  <c r="K358" i="14" s="1"/>
  <c r="O361" i="14"/>
  <c r="Q361" i="14"/>
  <c r="V361" i="14"/>
  <c r="V358" i="14" s="1"/>
  <c r="G363" i="14"/>
  <c r="I363" i="14"/>
  <c r="K363" i="14"/>
  <c r="M363" i="14"/>
  <c r="O363" i="14"/>
  <c r="Q363" i="14"/>
  <c r="V363" i="14"/>
  <c r="G365" i="14"/>
  <c r="M365" i="14" s="1"/>
  <c r="I365" i="14"/>
  <c r="K365" i="14"/>
  <c r="O365" i="14"/>
  <c r="O358" i="14" s="1"/>
  <c r="Q365" i="14"/>
  <c r="V365" i="14"/>
  <c r="G367" i="14"/>
  <c r="M367" i="14" s="1"/>
  <c r="I367" i="14"/>
  <c r="K367" i="14"/>
  <c r="O367" i="14"/>
  <c r="Q367" i="14"/>
  <c r="V367" i="14"/>
  <c r="G370" i="14"/>
  <c r="M370" i="14" s="1"/>
  <c r="I370" i="14"/>
  <c r="K370" i="14"/>
  <c r="O370" i="14"/>
  <c r="Q370" i="14"/>
  <c r="V370" i="14"/>
  <c r="G372" i="14"/>
  <c r="I372" i="14"/>
  <c r="K372" i="14"/>
  <c r="M372" i="14"/>
  <c r="O372" i="14"/>
  <c r="Q372" i="14"/>
  <c r="V372" i="14"/>
  <c r="G373" i="14"/>
  <c r="O373" i="14"/>
  <c r="G374" i="14"/>
  <c r="M374" i="14" s="1"/>
  <c r="I374" i="14"/>
  <c r="I373" i="14" s="1"/>
  <c r="K374" i="14"/>
  <c r="O374" i="14"/>
  <c r="Q374" i="14"/>
  <c r="Q373" i="14" s="1"/>
  <c r="V374" i="14"/>
  <c r="G378" i="14"/>
  <c r="M378" i="14" s="1"/>
  <c r="I378" i="14"/>
  <c r="K378" i="14"/>
  <c r="K373" i="14" s="1"/>
  <c r="O378" i="14"/>
  <c r="Q378" i="14"/>
  <c r="V378" i="14"/>
  <c r="V373" i="14" s="1"/>
  <c r="G380" i="14"/>
  <c r="I380" i="14"/>
  <c r="K380" i="14"/>
  <c r="M380" i="14"/>
  <c r="O380" i="14"/>
  <c r="Q380" i="14"/>
  <c r="V380" i="14"/>
  <c r="G382" i="14"/>
  <c r="M382" i="14" s="1"/>
  <c r="I382" i="14"/>
  <c r="I381" i="14" s="1"/>
  <c r="K382" i="14"/>
  <c r="O382" i="14"/>
  <c r="Q382" i="14"/>
  <c r="Q381" i="14" s="1"/>
  <c r="V382" i="14"/>
  <c r="G385" i="14"/>
  <c r="M385" i="14" s="1"/>
  <c r="I385" i="14"/>
  <c r="K385" i="14"/>
  <c r="K381" i="14" s="1"/>
  <c r="O385" i="14"/>
  <c r="Q385" i="14"/>
  <c r="V385" i="14"/>
  <c r="V381" i="14" s="1"/>
  <c r="G390" i="14"/>
  <c r="I390" i="14"/>
  <c r="K390" i="14"/>
  <c r="M390" i="14"/>
  <c r="O390" i="14"/>
  <c r="Q390" i="14"/>
  <c r="V390" i="14"/>
  <c r="G392" i="14"/>
  <c r="M392" i="14" s="1"/>
  <c r="I392" i="14"/>
  <c r="K392" i="14"/>
  <c r="O392" i="14"/>
  <c r="O381" i="14" s="1"/>
  <c r="Q392" i="14"/>
  <c r="V392" i="14"/>
  <c r="G394" i="14"/>
  <c r="M394" i="14" s="1"/>
  <c r="I394" i="14"/>
  <c r="K394" i="14"/>
  <c r="O394" i="14"/>
  <c r="Q394" i="14"/>
  <c r="V394" i="14"/>
  <c r="K397" i="14"/>
  <c r="V397" i="14"/>
  <c r="G398" i="14"/>
  <c r="I398" i="14"/>
  <c r="K398" i="14"/>
  <c r="M398" i="14"/>
  <c r="O398" i="14"/>
  <c r="Q398" i="14"/>
  <c r="V398" i="14"/>
  <c r="G401" i="14"/>
  <c r="G397" i="14" s="1"/>
  <c r="I401" i="14"/>
  <c r="K401" i="14"/>
  <c r="O401" i="14"/>
  <c r="O397" i="14" s="1"/>
  <c r="Q401" i="14"/>
  <c r="V401" i="14"/>
  <c r="G405" i="14"/>
  <c r="M405" i="14" s="1"/>
  <c r="I405" i="14"/>
  <c r="I397" i="14" s="1"/>
  <c r="K405" i="14"/>
  <c r="O405" i="14"/>
  <c r="Q405" i="14"/>
  <c r="Q397" i="14" s="1"/>
  <c r="V405" i="14"/>
  <c r="G408" i="14"/>
  <c r="I408" i="14"/>
  <c r="I407" i="14" s="1"/>
  <c r="K408" i="14"/>
  <c r="M408" i="14"/>
  <c r="O408" i="14"/>
  <c r="Q408" i="14"/>
  <c r="Q407" i="14" s="1"/>
  <c r="V408" i="14"/>
  <c r="G409" i="14"/>
  <c r="G407" i="14" s="1"/>
  <c r="I409" i="14"/>
  <c r="K409" i="14"/>
  <c r="O409" i="14"/>
  <c r="O407" i="14" s="1"/>
  <c r="Q409" i="14"/>
  <c r="V409" i="14"/>
  <c r="G410" i="14"/>
  <c r="I410" i="14"/>
  <c r="K410" i="14"/>
  <c r="M410" i="14"/>
  <c r="O410" i="14"/>
  <c r="Q410" i="14"/>
  <c r="V410" i="14"/>
  <c r="G411" i="14"/>
  <c r="M411" i="14" s="1"/>
  <c r="I411" i="14"/>
  <c r="K411" i="14"/>
  <c r="K407" i="14" s="1"/>
  <c r="O411" i="14"/>
  <c r="Q411" i="14"/>
  <c r="V411" i="14"/>
  <c r="V407" i="14" s="1"/>
  <c r="G412" i="14"/>
  <c r="I412" i="14"/>
  <c r="K412" i="14"/>
  <c r="M412" i="14"/>
  <c r="O412" i="14"/>
  <c r="Q412" i="14"/>
  <c r="V412" i="14"/>
  <c r="G413" i="14"/>
  <c r="M413" i="14" s="1"/>
  <c r="I413" i="14"/>
  <c r="K413" i="14"/>
  <c r="O413" i="14"/>
  <c r="Q413" i="14"/>
  <c r="V413" i="14"/>
  <c r="AE415" i="14"/>
  <c r="AF415" i="14"/>
  <c r="G35" i="13"/>
  <c r="BA31" i="13"/>
  <c r="BA27" i="13"/>
  <c r="BA25" i="13"/>
  <c r="BA24" i="13"/>
  <c r="BA23" i="13"/>
  <c r="BA16" i="13"/>
  <c r="BA14" i="13"/>
  <c r="BA11" i="13"/>
  <c r="G9" i="13"/>
  <c r="G8" i="13" s="1"/>
  <c r="I9" i="13"/>
  <c r="I8" i="13" s="1"/>
  <c r="K9" i="13"/>
  <c r="O9" i="13"/>
  <c r="O8" i="13" s="1"/>
  <c r="Q9" i="13"/>
  <c r="Q8" i="13" s="1"/>
  <c r="V9" i="13"/>
  <c r="G12" i="13"/>
  <c r="M12" i="13" s="1"/>
  <c r="I12" i="13"/>
  <c r="K12" i="13"/>
  <c r="O12" i="13"/>
  <c r="Q12" i="13"/>
  <c r="V12" i="13"/>
  <c r="G15" i="13"/>
  <c r="I15" i="13"/>
  <c r="K15" i="13"/>
  <c r="K8" i="13" s="1"/>
  <c r="M15" i="13"/>
  <c r="O15" i="13"/>
  <c r="Q15" i="13"/>
  <c r="V15" i="13"/>
  <c r="V8" i="13" s="1"/>
  <c r="G18" i="13"/>
  <c r="I18" i="13"/>
  <c r="K18" i="13"/>
  <c r="M18" i="13"/>
  <c r="O18" i="13"/>
  <c r="Q18" i="13"/>
  <c r="V18" i="13"/>
  <c r="G20" i="13"/>
  <c r="M20" i="13" s="1"/>
  <c r="I20" i="13"/>
  <c r="K20" i="13"/>
  <c r="O20" i="13"/>
  <c r="Q20" i="13"/>
  <c r="V20" i="13"/>
  <c r="G22" i="13"/>
  <c r="M22" i="13" s="1"/>
  <c r="I22" i="13"/>
  <c r="K22" i="13"/>
  <c r="O22" i="13"/>
  <c r="Q22" i="13"/>
  <c r="V22" i="13"/>
  <c r="G29" i="13"/>
  <c r="I29" i="13"/>
  <c r="K29" i="13"/>
  <c r="M29" i="13"/>
  <c r="O29" i="13"/>
  <c r="Q29" i="13"/>
  <c r="V29" i="13"/>
  <c r="AE35" i="13"/>
  <c r="G31" i="12"/>
  <c r="BA27" i="12"/>
  <c r="BA25" i="12"/>
  <c r="BA23" i="12"/>
  <c r="BA18" i="12"/>
  <c r="BA13" i="12"/>
  <c r="BA10" i="12"/>
  <c r="G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4" i="12"/>
  <c r="I14" i="12"/>
  <c r="K14" i="12"/>
  <c r="M14" i="12"/>
  <c r="O14" i="12"/>
  <c r="Q14" i="12"/>
  <c r="V14" i="12"/>
  <c r="G19" i="12"/>
  <c r="I19" i="12"/>
  <c r="K19" i="12"/>
  <c r="M19" i="12"/>
  <c r="O19" i="12"/>
  <c r="Q19" i="12"/>
  <c r="V19" i="12"/>
  <c r="G22" i="12"/>
  <c r="M22" i="12" s="1"/>
  <c r="I22" i="12"/>
  <c r="K22" i="12"/>
  <c r="O22" i="12"/>
  <c r="O8" i="12" s="1"/>
  <c r="Q22" i="12"/>
  <c r="V22" i="12"/>
  <c r="G24" i="12"/>
  <c r="I24" i="12"/>
  <c r="K24" i="12"/>
  <c r="M24" i="12"/>
  <c r="O24" i="12"/>
  <c r="Q24" i="12"/>
  <c r="V24" i="12"/>
  <c r="G26" i="12"/>
  <c r="I26" i="12"/>
  <c r="K26" i="12"/>
  <c r="M26" i="12"/>
  <c r="O26" i="12"/>
  <c r="Q26" i="12"/>
  <c r="V26" i="12"/>
  <c r="G28" i="12"/>
  <c r="I28" i="12"/>
  <c r="K28" i="12"/>
  <c r="M28" i="12"/>
  <c r="O28" i="12"/>
  <c r="Q28" i="12"/>
  <c r="V28" i="12"/>
  <c r="AE31" i="12"/>
  <c r="I20" i="1"/>
  <c r="I19" i="1"/>
  <c r="I18" i="1"/>
  <c r="I17" i="1"/>
  <c r="I16" i="1"/>
  <c r="I94" i="1"/>
  <c r="J93" i="1" s="1"/>
  <c r="AZ58" i="1"/>
  <c r="AZ56" i="1"/>
  <c r="AZ54" i="1"/>
  <c r="F51" i="1"/>
  <c r="G23" i="1" s="1"/>
  <c r="G51" i="1"/>
  <c r="G25" i="1" s="1"/>
  <c r="H51" i="1"/>
  <c r="I51" i="1"/>
  <c r="J50" i="1" s="1"/>
  <c r="I50" i="1"/>
  <c r="I49" i="1"/>
  <c r="I48" i="1"/>
  <c r="I47" i="1"/>
  <c r="I46" i="1"/>
  <c r="I45" i="1"/>
  <c r="I43" i="1"/>
  <c r="I42" i="1"/>
  <c r="I41" i="1"/>
  <c r="I40" i="1"/>
  <c r="I39" i="1"/>
  <c r="J66" i="1" l="1"/>
  <c r="J67" i="1"/>
  <c r="J70" i="1"/>
  <c r="J72" i="1"/>
  <c r="J74" i="1"/>
  <c r="J76" i="1"/>
  <c r="J78" i="1"/>
  <c r="J80" i="1"/>
  <c r="J82" i="1"/>
  <c r="J84" i="1"/>
  <c r="J86" i="1"/>
  <c r="J88" i="1"/>
  <c r="J90" i="1"/>
  <c r="J92" i="1"/>
  <c r="J64" i="1"/>
  <c r="J68" i="1"/>
  <c r="J65" i="1"/>
  <c r="J69" i="1"/>
  <c r="J71" i="1"/>
  <c r="J73" i="1"/>
  <c r="J75" i="1"/>
  <c r="J77" i="1"/>
  <c r="J79" i="1"/>
  <c r="J81" i="1"/>
  <c r="J83" i="1"/>
  <c r="J85" i="1"/>
  <c r="J87" i="1"/>
  <c r="J89" i="1"/>
  <c r="J91" i="1"/>
  <c r="J43" i="1"/>
  <c r="A27" i="1"/>
  <c r="J39" i="1"/>
  <c r="J51" i="1" s="1"/>
  <c r="J41" i="1"/>
  <c r="J45" i="1"/>
  <c r="M9" i="20"/>
  <c r="M8" i="20" s="1"/>
  <c r="AF17" i="20"/>
  <c r="M8" i="19"/>
  <c r="AF32" i="19"/>
  <c r="G8" i="19"/>
  <c r="M8" i="18"/>
  <c r="AF32" i="18"/>
  <c r="G8" i="18"/>
  <c r="M8" i="17"/>
  <c r="G8" i="17"/>
  <c r="AF58" i="17"/>
  <c r="M14" i="16"/>
  <c r="M115" i="16"/>
  <c r="M34" i="16"/>
  <c r="M25" i="16"/>
  <c r="G34" i="16"/>
  <c r="M22" i="16"/>
  <c r="M21" i="16" s="1"/>
  <c r="G19" i="16"/>
  <c r="G25" i="16"/>
  <c r="M47" i="15"/>
  <c r="M8" i="15"/>
  <c r="M112" i="15"/>
  <c r="M111" i="15" s="1"/>
  <c r="M106" i="15"/>
  <c r="M105" i="15" s="1"/>
  <c r="M78" i="15"/>
  <c r="M71" i="15" s="1"/>
  <c r="M69" i="15"/>
  <c r="M62" i="15" s="1"/>
  <c r="M53" i="15"/>
  <c r="M20" i="15"/>
  <c r="M358" i="14"/>
  <c r="M64" i="14"/>
  <c r="M308" i="14"/>
  <c r="M228" i="14"/>
  <c r="M198" i="14"/>
  <c r="M8" i="14"/>
  <c r="M373" i="14"/>
  <c r="M381" i="14"/>
  <c r="M182" i="14"/>
  <c r="M131" i="14"/>
  <c r="M102" i="14"/>
  <c r="G198" i="14"/>
  <c r="G102" i="14"/>
  <c r="G381" i="14"/>
  <c r="G358" i="14"/>
  <c r="G296" i="14"/>
  <c r="G290" i="14"/>
  <c r="G277" i="14"/>
  <c r="G259" i="14"/>
  <c r="M258" i="14"/>
  <c r="M257" i="14" s="1"/>
  <c r="G242" i="14"/>
  <c r="G235" i="14"/>
  <c r="M215" i="14"/>
  <c r="M214" i="14" s="1"/>
  <c r="M160" i="14"/>
  <c r="M159" i="14" s="1"/>
  <c r="G131" i="14"/>
  <c r="M121" i="14"/>
  <c r="M120" i="14" s="1"/>
  <c r="G47" i="14"/>
  <c r="M409" i="14"/>
  <c r="M407" i="14" s="1"/>
  <c r="M401" i="14"/>
  <c r="M397" i="14" s="1"/>
  <c r="G182" i="14"/>
  <c r="G8" i="14"/>
  <c r="M9" i="13"/>
  <c r="M8" i="13" s="1"/>
  <c r="AF35" i="13"/>
  <c r="AF31" i="12"/>
  <c r="J47" i="1"/>
  <c r="J49" i="1"/>
  <c r="J40" i="1"/>
  <c r="J42" i="1"/>
  <c r="J44" i="1"/>
  <c r="J46" i="1"/>
  <c r="J48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94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>
  <authors>
    <author>klimek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<sst xmlns="http://schemas.openxmlformats.org/spreadsheetml/2006/main" count="3797" uniqueCount="1058">
  <si>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</si>
  <si>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</si>
  <si>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</si>
  <si>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</si>
  <si>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</si>
  <si>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</si>
  <si>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</si>
  <si>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</si>
  <si>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</si>
  <si>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</si>
  <si>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</si>
  <si>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</si>
  <si>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</si>
  <si>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</si>
  <si>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</si>
  <si>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</si>
  <si>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</si>
  <si>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</si>
  <si>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</si>
  <si>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</si>
  <si>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</si>
  <si>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</si>
  <si>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</si>
  <si>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</si>
  <si>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</si>
  <si>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</si>
  <si>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</si>
  <si>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</si>
  <si>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</si>
  <si>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</si>
  <si>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</si>
  <si>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</si>
  <si>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</si>
  <si>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</si>
  <si>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</si>
  <si>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</si>
  <si>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</si>
  <si>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</si>
  <si>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</si>
  <si>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</si>
  <si>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</si>
  <si>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</si>
  <si>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</si>
  <si>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20201201</t>
  </si>
  <si>
    <t>KARNOLA - TRAFOSTANICE VESTAVBA</t>
  </si>
  <si>
    <t>Stavba</t>
  </si>
  <si>
    <t>Stavební objekt</t>
  </si>
  <si>
    <t>1</t>
  </si>
  <si>
    <t>Vestavba trafostanice</t>
  </si>
  <si>
    <t>01</t>
  </si>
  <si>
    <t>02</t>
  </si>
  <si>
    <t>11</t>
  </si>
  <si>
    <t>Stavební úpravy</t>
  </si>
  <si>
    <t>12</t>
  </si>
  <si>
    <t>Zpevněné plochy, schodiště, rampa</t>
  </si>
  <si>
    <t>13</t>
  </si>
  <si>
    <t>Elektroinstalace - silnoproud</t>
  </si>
  <si>
    <t>14</t>
  </si>
  <si>
    <t>Elektroinstalace - slaboproud</t>
  </si>
  <si>
    <t>21</t>
  </si>
  <si>
    <t>Trafostanice - technologie MONTÁŽ</t>
  </si>
  <si>
    <t>22</t>
  </si>
  <si>
    <t>Trafostanice - technologie SPECIFIKACE</t>
  </si>
  <si>
    <t>23</t>
  </si>
  <si>
    <t>Trafostanice - technologie OSTATNÍ</t>
  </si>
  <si>
    <t>Celkem za stavbu</t>
  </si>
  <si>
    <t>CZK</t>
  </si>
  <si>
    <t>#POPR</t>
  </si>
  <si>
    <t>Popis rozpočtu: 21 - Trafostanice - technologie MONTÁŽ</t>
  </si>
  <si>
    <t>Cenová soustava - veškeré položky jsou definovány mimo cenové soustavy.</t>
  </si>
  <si>
    <t>Popis rozpočtu: 22 - Trafostanice - technologie SPECIFIKACE</t>
  </si>
  <si>
    <t>Popis rozpočtu: 23 - Trafostanice - technologie OSTATNÍ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</si>
  <si>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</si>
  <si>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</si>
  <si>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</si>
  <si>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</si>
  <si>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</si>
  <si>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</si>
  <si>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</si>
  <si>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</si>
  <si>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</si>
  <si>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</si>
  <si>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</si>
  <si>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</si>
  <si>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Upravy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</si>
  <si>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</si>
  <si>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</si>
  <si>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</si>
  <si>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</si>
  <si>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</si>
  <si>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</si>
  <si>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</si>
  <si>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</si>
  <si>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</si>
  <si>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</si>
  <si>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</si>
  <si>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</si>
  <si>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</si>
  <si>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</si>
  <si>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</si>
  <si>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</si>
  <si>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991</t>
  </si>
  <si>
    <t>711</t>
  </si>
  <si>
    <t>Izolace proti vodě</t>
  </si>
  <si>
    <t>713</t>
  </si>
  <si>
    <t>Izolace tepelné</t>
  </si>
  <si>
    <t>735</t>
  </si>
  <si>
    <t>Otopná tělesa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</si>
  <si>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</si>
  <si>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</si>
  <si>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</si>
  <si>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</si>
  <si>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</si>
  <si>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</si>
  <si>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</si>
  <si>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</si>
  <si>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</si>
  <si>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</si>
  <si>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783</t>
  </si>
  <si>
    <t>Nátěry</t>
  </si>
  <si>
    <t>784</t>
  </si>
  <si>
    <t>Malby</t>
  </si>
  <si>
    <t>M21</t>
  </si>
  <si>
    <t>Elektromontáže</t>
  </si>
  <si>
    <t>M22</t>
  </si>
  <si>
    <t>Montáž sdělovací a zabezp. techniky</t>
  </si>
  <si>
    <t>M46</t>
  </si>
  <si>
    <t>Zemní práce při montážích</t>
  </si>
  <si>
    <t>M99</t>
  </si>
  <si>
    <t>Ostatní práce "M"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</si>
  <si>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</si>
  <si>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</si>
  <si>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</si>
  <si>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</si>
  <si>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</si>
  <si>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</si>
  <si>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</si>
  <si>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</si>
  <si>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</si>
  <si>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</si>
  <si>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</si>
  <si>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</si>
  <si>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</si>
  <si>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</si>
  <si>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</si>
  <si>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</si>
  <si>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</si>
  <si>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</si>
  <si>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</si>
  <si>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</si>
  <si>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</si>
  <si>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</si>
  <si>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</si>
  <si>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</si>
  <si>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</si>
  <si>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</si>
  <si>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</si>
  <si>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</si>
  <si>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</si>
  <si>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</si>
  <si>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</si>
  <si>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</si>
  <si>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</si>
  <si>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005121010R</t>
  </si>
  <si>
    <t xml:space="preserve">Vybudování zařízení staveniště </t>
  </si>
  <si>
    <t>kpl</t>
  </si>
  <si>
    <t>RTS 20/ II</t>
  </si>
  <si>
    <t>Indiv</t>
  </si>
  <si>
    <t>VRN</t>
  </si>
  <si>
    <t>POL99_</t>
  </si>
  <si>
    <t>Zajištění bezpečného příjezdu a přístupu na staveniště včetně dopravního značení a potřebných souhlasů a rozhodnutí s vybudováním zařízení staveniště.</t>
  </si>
  <si>
    <t>POP</t>
  </si>
  <si>
    <t>Náklady s připojením staveniště na energie + zajištění měření odběru energií.</t>
  </si>
  <si>
    <t>Náklady na úklid v prostoru staveniště a příjezdových komunikací ke staveništi.</t>
  </si>
  <si>
    <t>Opatření k zabránění nadměrného zatěžování staveniště a jeho okolí prachem (např. používání krycích plachet, kropení sutě a odtěžované zeminy vodou)</t>
  </si>
  <si>
    <t>005121020R</t>
  </si>
  <si>
    <t xml:space="preserve">Provoz zařízení staveniště </t>
  </si>
  <si>
    <t>Náklady na vybavení zařízení staveniště.</t>
  </si>
  <si>
    <t>Náklady na spotřebované energie provozem zařízení staveniště.</t>
  </si>
  <si>
    <t>Opatření k zabránění nadměrného zatěžování staveniště a jeho okolí prachem (např. používání krycích plachet, kropení sutě a odtěžované zeminy vodou).</t>
  </si>
  <si>
    <t>005121030R</t>
  </si>
  <si>
    <t xml:space="preserve">Odstranění zařízení staveniště </t>
  </si>
  <si>
    <t>Náklady na odstranění a odvoz zařízení staveniště.</t>
  </si>
  <si>
    <t>Uvedení stavbou dotčených ploch a ploch zařízení staveniště do původního stavu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</si>
  <si>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</si>
  <si>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</si>
  <si>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značek, jejich rozmístění a přemísťování a jejich údržba v průběhu výstavby včetně následného odstranění po ukončení stavebních prací</t>
  </si>
  <si>
    <t>005211040R</t>
  </si>
  <si>
    <t xml:space="preserve">Užívání veřejných ploch a prostranství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</si>
  <si>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</t>
  </si>
  <si>
    <t>991000006RZ1</t>
  </si>
  <si>
    <t xml:space="preserve">Archeologický průzkum </t>
  </si>
  <si>
    <t>Vlastní</t>
  </si>
  <si>
    <t>Práce</t>
  </si>
  <si>
    <t>POL1_1</t>
  </si>
  <si>
    <t>Záchranný archeologický výzkum (ZAV) v plochách komunikací, které slouží také jako místo pro uložení inženýrských sítí. Dále v místě přístavby objektu a v místě zřízení nových zpevněných ploch.</t>
  </si>
  <si>
    <t>991000007RZ1</t>
  </si>
  <si>
    <t xml:space="preserve">Opatření z hlediska BOZP </t>
  </si>
  <si>
    <t>Dle plánu BOZP</t>
  </si>
  <si>
    <t>SUM</t>
  </si>
  <si>
    <t>END</t>
  </si>
  <si>
    <t>999000002RZ1</t>
  </si>
  <si>
    <t>Dokumentace skutečného provedení stavby dle obchodních podmínek</t>
  </si>
  <si>
    <t>kompl</t>
  </si>
  <si>
    <t>POL1_9</t>
  </si>
  <si>
    <t>tištěna + digitální podoba ( .dwg, .dxf ) v počtu a formátech dle SoD.</t>
  </si>
  <si>
    <t>Vypracování DOKUMENTACE SKUTEČNÉHO PROVEDENÍ STAVBY včetně geodetického zaměření (polohopis+výškopis) STAVBY vč. inženýrských sítí a zemního vedení technické infrastruktury</t>
  </si>
  <si>
    <t>999000002RZ2</t>
  </si>
  <si>
    <t>Geodetické zaměření dokončeného díla dle obchodních podmínek</t>
  </si>
  <si>
    <t>tištěna + digitální podoba ( .dwg, .dxf ) v počtu 6 paré.</t>
  </si>
  <si>
    <t>zajištění geometrického plánu pro potřebu vkladu do katastru nemovitostí VLASTNÍ STAVEBNÍ OBJEKTY. zajištění geometrického plánu pro potřebu vkladu do katastru nemovitostí věcná břemena přípojek INŽENÝRSKÝCH SÍTÍ a VEDENÍ SÍTÍ TECHNICKÉ INFRASTRUKTURY.</t>
  </si>
  <si>
    <t>999000002RZ3</t>
  </si>
  <si>
    <t>Vypracování zhotovitelské REALIZAČNÍ a VÝROBNÍ proj. dokumentace dle obch. podmínek - průzkumy</t>
  </si>
  <si>
    <t>dle požadavků PD pro DPS a SOD - OBCHODNÍCH PODMÍNEK -  včetně provedení aktualizace průzkumů a dodatečných stavebních průzkumů se zapracováním do dílenské a výrobní dokumentace:</t>
  </si>
  <si>
    <t>- aktualizace - doplňující statický průzkum - při provádění stavby a odkrývání konstrukcí stavby</t>
  </si>
  <si>
    <t>999000002RZ4</t>
  </si>
  <si>
    <t>Zajištění funkce odpovědného geodeta během realizace stavby</t>
  </si>
  <si>
    <t>prostorové vytýčení prvků stavby dle projektové dokumentace</t>
  </si>
  <si>
    <t>999000002RZ5</t>
  </si>
  <si>
    <t xml:space="preserve">TIČR - stanovisko </t>
  </si>
  <si>
    <t>dle požadavků vyhlášky č. 73/2010 Sb.</t>
  </si>
  <si>
    <t>999000002RZ6</t>
  </si>
  <si>
    <t xml:space="preserve">Kompletační činnost </t>
  </si>
  <si>
    <t>kompletní dokladová část dle SoD (revize, atesty, certifikáty, prohlášení o shodě) pro předání a převzetí dokončeného díla a pro zajištění kolaudačního souhlasu.</t>
  </si>
  <si>
    <t>náklady zhotovitele, související s prováděním zkoušek a REVIZÍ předepsaných technickými normami a vyjádřeními dotčených orgánů pro řádné provedení a předání díla.</t>
  </si>
  <si>
    <t>náklady na individuální zkoušky dodaných a smontovaných technologických zařízení včetně komplexního vyzkoušení.</t>
  </si>
  <si>
    <t>náklady zhotovitele na vypracování provozních řádů pro trvalý provoz.</t>
  </si>
  <si>
    <t>veškeré doklady potřebné pro vydání kolaudačního řízení</t>
  </si>
  <si>
    <t>999000002RZ7</t>
  </si>
  <si>
    <t xml:space="preserve">Ochrana stávajících inženýrských sítí </t>
  </si>
  <si>
    <t>Ochrana stávajících inženýrských sítí na staveništi.</t>
  </si>
  <si>
    <t>Náklady na přezkoumání podkladů objednatele o stavu inženýrských sítí probíhajících staveništěm nebo dotčenými stavbou i mimo území staveniště.</t>
  </si>
  <si>
    <t>Vytýčení jejich skutečné trasy dle podmínek správců sítí v dokladové části.</t>
  </si>
  <si>
    <t>Zajištění aktualizace vyjádření správců sítí v případě ukončení platnosti vyjádření.</t>
  </si>
  <si>
    <t>náklady na předání všech návodů k obsluze a údržbě pro technologická zařízení a  náklady na zaškolení obsluhy objednatele</t>
  </si>
  <si>
    <t>122201109R00</t>
  </si>
  <si>
    <t xml:space="preserve">Příplatek za lepivost - odkopávky v hor. 3 </t>
  </si>
  <si>
    <t>m3</t>
  </si>
  <si>
    <t>.</t>
  </si>
  <si>
    <t>16,9440</t>
  </si>
  <si>
    <t>VV</t>
  </si>
  <si>
    <t>139711101R00</t>
  </si>
  <si>
    <t xml:space="preserve">Vykopávka v uzavřených prostorách v hor.1-4 </t>
  </si>
  <si>
    <t>0,2*(5,4*5,8)</t>
  </si>
  <si>
    <t>0,8*(2,4*2+4,9)</t>
  </si>
  <si>
    <t>0,4*(2,4+4,9)</t>
  </si>
  <si>
    <t>161101101R00</t>
  </si>
  <si>
    <t xml:space="preserve">Svislé přemístění výkopku z hor.1-4 do 2,5 m </t>
  </si>
  <si>
    <t>162201101R00</t>
  </si>
  <si>
    <t xml:space="preserve">Vodorovné přemístění výkopku z hor.1-4 do 20 m </t>
  </si>
  <si>
    <t>162201209R00</t>
  </si>
  <si>
    <t xml:space="preserve">Příplatek za dalších 10 m nošení výkopku z hor.1-4 </t>
  </si>
  <si>
    <t>162701101R00</t>
  </si>
  <si>
    <t xml:space="preserve">Vodorovné přemístění výkopku z hor.1-4 do 6000 m </t>
  </si>
  <si>
    <t>-6,9645</t>
  </si>
  <si>
    <t>162701109R00</t>
  </si>
  <si>
    <t xml:space="preserve">Příplatek k vod. přemístění hor.1-4 za další 1 km </t>
  </si>
  <si>
    <t>(16,9440-6,9645)*4</t>
  </si>
  <si>
    <t>167101101R00</t>
  </si>
  <si>
    <t xml:space="preserve">Nakládání výkopku z hor.1-4 v množství do 100 m3 </t>
  </si>
  <si>
    <t>171201201RT1</t>
  </si>
  <si>
    <t>Uložení sypaniny na skládku včetně poplatku za skládku</t>
  </si>
  <si>
    <t>RTS 10/ I</t>
  </si>
  <si>
    <t>174101102R00</t>
  </si>
  <si>
    <t xml:space="preserve">Zásyp ruční se zhutněním </t>
  </si>
  <si>
    <t>-3,7155</t>
  </si>
  <si>
    <t>271571112R00</t>
  </si>
  <si>
    <t xml:space="preserve">Polštář základu ze štěrkopísku netříděného </t>
  </si>
  <si>
    <t>zhutněné štěrkopískové lože</t>
  </si>
  <si>
    <t>5,4*5,8*0,15</t>
  </si>
  <si>
    <t>274272140R00</t>
  </si>
  <si>
    <t xml:space="preserve">Zdivo základové z bednicích tvárnic, tl. 30 cm </t>
  </si>
  <si>
    <t>m2</t>
  </si>
  <si>
    <t>0,25*(4,9+2,4)</t>
  </si>
  <si>
    <t>274272150R00</t>
  </si>
  <si>
    <t xml:space="preserve">Zdivo základové z bednicích tvárnic, tl. 40 cm </t>
  </si>
  <si>
    <t>0,8*(4,90+2,50*2)</t>
  </si>
  <si>
    <t>279311911R00</t>
  </si>
  <si>
    <t>Beton základových zdí prostý C 16/20 XC1</t>
  </si>
  <si>
    <t>podkladní beton</t>
  </si>
  <si>
    <t>0,4*0,1*(4,90+2,50*2)</t>
  </si>
  <si>
    <t>0,3*0,1*(4,9+2,4)</t>
  </si>
  <si>
    <t>279321411R00</t>
  </si>
  <si>
    <t>Železobeton základových zdí C 25/30 XC1</t>
  </si>
  <si>
    <t>0,4*0,8*(4,90+2,50*2)</t>
  </si>
  <si>
    <t>0,3*0,25*(4,9+2,4)</t>
  </si>
  <si>
    <t>279361821R00</t>
  </si>
  <si>
    <t xml:space="preserve">Výztuž zákl zdí nosných ocel 10 505 </t>
  </si>
  <si>
    <t>t</t>
  </si>
  <si>
    <t>základové zdi a stěny</t>
  </si>
  <si>
    <t>311238130R00</t>
  </si>
  <si>
    <t xml:space="preserve">Zdivo 19 AKU P+D na MC 10, tl.190 mm </t>
  </si>
  <si>
    <t>4,10*(2,65*2)</t>
  </si>
  <si>
    <t>317168112R00</t>
  </si>
  <si>
    <t>Překlad plochý 115x71x1250 mm KP2</t>
  </si>
  <si>
    <t>kus</t>
  </si>
  <si>
    <t>317234410R00</t>
  </si>
  <si>
    <t xml:space="preserve">Vyzdívka mezi nosníky cihlami pálenými na MC </t>
  </si>
  <si>
    <t>výplň překladů z I nosníků</t>
  </si>
  <si>
    <t>POL 53</t>
  </si>
  <si>
    <t>0,32*0,18*1,9*2</t>
  </si>
  <si>
    <t>0,3*0,1*0,9</t>
  </si>
  <si>
    <t>317941121RT2</t>
  </si>
  <si>
    <t>Osazení ocelových válcovaných nosníků do č.12 včetně dodávky profilu I č.10</t>
  </si>
  <si>
    <t>I55</t>
  </si>
  <si>
    <t>2*0,9*0,0083</t>
  </si>
  <si>
    <t>317941123RT3</t>
  </si>
  <si>
    <t>Osazení ocelových válcovaných nosníků  č.14-22 včetně dodávky profilu I č.16</t>
  </si>
  <si>
    <t>POLOŽKA 34</t>
  </si>
  <si>
    <t>I5</t>
  </si>
  <si>
    <t>I5 : 1,9*4*0,0179</t>
  </si>
  <si>
    <t>342248120R00</t>
  </si>
  <si>
    <t xml:space="preserve">Příčky  11,5 AKU na MVC 5, tl. 115 mm </t>
  </si>
  <si>
    <t>4,1*(2,36+2,2+2,3+4,8)</t>
  </si>
  <si>
    <t>-(1*2)</t>
  </si>
  <si>
    <t>342254611R00</t>
  </si>
  <si>
    <t>Minerální desky  tl. 140 mm - dodávka a montáž pro vnitřní zateplení</t>
  </si>
  <si>
    <t>tepelněizolační minerální desky pro vnitřní zateplení budov - tepelněizolační deska je kalcium silikátový materiál - dodávka a montáž včetně vnitřního ostění u otvorů, vynesení nadpraží otvorů, řešení dilatací s okolními konstrukcemi</t>
  </si>
  <si>
    <t>3,2*(0,15+4,26+4,46)</t>
  </si>
  <si>
    <t>-(1,25*2,6*2+1,5*2,5*2)</t>
  </si>
  <si>
    <t>342264051R00</t>
  </si>
  <si>
    <t>Podhled sádrokartonový na zavěšenou ocel. konstr. desky standard tl. 12,5 mm, vč. izolace 100 mm</t>
  </si>
  <si>
    <t>10,04+5,59+5,84</t>
  </si>
  <si>
    <t>346244381R00</t>
  </si>
  <si>
    <t xml:space="preserve">Plentování ocelových nosníků výšky do 20 cm </t>
  </si>
  <si>
    <t>pol 52</t>
  </si>
  <si>
    <t>0,2*1,9*4</t>
  </si>
  <si>
    <t>0,1*0,9</t>
  </si>
  <si>
    <t>349231821R00</t>
  </si>
  <si>
    <t xml:space="preserve">Přizdívka ostění s ozubem z cihel, kapsy do 30 cm </t>
  </si>
  <si>
    <t>vyrovnání ostění po vybourání nových otvorů</t>
  </si>
  <si>
    <t>POL 54</t>
  </si>
  <si>
    <t>0,32*2,5*2*2</t>
  </si>
  <si>
    <t>13359070R</t>
  </si>
  <si>
    <t>Ocel pásová jakost 11375  50x5,0 mm</t>
  </si>
  <si>
    <t>T</t>
  </si>
  <si>
    <t>SPCM</t>
  </si>
  <si>
    <t>RTS 18/ I</t>
  </si>
  <si>
    <t>Specifikace</t>
  </si>
  <si>
    <t>POL3_0</t>
  </si>
  <si>
    <t>ocel na svaření překladů z ocelových profilů</t>
  </si>
  <si>
    <t>0,05*0,005*0,3*12*7,850</t>
  </si>
  <si>
    <t>413232211R00</t>
  </si>
  <si>
    <t xml:space="preserve">Zazdívka zhlaví válcovaných nosníků výšky do 15cm </t>
  </si>
  <si>
    <t>413941121R00</t>
  </si>
  <si>
    <t>Osazení válcovaných nosníků ve stropech do č. 12 včetně dodávky profilu HEA 12</t>
  </si>
  <si>
    <t>I1 : 2,5*8*0,0199</t>
  </si>
  <si>
    <t>I2 : 0,77*12*0,0199</t>
  </si>
  <si>
    <t>417321414R00</t>
  </si>
  <si>
    <t xml:space="preserve">Ztužující pásy a věnce z betonu železového C 25/30 </t>
  </si>
  <si>
    <t>0,2*0,15*2,5*2</t>
  </si>
  <si>
    <t>0,15*0,15*4,96</t>
  </si>
  <si>
    <t>417351115R00</t>
  </si>
  <si>
    <t xml:space="preserve">Bednění ztužujících pásů a věnců - zřízení </t>
  </si>
  <si>
    <t>0,15*(2,5*2*2+4,96*2)</t>
  </si>
  <si>
    <t>417351116R00</t>
  </si>
  <si>
    <t xml:space="preserve">Bednění ztužujících pásů a věnců - odstranění </t>
  </si>
  <si>
    <t>417361821R00</t>
  </si>
  <si>
    <t xml:space="preserve">Výztuž ztužujících pásů a věnců z oceli 10505(R) </t>
  </si>
  <si>
    <t>4x d 12</t>
  </si>
  <si>
    <t>třmínkx d6 á250 mm</t>
  </si>
  <si>
    <t>d12 : 0,000888*(4*2,6*2+4*5)</t>
  </si>
  <si>
    <t>d6 : 0,000222*(0,6*22+0,4*20)</t>
  </si>
  <si>
    <t>597073430RZ1</t>
  </si>
  <si>
    <t>Podlahový rošt pozinkovaný nosný pásek 30/3, rozteč ok 33/33 mm, D+M</t>
  </si>
  <si>
    <t>dodávka a montáž</t>
  </si>
  <si>
    <t/>
  </si>
  <si>
    <t>podlaha do trafostanice - součástí bude</t>
  </si>
  <si>
    <t>rozebíratelná podlaha - 3 díly 770x650 mm</t>
  </si>
  <si>
    <t>rozebíratelná podlaha - 4 díly 730x550 mm</t>
  </si>
  <si>
    <t>B120 : 5,59</t>
  </si>
  <si>
    <t>B121 : 5,84</t>
  </si>
  <si>
    <t>602011141RZ1</t>
  </si>
  <si>
    <t>Štuk na stěnách vnitřní, ručně vč. penetrace</t>
  </si>
  <si>
    <t>RTS 12/ I</t>
  </si>
  <si>
    <t>3,9*(4,8*5+5,1*3+2,4*2)</t>
  </si>
  <si>
    <t>610472911RZ1</t>
  </si>
  <si>
    <t xml:space="preserve">Vyrovnání podkladu stěrkou včetně síťoviny </t>
  </si>
  <si>
    <t>611421331R00</t>
  </si>
  <si>
    <t>Oprava váp.omítek stropů do 50% plochy - štukových s přetažením štuku na 100% plochy</t>
  </si>
  <si>
    <t>včetně penetrace stávající konstrukce stropu</t>
  </si>
  <si>
    <t>strop : 10,04+5,59+5,84</t>
  </si>
  <si>
    <t>žebra boky : 4,95*4*0,32</t>
  </si>
  <si>
    <t>612403399R00</t>
  </si>
  <si>
    <t xml:space="preserve">Hrubá výplň rýh ve stěnách maltou </t>
  </si>
  <si>
    <t>drobné opravy</t>
  </si>
  <si>
    <t>2,5</t>
  </si>
  <si>
    <t>612409991R00</t>
  </si>
  <si>
    <t xml:space="preserve">Začištění omítek kolem oken,dveří apod. </t>
  </si>
  <si>
    <t>m</t>
  </si>
  <si>
    <t>nová okna a dveře ze tří stran</t>
  </si>
  <si>
    <t>vrata : 2*(2,5*2+1,5)</t>
  </si>
  <si>
    <t>okna : 2*(1,25+2,56*2)</t>
  </si>
  <si>
    <t>612421637R00</t>
  </si>
  <si>
    <t xml:space="preserve">Omítka vnitřní zdiva, MVC, štuková </t>
  </si>
  <si>
    <t>POL 82</t>
  </si>
  <si>
    <t>sanační : -38,22</t>
  </si>
  <si>
    <t>612433113RZ2</t>
  </si>
  <si>
    <t>Omítka sanační jednovrstvá, 25 mm, interiérová omítka WTA</t>
  </si>
  <si>
    <t>stěny 1NP - sanační omítka vč. podhozu, vyhlazení povrchu filcovým hladítkem, spotřeba materiálů: podhoz cca 3 kg/m2, sanační omítka tl. 2,5 mm, cca 18 kg/m2  dle konkrétního návrhu výrobku vybraného dodavatele sanačních omítek</t>
  </si>
  <si>
    <t>3,9*(5+4,8)</t>
  </si>
  <si>
    <t>612473186R00</t>
  </si>
  <si>
    <t xml:space="preserve">Příplatek za zabudované rohovníky, omítka zdiva </t>
  </si>
  <si>
    <t>5*2</t>
  </si>
  <si>
    <t>615481111R00</t>
  </si>
  <si>
    <t xml:space="preserve">Potažení válc.nosníků rabic.pletivem a postřik MC </t>
  </si>
  <si>
    <t>1,9*0,7*2</t>
  </si>
  <si>
    <t>0,9*0,5</t>
  </si>
  <si>
    <t>612433300RZ1</t>
  </si>
  <si>
    <t>Omítka sanační, vnější, 30 mm vč. podhozu a porézního jádra, WTA</t>
  </si>
  <si>
    <t>- podhoz - cca 3kg/m2</t>
  </si>
  <si>
    <t>- porézní jádro tl. 1 cm - cca 10 kg/m2</t>
  </si>
  <si>
    <t>- sanační omítka tl. 1,5 mm - cca 17 kg/m2</t>
  </si>
  <si>
    <t>vyhlazení plstěným hladítkem</t>
  </si>
  <si>
    <t>včetně profilace a šambrán na čelní straně fasády  dle konkrétního návrhu výrobku vybraného dodavatele sanačních omítek</t>
  </si>
  <si>
    <t>7,5*4</t>
  </si>
  <si>
    <t>620991121R00</t>
  </si>
  <si>
    <t xml:space="preserve">Zakrývání výplní vnějších otvorů z lešení </t>
  </si>
  <si>
    <t>1,5*2,5*2</t>
  </si>
  <si>
    <t>1,25*2,65*2</t>
  </si>
  <si>
    <t>622471117RZ1</t>
  </si>
  <si>
    <t>Propojovací můstek na fasádě na omítce před provedením štuku</t>
  </si>
  <si>
    <t>sjednocující nátěr</t>
  </si>
  <si>
    <t>622471317RW3</t>
  </si>
  <si>
    <t>Nátěr nebo nástřik stěn vnějších, složitost 1 - 2 barva silikonová</t>
  </si>
  <si>
    <t>penetrace + dvojnásobný nátěr fasádní barvou s uhlíkovým vláknem a vysokou paropropustností</t>
  </si>
  <si>
    <t>barva vhodná pro vápennocementové a sanační omítky, 3 barevné odstíny dle barevného řešení - světlé odstíny růžová, béžová, bílá</t>
  </si>
  <si>
    <t>622903110RZ3</t>
  </si>
  <si>
    <t xml:space="preserve">Mytí vně omítek slož 1-2 tlak.vodou </t>
  </si>
  <si>
    <t>30</t>
  </si>
  <si>
    <t>629451112R00</t>
  </si>
  <si>
    <t xml:space="preserve">Vyrovnávací vrstva MC šířky do 30 cm </t>
  </si>
  <si>
    <t>PARAPETY PO VYBOURÁNÍ OKEN A PARAPETŮ - tloušťka do 50 mm</t>
  </si>
  <si>
    <t>1,35+1,45</t>
  </si>
  <si>
    <t>631313611R00</t>
  </si>
  <si>
    <t xml:space="preserve">Mazanina betonová tl. 8 - 12 cm C 16/20 </t>
  </si>
  <si>
    <t>podkladní deska</t>
  </si>
  <si>
    <t>5,4*5,8*0,1</t>
  </si>
  <si>
    <t>631319761R00</t>
  </si>
  <si>
    <t xml:space="preserve">Pripl prehlaz povrchu </t>
  </si>
  <si>
    <t>631319771R00</t>
  </si>
  <si>
    <t xml:space="preserve">Pripl strzeni povrchu </t>
  </si>
  <si>
    <t>631361921RZ1</t>
  </si>
  <si>
    <t>Výztuž mazanin svařovanou sítí z drátů tažených svařovaná síť - drát 4,0 mm, oka 150/150 mm</t>
  </si>
  <si>
    <t>Hmotnost 1 m2 sítě je 1,35  kg.</t>
  </si>
  <si>
    <t>5,4*5,8*1,1*0,00135</t>
  </si>
  <si>
    <t>632412150R00</t>
  </si>
  <si>
    <t xml:space="preserve">Potěr ze SMS , ruční zpracování, tl. 60 mm </t>
  </si>
  <si>
    <t>kolem stěn bude provedena dilatace na celou výšku potěru z polystyrenu tl. 10mm</t>
  </si>
  <si>
    <t>5,4*5,8</t>
  </si>
  <si>
    <t>641941312R00</t>
  </si>
  <si>
    <t xml:space="preserve">Osazení rámů okenních ocelových, plocha do 4 m2 </t>
  </si>
  <si>
    <t>641952341R00</t>
  </si>
  <si>
    <t xml:space="preserve">Osazení rámů okenních dřevěných, plocha do 4 m2 </t>
  </si>
  <si>
    <t>641960000R00</t>
  </si>
  <si>
    <t xml:space="preserve">Těsnění spár otvorových prvků PU pěnou </t>
  </si>
  <si>
    <t>včetně osazení okenních a dveřních křídel a seřízení, včetně použití systémové pěny u požárních výrobků a uzávěrů</t>
  </si>
  <si>
    <t>2*(1,25*2+2,65*2)</t>
  </si>
  <si>
    <t>641960000RZ1</t>
  </si>
  <si>
    <t>Těsnění spár otvorových prvků certifikovaným hydroizolačním a parotěsným systém</t>
  </si>
  <si>
    <t>bm</t>
  </si>
  <si>
    <t>R-položka</t>
  </si>
  <si>
    <t>POL12_1</t>
  </si>
  <si>
    <t>k dřevěným oknům</t>
  </si>
  <si>
    <t>642942111RZ1</t>
  </si>
  <si>
    <t>Osazení zárubní dveřních ocelových, pl. do 2,5 m2 včetně dodávky zárubně 100 x 197 x 16 cm</t>
  </si>
  <si>
    <t>protipožární EW 30</t>
  </si>
  <si>
    <t>648991113R00</t>
  </si>
  <si>
    <t>Osazení parapet.desek dřevěných. š.nad 20cm včetně dodávky dřevěné parapetní desky š. 250 mm</t>
  </si>
  <si>
    <t>941941031R00</t>
  </si>
  <si>
    <t xml:space="preserve">Montáž lešení leh.řad.s podlahami,š.do 1 m, H 10 m </t>
  </si>
  <si>
    <t>7,5*3</t>
  </si>
  <si>
    <t>941941191R00</t>
  </si>
  <si>
    <t xml:space="preserve">Příplatek za každý měsíc použití lešení k pol.1031 </t>
  </si>
  <si>
    <t>941941831R00</t>
  </si>
  <si>
    <t xml:space="preserve">Demontáž lešení leh.řad.s podlahami,š.1 m, H 10 m </t>
  </si>
  <si>
    <t>941955002R00</t>
  </si>
  <si>
    <t xml:space="preserve">Lešení lehké pomocné, výška podlahy do 1,9 m </t>
  </si>
  <si>
    <t>1*(5,1+4,8)</t>
  </si>
  <si>
    <t>944944011R00</t>
  </si>
  <si>
    <t xml:space="preserve">Montáž ochranné sítě z umělých vláken </t>
  </si>
  <si>
    <t>944944081R00</t>
  </si>
  <si>
    <t xml:space="preserve">Demontáž ochranné sítě z umělých vláken </t>
  </si>
  <si>
    <t>952901110R00</t>
  </si>
  <si>
    <t xml:space="preserve">Čištění mytím vnějších ploch oken a dveří </t>
  </si>
  <si>
    <t>všechna okna a dveře z obou stran</t>
  </si>
  <si>
    <t>1,25*2,65*4</t>
  </si>
  <si>
    <t>952901111R00</t>
  </si>
  <si>
    <t xml:space="preserve">Vyčištění budov o výšce podlaží do 4 m </t>
  </si>
  <si>
    <t>15*7,5</t>
  </si>
  <si>
    <t>962032231R00</t>
  </si>
  <si>
    <t xml:space="preserve">Bourání zdiva z cihel pálených na MVC </t>
  </si>
  <si>
    <t>2*0,32*2,70*1,80*2-1,20*2,40*0,32</t>
  </si>
  <si>
    <t>965042241RT4</t>
  </si>
  <si>
    <t>Bourání mazanin betonových tl. nad 10 cm, nad 4 m2 sbíječka  tl. mazaniny 10 - 15 cm</t>
  </si>
  <si>
    <t>5,4*5,8*(0,1+0,1)</t>
  </si>
  <si>
    <t>965049111R00</t>
  </si>
  <si>
    <t xml:space="preserve">Příplatek, bourání mazanin se svař. síťí tl. 10 cm </t>
  </si>
  <si>
    <t>5,4*5,8*(0,1)</t>
  </si>
  <si>
    <t>973031334R00</t>
  </si>
  <si>
    <t xml:space="preserve">Vysekání kapes zeď cih, MVC pl. 0,16 m2, hl. 15 cm </t>
  </si>
  <si>
    <t>- kapsy pro nové stropní nosníky</t>
  </si>
  <si>
    <t>974031666R00</t>
  </si>
  <si>
    <t xml:space="preserve">Vysekání rýh zeď cihelná vtah. nosníků 15 x 25 cm </t>
  </si>
  <si>
    <t>1,9*4</t>
  </si>
  <si>
    <t>0,9*2</t>
  </si>
  <si>
    <t>978011161R00</t>
  </si>
  <si>
    <t xml:space="preserve">Otlučení omítek vnitřních vápenných stropů do 50 % </t>
  </si>
  <si>
    <t>978013191R00</t>
  </si>
  <si>
    <t xml:space="preserve">Otlučení omítek vnitřních stěn v rozsahu do 100 % </t>
  </si>
  <si>
    <t>4,1*(5,1+4,9)</t>
  </si>
  <si>
    <t>978015291R00</t>
  </si>
  <si>
    <t xml:space="preserve">Otlučení omítek vnějších MVC v složit.1-4 do 100 % </t>
  </si>
  <si>
    <t>vč. vyškrábání spárování cihelného zdiva stěn do hl. min. 20 mm - cihelné zdivo</t>
  </si>
  <si>
    <t>999281105R00</t>
  </si>
  <si>
    <t xml:space="preserve">Přesun hmot pro opravy a údržbu do výšky 6 m </t>
  </si>
  <si>
    <t>711111002RZ1</t>
  </si>
  <si>
    <t>Izolace proti vlhk.vodor. nátěr ALP, za studena 1x nátěr - včetně dodávky asfaltového laku</t>
  </si>
  <si>
    <t>POL1_7</t>
  </si>
  <si>
    <t>711112001RZ1</t>
  </si>
  <si>
    <t>Izolace proti vlhkosti svis. nátěr ALP, za studena 1x nátěr - včetně dodávky asfaltového laku</t>
  </si>
  <si>
    <t>0,2*(5,4+5,85)</t>
  </si>
  <si>
    <t>711140101R00</t>
  </si>
  <si>
    <t xml:space="preserve">Odstr.izolace proti vlhk.vodor. pásy přitav.,1vrst </t>
  </si>
  <si>
    <t>izolace v podlaze 1.NP</t>
  </si>
  <si>
    <t>711141559RT1</t>
  </si>
  <si>
    <t>Izolace proti vlhk. vodorovná pásy přitavením 1 vrstva - materiál ve specifikaci</t>
  </si>
  <si>
    <t>711142559R00</t>
  </si>
  <si>
    <t xml:space="preserve">Izolace proti vlhkosti svislá pásy přitavením </t>
  </si>
  <si>
    <t>62833154R</t>
  </si>
  <si>
    <t>Pás asfaltovaný těžký G 200 S 40  4,0 mm</t>
  </si>
  <si>
    <t>včetně dodávky penetrace - hygienická zařízení</t>
  </si>
  <si>
    <t>(31,32+2,25)*1,15</t>
  </si>
  <si>
    <t>998711201R00</t>
  </si>
  <si>
    <t xml:space="preserve">Přesun hmot pro izolace proti vodě, výšky do 6 m </t>
  </si>
  <si>
    <t>713121111R00</t>
  </si>
  <si>
    <t xml:space="preserve">Izolace tepelná podlah na sucho, jednovrstvá </t>
  </si>
  <si>
    <t>713191131R00</t>
  </si>
  <si>
    <t>Izol tep překrytí PE fólie 0,2mm včetně dodávky folie</t>
  </si>
  <si>
    <t>separační vrstva - podlaha</t>
  </si>
  <si>
    <t>28376415RZA</t>
  </si>
  <si>
    <t>Deska polystyrenová  XPS tl. 100 mm</t>
  </si>
  <si>
    <t>5,4*5,8*1,1</t>
  </si>
  <si>
    <t>998713201R00</t>
  </si>
  <si>
    <t xml:space="preserve">Přesun hmot pro izolace tepelné, výšky do 6 m </t>
  </si>
  <si>
    <t>735211812R00</t>
  </si>
  <si>
    <t xml:space="preserve">Demontáž regist.žebr.76x3/156 do 3 m,2pramen. </t>
  </si>
  <si>
    <t>998735203R00</t>
  </si>
  <si>
    <t xml:space="preserve">Přesun hmot pro otopná tělesa, výšky do 24 m </t>
  </si>
  <si>
    <t>764410850R00</t>
  </si>
  <si>
    <t xml:space="preserve">Demontáž oplechování parapetů,rš od 100 do 330 mm </t>
  </si>
  <si>
    <t>1,25*2</t>
  </si>
  <si>
    <t>764510430R00</t>
  </si>
  <si>
    <t>Oplechování parapetů včetně rohů Ti Zn, rš 200 mm K12</t>
  </si>
  <si>
    <t>1,35*2</t>
  </si>
  <si>
    <t>998764203R00</t>
  </si>
  <si>
    <t xml:space="preserve">Přesun hmot pro klempířské konstr., výšky do 24 m </t>
  </si>
  <si>
    <t>766661422R00</t>
  </si>
  <si>
    <t xml:space="preserve">Montáž dveří protipožárních 1kříd. nad 80 cm </t>
  </si>
  <si>
    <t>769000102RZ2</t>
  </si>
  <si>
    <t xml:space="preserve">Příplatek k neprůhlednému zasklení </t>
  </si>
  <si>
    <t>7665106Z1</t>
  </si>
  <si>
    <t>Dveře vnitřní protipožární 100x197 cm EW 30 DP3-C, PB6</t>
  </si>
  <si>
    <t>- specifikace viz. výkres - Výplně otvorů</t>
  </si>
  <si>
    <t>7666003Z1</t>
  </si>
  <si>
    <t>Dřevěné okno 125x265 cm TB3</t>
  </si>
  <si>
    <t>- specifikace viz. výkres  - Výplně otvorů</t>
  </si>
  <si>
    <t>998766201R00</t>
  </si>
  <si>
    <t xml:space="preserve">Přesun hmot pro truhlářské konstr., výšky do 6 m </t>
  </si>
  <si>
    <t>767000005RZ1</t>
  </si>
  <si>
    <t>Stavěč dveří, materiál nerez dodávka vč. montáže</t>
  </si>
  <si>
    <t>NA VRATA : 2*2</t>
  </si>
  <si>
    <t>NA DVEŘE : 1</t>
  </si>
  <si>
    <t>767000010RZ1</t>
  </si>
  <si>
    <t>Hasící přístroj 6kg - práškový včetně montáže</t>
  </si>
  <si>
    <t>ks</t>
  </si>
  <si>
    <t>hasící schopnost 89B/C</t>
  </si>
  <si>
    <t>767000020RZ1</t>
  </si>
  <si>
    <t>Samozavírače dveří na dveřních křídlech dodávka a montáž</t>
  </si>
  <si>
    <t>767651211RZ1</t>
  </si>
  <si>
    <t xml:space="preserve">Montáž vrat hliníkových pl.do 6 m2 </t>
  </si>
  <si>
    <t>kompletní montáž včetně osazení dveřních křídel a seřízení</t>
  </si>
  <si>
    <t>767670021RZ1</t>
  </si>
  <si>
    <t>Montáž kliky a štítku včetně dodávky, zámek s bezpečnostní vložkou</t>
  </si>
  <si>
    <t>vnitřní dveře</t>
  </si>
  <si>
    <t>767670021RZ2</t>
  </si>
  <si>
    <t>Montáž kliky a štítku NDU DLE ČSN EN 179 včetně dodávky, zámek s bezpečnostní vložkou</t>
  </si>
  <si>
    <t>NOUZOVÝM DVEŘNÍ UZÁVĚR OVLÁDANÝ</t>
  </si>
  <si>
    <t>KLIKOU, PODLE ČSN EN 179, PRO POUŽÍVÁNÍ NA</t>
  </si>
  <si>
    <t>ÚNIKOVÝCH CESTÁCH</t>
  </si>
  <si>
    <t>767670021RZ3</t>
  </si>
  <si>
    <t>vrata</t>
  </si>
  <si>
    <t>767911822R00</t>
  </si>
  <si>
    <t xml:space="preserve">Demontáž drátěného pletiva výšky do 2,0 m </t>
  </si>
  <si>
    <t>7,38</t>
  </si>
  <si>
    <t>767991913RZ1</t>
  </si>
  <si>
    <t xml:space="preserve">Svařování </t>
  </si>
  <si>
    <t>překlady</t>
  </si>
  <si>
    <t>0,3*12</t>
  </si>
  <si>
    <t>767995102R00</t>
  </si>
  <si>
    <t>Výroba a montáž kov. atypických konstr. do 10 kg včetně dodávky</t>
  </si>
  <si>
    <t>kg</t>
  </si>
  <si>
    <t>55300003RZ1</t>
  </si>
  <si>
    <t>Okno ocelové členěné, jednoduše zasklené - REPASE 125x265 cm, ZRB3</t>
  </si>
  <si>
    <t>- specifikace viz. výkres Výplně otvorů</t>
  </si>
  <si>
    <t>55300038Z9</t>
  </si>
  <si>
    <t>Vrata hliníková v rámu 150 x 250 cm 2 křídlové dveře 140x200 cm, ZB21</t>
  </si>
  <si>
    <t>VELIKOST RÁMU 1500/2500 mm</t>
  </si>
  <si>
    <t>VELIKOST DVEŘÍ 2x700/2000 mm</t>
  </si>
  <si>
    <t>VELIKOST VENTILAČNÍCH MŘÍŽÍ 2x600/400 mm</t>
  </si>
  <si>
    <t>NADSVĚTLÍK</t>
  </si>
  <si>
    <t>VELIKOST VENTILAČNÍ MŘÍŽE 1400x400 mm</t>
  </si>
  <si>
    <t>POPIS: DVEŘE HLADKÉ, PLNÉ, KŘÍDLA OTOČNÁ</t>
  </si>
  <si>
    <t xml:space="preserve">             BARVA ŠEDÁ DLE VÝBĚRU OBJEDNATELE</t>
  </si>
  <si>
    <t>ZÁRUBEŇ: OCELOVÁ, NÁTĚR, BARVA DLE VÝBĚRU OBJEDNATELE</t>
  </si>
  <si>
    <t>VENTILAČNÍ MŘÍŽE S OCHRANOU SÍTÍ PROTI HMYZU</t>
  </si>
  <si>
    <t>KOVÁNÍ: KLIKA - KLIKA</t>
  </si>
  <si>
    <t>ZÁMEK: BEZPEČNOSTNÍ CYLINDRICKÁ VLOŽKA</t>
  </si>
  <si>
    <t>998767201R00</t>
  </si>
  <si>
    <t xml:space="preserve">Přesun hmot pro zámečnické konstr., výšky do 6 m </t>
  </si>
  <si>
    <t>771474141RZ1</t>
  </si>
  <si>
    <t xml:space="preserve">Mtž sokl keram+žlábek flex lep -90 </t>
  </si>
  <si>
    <t>2,3*2+4,5*2</t>
  </si>
  <si>
    <t>771575107RZ1</t>
  </si>
  <si>
    <t xml:space="preserve">Montáž podlah keram.,režné hladké, tmel, 30x30 cm </t>
  </si>
  <si>
    <t>10,04</t>
  </si>
  <si>
    <t>771578011R00</t>
  </si>
  <si>
    <t xml:space="preserve">Spára podlaha - stěna, silikonem </t>
  </si>
  <si>
    <t>771590150R00</t>
  </si>
  <si>
    <t xml:space="preserve">Penetrování nášlap ploch podlahy </t>
  </si>
  <si>
    <t>59764135RZ1</t>
  </si>
  <si>
    <t>Dlažba hladká matný povrch 300x300x8 mm 2 barvy vnitřní použití</t>
  </si>
  <si>
    <t>koeficient protiskluz. 0,6 - R 10</t>
  </si>
  <si>
    <t>10,04*1,1</t>
  </si>
  <si>
    <t>59764245RZ1</t>
  </si>
  <si>
    <t>Dlažba matná sokl-žlábek 20x7 - dodávka</t>
  </si>
  <si>
    <t>(2,3*2+4,5*2)*1,1</t>
  </si>
  <si>
    <t>998771201R00</t>
  </si>
  <si>
    <t xml:space="preserve">Přesun hmot pro podlahy z dlaždic, výšky do 6 m </t>
  </si>
  <si>
    <t>776572225RZ1</t>
  </si>
  <si>
    <t>Položení volné podlah dielektrický koberec</t>
  </si>
  <si>
    <t>10,04-1,5</t>
  </si>
  <si>
    <t>5,59-0,8</t>
  </si>
  <si>
    <t>5,84-1,5</t>
  </si>
  <si>
    <t>27250991R</t>
  </si>
  <si>
    <t>Koberec dielektrický S1  26 kV rýhovaný tl. 5 mm</t>
  </si>
  <si>
    <t>17,67*1,1</t>
  </si>
  <si>
    <t>998776201R00</t>
  </si>
  <si>
    <t xml:space="preserve">Přesun hmot pro podlahy povlakové, výšky do 6 m </t>
  </si>
  <si>
    <t>783212100R00</t>
  </si>
  <si>
    <t xml:space="preserve">Nátěr olejový kovových konstrukcí dvojnásobný </t>
  </si>
  <si>
    <t>zárubně</t>
  </si>
  <si>
    <t>0,3*(2*2+1)</t>
  </si>
  <si>
    <t>783243007R00</t>
  </si>
  <si>
    <t xml:space="preserve">Nátěr polymerátový kovových konstrukcí základní </t>
  </si>
  <si>
    <t>- ocelové profily</t>
  </si>
  <si>
    <t>HEA 12 : 0,5*(8*2,5+12*0,77)</t>
  </si>
  <si>
    <t>I16 : 0,64*(1,9*4)</t>
  </si>
  <si>
    <t>I10 : 0,4*(0,9*2)</t>
  </si>
  <si>
    <t>783896210R00</t>
  </si>
  <si>
    <t xml:space="preserve">Penetrace betonových podkladů 1x </t>
  </si>
  <si>
    <t>5,59+5,84</t>
  </si>
  <si>
    <t>783896211R00</t>
  </si>
  <si>
    <t xml:space="preserve">Nátěr betonových povrchů akrylátový 2x email </t>
  </si>
  <si>
    <t>783896212RZ1</t>
  </si>
  <si>
    <t xml:space="preserve">Nátěr omítky akrylátový 2x email </t>
  </si>
  <si>
    <t>stěny pod vyvýšenou podlahou</t>
  </si>
  <si>
    <t>0,8*(2,2*2+2,06*2+2,36*4)</t>
  </si>
  <si>
    <t>784111701R00</t>
  </si>
  <si>
    <t xml:space="preserve">Penetrace podkladu nátěrem sádrokarton, omítka 1x </t>
  </si>
  <si>
    <t>stropy : 21,47</t>
  </si>
  <si>
    <t>stěny : 3,9*(4,8*5+5,1*3+2,4*2)</t>
  </si>
  <si>
    <t>784115722R00</t>
  </si>
  <si>
    <t xml:space="preserve">Malba sádrokarton, omítka, bez penetrace, 2x </t>
  </si>
  <si>
    <t>barva bílá</t>
  </si>
  <si>
    <t>strop : 21,47</t>
  </si>
  <si>
    <t>784401801R00</t>
  </si>
  <si>
    <t xml:space="preserve">Odstranění malby obroušením v místnosti H do 3,8 m </t>
  </si>
  <si>
    <t>stropy : 10,04+5,59+5,84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</si>
  <si>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</si>
  <si>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</si>
  <si>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</si>
  <si>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</si>
  <si>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</si>
  <si>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</si>
  <si>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</si>
  <si>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</si>
  <si>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979087112R00</t>
  </si>
  <si>
    <t xml:space="preserve">Nakládání suti na dopravní prostředky </t>
  </si>
  <si>
    <t>979999999R00</t>
  </si>
  <si>
    <t xml:space="preserve">Poplatek za skládku 10 % příměsí </t>
  </si>
  <si>
    <t>plentování z obou popř. z jedné strany</t>
  </si>
  <si>
    <t>podlaha do rozvodny VN - součástí bude</t>
  </si>
  <si>
    <t>HLINÍKOVÁ DVOUKŘÍDLOVÁ VRATA S VENTILAČNÍ MŘÍŽI V NADSVĚTLÍKU</t>
  </si>
  <si>
    <t>základy : 1,5*1*1,2*2</t>
  </si>
  <si>
    <t>chodník : (1,20*1,50+(6,50+1,50)*1,5)*0,3</t>
  </si>
  <si>
    <t>139601102R00</t>
  </si>
  <si>
    <t xml:space="preserve">Ruční výkop jam, rýh a šachet v hornině tř. 3 </t>
  </si>
  <si>
    <t>základy : 1,5*1*1,2*2-2,88</t>
  </si>
  <si>
    <t>základy : (1,5*1*1,2*2-2,88)*4</t>
  </si>
  <si>
    <t>chodník : (1,20*1,50+(6,50+1,50)*1,5)*0,3*4</t>
  </si>
  <si>
    <t xml:space="preserve">Uložení sypaniny na skládku </t>
  </si>
  <si>
    <t>základy : 1,5*1*1,2*2-(0,3*1,2*1*2)</t>
  </si>
  <si>
    <t>175101209R00</t>
  </si>
  <si>
    <t xml:space="preserve">Příplatek za prohození sypaniny pro obsyp objektu </t>
  </si>
  <si>
    <t>199000002R00</t>
  </si>
  <si>
    <t xml:space="preserve">Poplatek za skládku horniny 1- 4 </t>
  </si>
  <si>
    <t>0,3*1,2*2*0,15</t>
  </si>
  <si>
    <t xml:space="preserve">Beton základových zdí prostý C 16/20 </t>
  </si>
  <si>
    <t>0,1*(1,2*0,3*2)</t>
  </si>
  <si>
    <t>279321511R00</t>
  </si>
  <si>
    <t>Železobeton základových zdí C 30/37 XC4</t>
  </si>
  <si>
    <t>1*(1,2*0,3*2)</t>
  </si>
  <si>
    <t>279351105R00</t>
  </si>
  <si>
    <t xml:space="preserve">Bednění stěn základových zdí, oboustranné-zřízení </t>
  </si>
  <si>
    <t>(1,2*1*2+1*0,3)*2</t>
  </si>
  <si>
    <t>279351106R00</t>
  </si>
  <si>
    <t xml:space="preserve">Bednění stěn základových zdí, oboustranné-odstran. </t>
  </si>
  <si>
    <t>279361921RT4</t>
  </si>
  <si>
    <t>Výztuž základových zdí ze svařovaných sítí svařovaná síť - drát 6,0  oka 100/100 KD30</t>
  </si>
  <si>
    <t>0,0044*(1,2*1,2*2+0,3*1,2)*2</t>
  </si>
  <si>
    <t>341321610R00</t>
  </si>
  <si>
    <t>Beton nosných stěn železový C 30/37 XC4 - pohledový beton</t>
  </si>
  <si>
    <t>1,2*0,3*0,65</t>
  </si>
  <si>
    <t>341351105R00</t>
  </si>
  <si>
    <t xml:space="preserve">Bednění stěn nosných oboustranné - zřízení </t>
  </si>
  <si>
    <t>1,2*0,65*2+0,3*0,65</t>
  </si>
  <si>
    <t>341351106R00</t>
  </si>
  <si>
    <t xml:space="preserve">Bednění stěn nosných oboustranné - odstranění </t>
  </si>
  <si>
    <t>341361921RT4</t>
  </si>
  <si>
    <t>Výztuž stěn a příček svařovanou sítí průměr drátu  6,0, oka 100/100 mm KH30</t>
  </si>
  <si>
    <t>0,0044*(1,2*1*2)*1,30</t>
  </si>
  <si>
    <t>411321515R00</t>
  </si>
  <si>
    <t>Stropy deskové ze železobetonu C 30/37 XC4</t>
  </si>
  <si>
    <t>vyspídování rampy od objektu B ve sklonu min. 1%</t>
  </si>
  <si>
    <t>1,2*0,18*5,1</t>
  </si>
  <si>
    <t>411351201R00</t>
  </si>
  <si>
    <t xml:space="preserve">Bednění stropů deskových, podepření, do 3,5m, 5kPa </t>
  </si>
  <si>
    <t>1,2*5,1</t>
  </si>
  <si>
    <t>0,16*(1,2+5,1)</t>
  </si>
  <si>
    <t>411351202R00</t>
  </si>
  <si>
    <t xml:space="preserve">Odstranění bednění stropů deskových do 3,5m, 5kPa </t>
  </si>
  <si>
    <t>411361821R00</t>
  </si>
  <si>
    <t xml:space="preserve">Výztuž stropů z betonářské oceli 10505(R) </t>
  </si>
  <si>
    <t>2 - R14 : 0,001208*(5,5*9)*1,20</t>
  </si>
  <si>
    <t>4 - R8 : 0,000395*(1,2*26)*1,20</t>
  </si>
  <si>
    <t>411361921RT4</t>
  </si>
  <si>
    <t>Výztuž stropů svařovanou sítí průměr drátu  6,0, oka 100/100 mm KH30</t>
  </si>
  <si>
    <t>0,0044*(5,1*1,2)*1,3</t>
  </si>
  <si>
    <t>430321514R00</t>
  </si>
  <si>
    <t>Beton schodišťových konstrukcí železový C 30/37 XC4</t>
  </si>
  <si>
    <t>0,4*1,2</t>
  </si>
  <si>
    <t>430361821R00</t>
  </si>
  <si>
    <t xml:space="preserve">Výztuž schodišť. konstrukcí přímočarých 10505 (R) </t>
  </si>
  <si>
    <t>1- R14 : 0,001208*(2,25*9)</t>
  </si>
  <si>
    <t>4 - R8 : 0,000395*(1,2*10)</t>
  </si>
  <si>
    <t>431351121R00</t>
  </si>
  <si>
    <t xml:space="preserve">Bednění podest a podstup.desek přímočar.- zřízení </t>
  </si>
  <si>
    <t>1,2*1,35</t>
  </si>
  <si>
    <t>bok : 0,4</t>
  </si>
  <si>
    <t>431351122R00</t>
  </si>
  <si>
    <t xml:space="preserve">Bednění podest a podstup.desek přímočar.odstranění </t>
  </si>
  <si>
    <t>431351128R00</t>
  </si>
  <si>
    <t xml:space="preserve">Příplatek za podpěrnou konstrukci podest - zřízení </t>
  </si>
  <si>
    <t>431351129R00</t>
  </si>
  <si>
    <t xml:space="preserve">Příplatek za podpěrnou konstrukci podest - odstran </t>
  </si>
  <si>
    <t>434351141R00</t>
  </si>
  <si>
    <t xml:space="preserve">Bednění stupňů přímočarých - zřízení </t>
  </si>
  <si>
    <t>0,16*1,2*5</t>
  </si>
  <si>
    <t>434351142R00</t>
  </si>
  <si>
    <t xml:space="preserve">Bednění stupňů přímočarých - odstranění </t>
  </si>
  <si>
    <t>596811111RT5</t>
  </si>
  <si>
    <t>Kladení dlaždic kom.pro pěší, lože z kameniva těž. včetně dlaždic betonových HBB 50/50/6 cm</t>
  </si>
  <si>
    <t>1,20*1,50+(6,50+1,50)*1,5</t>
  </si>
  <si>
    <t>639571120R00</t>
  </si>
  <si>
    <t xml:space="preserve">Podklad pod okapový chodník ze štěrku tl.200 mm </t>
  </si>
  <si>
    <t>767000102RZ1</t>
  </si>
  <si>
    <t>Prosklené zábradlí k venkovní rampě D+M, ZMB7</t>
  </si>
  <si>
    <t>ZÁBRADLÍ VENKOVNÍ RAMPY</t>
  </si>
  <si>
    <t>MATERIÁL - ČTVERCOVÉ NEREZOVÉ OCELOVÉ PROFILY 40x40x3,0 mm</t>
  </si>
  <si>
    <t>ÚCHYTY Z NEREZ OCELI, VČETNĚ KOTVÍCÍCH PRVKŮ DO BETONOVÉ KONSTRUKCE RAMPY</t>
  </si>
  <si>
    <t>VÝPLŇ ZÁBRADLÍ - BEZPEČNOSTNÍ SKLO LEPENÉ 2x4 mm</t>
  </si>
  <si>
    <t>V MÍSTĚ VRAT PŘERUŠENÉ ZÁBRADLÍ NAHRAZENO OCELOVÝM ŘETĚZ 10x30 mm, ŽÁROZINEK</t>
  </si>
  <si>
    <t>ŘETĚZ ROZDĚLENÝ NA DVĚ ČÁSTI, ODNÍMATELNÝ V PŘÍPADĚ POTŘEBY - DÉLKA 2x 2000 mm</t>
  </si>
  <si>
    <t>767995101R00</t>
  </si>
  <si>
    <t xml:space="preserve">Výroba a montáž kov. atypických konstr. do 5 kg </t>
  </si>
  <si>
    <t>kolejnice do žb rampy - pro instalaci trafa</t>
  </si>
  <si>
    <t>materiál ocel - povrchová úprava žarozinek</t>
  </si>
  <si>
    <t>1,2*2*1,5*1,30</t>
  </si>
  <si>
    <t>783893376Rz1</t>
  </si>
  <si>
    <t>Nátěr  beton.podlah 2 PUP trojnásobný protiskluzový</t>
  </si>
  <si>
    <t>5,1*1,2*2</t>
  </si>
  <si>
    <t>1,2*(1,2+0,8)+1,2*1,35</t>
  </si>
  <si>
    <t>0,16*(1,2+5,1+1,35)</t>
  </si>
  <si>
    <t>1,2*0,65*2+0,65*0,3</t>
  </si>
  <si>
    <t>783992000R00</t>
  </si>
  <si>
    <t xml:space="preserve">Nátěr bezpečnostními barvami šrafováním </t>
  </si>
  <si>
    <t>5,1*1,2*2*0,05</t>
  </si>
  <si>
    <t>1,2*(1,2+0,8)+1,2*1,35*0,05</t>
  </si>
  <si>
    <t>0,16*(1,2+5,1+1,35)*0,05</t>
  </si>
  <si>
    <t>1,2*0,65*2+0,65*0,3*0,05</t>
  </si>
  <si>
    <t>VÝŠKA ZÁBRADLÍ 900 mm, DÉLKA MADLA ZÁBRADLÍ 1360 + 1140 + 1200 = 3700 mm</t>
  </si>
  <si>
    <t>310237281R00</t>
  </si>
  <si>
    <t xml:space="preserve">Zazdívka otvorů pl. 0,25 m2 cihlami, tl. zdi 90 cm </t>
  </si>
  <si>
    <t>612403399RT2</t>
  </si>
  <si>
    <t>Hrubá výplň rýh ve stěnách maltou s použitím suché maltové směsi</t>
  </si>
  <si>
    <t>30*0,1</t>
  </si>
  <si>
    <t>973031200U00</t>
  </si>
  <si>
    <t xml:space="preserve">Sekání kapes zdi cih krabic 10x10x8 </t>
  </si>
  <si>
    <t>součet z PD</t>
  </si>
  <si>
    <t>974031132R00</t>
  </si>
  <si>
    <t xml:space="preserve">Vysekání rýh ve zdi cihelné 5 x 7 cm </t>
  </si>
  <si>
    <t>Svazky ve zdi</t>
  </si>
  <si>
    <t>713541301R00</t>
  </si>
  <si>
    <t xml:space="preserve">Tmelení ploch protipožárním tmelem </t>
  </si>
  <si>
    <t>6*0,3*0,3</t>
  </si>
  <si>
    <t>713551151R00</t>
  </si>
  <si>
    <t xml:space="preserve">Protipož. desková kabel. přepážka EI 60, do 0,1 m2 </t>
  </si>
  <si>
    <t>1,25*14</t>
  </si>
  <si>
    <t>1,25*5</t>
  </si>
  <si>
    <t>210010021RT1</t>
  </si>
  <si>
    <t>Trubka tuhá z PVC uložená pevně, 16 mm včetně dodávky trubky 1516</t>
  </si>
  <si>
    <t>Rozbočení od žlabů Mars k jednotlivým přístrojům a spotřebičům. Cena včetně uchycovacího materiálu</t>
  </si>
  <si>
    <t>210010022RT1</t>
  </si>
  <si>
    <t>Trubka tuhá z PVC uložená pevně, 23 mm včetně dodávky trubky 1525</t>
  </si>
  <si>
    <t>210010023RT1</t>
  </si>
  <si>
    <t>Trubka tuhá z PVC uložená pevně, 29 mm včetně dodávky trubky 1532</t>
  </si>
  <si>
    <t>210010351RT1</t>
  </si>
  <si>
    <t>Rozvodka krabicová z lis. izol. 6455-11 do 4 mm2 včetně dodávky krabice 6455-11</t>
  </si>
  <si>
    <t>Krabice IPmin 44 pro rozvody</t>
  </si>
  <si>
    <t>210020305R00</t>
  </si>
  <si>
    <t xml:space="preserve">Žlab kabelový s příslušenstvím, 125/50 mm s víkem </t>
  </si>
  <si>
    <t>Cena včetně uchycovacího materiálu, šroubů aj.</t>
  </si>
  <si>
    <t>210100001R00</t>
  </si>
  <si>
    <t xml:space="preserve">Ukončení vodičů v rozvaděči + zapojení do 2,5 mm2 </t>
  </si>
  <si>
    <t>RH</t>
  </si>
  <si>
    <t>J3-J5 : 9</t>
  </si>
  <si>
    <t>J7 : 16</t>
  </si>
  <si>
    <t>210100002R00</t>
  </si>
  <si>
    <t xml:space="preserve">Ukončení vodičů v rozvaděči + zapojení do 6 mm2 </t>
  </si>
  <si>
    <t>Všechny R</t>
  </si>
  <si>
    <t>RH : 10</t>
  </si>
  <si>
    <t>RZ : 10</t>
  </si>
  <si>
    <t>210100003R00</t>
  </si>
  <si>
    <t xml:space="preserve">Ukončení vodičů v rozvaděči + zapojení do 16 mm2 </t>
  </si>
  <si>
    <t>210100009R00</t>
  </si>
  <si>
    <t xml:space="preserve">Ukončení vodičů v rozvaděči + zapojení do 120 mm2 </t>
  </si>
  <si>
    <t>210110021RT1</t>
  </si>
  <si>
    <t>Spínač nástěnný jednopól.- řaz. 1, venkovní včetně dodávky spínače 3558-01750</t>
  </si>
  <si>
    <t>Včetně úchytného materiálu</t>
  </si>
  <si>
    <t>210110501R00</t>
  </si>
  <si>
    <t>Vypínač STOP včetně dodávky spínače</t>
  </si>
  <si>
    <t>central + total stop včetně vývodek</t>
  </si>
  <si>
    <t>210111001R00</t>
  </si>
  <si>
    <t>Demontáž kabelů, žlabů, příslušenství, světel, spí jedna položka</t>
  </si>
  <si>
    <t>včetně odvozu na recyklační dvůr a ekologické likvidace - 3000 kg</t>
  </si>
  <si>
    <t>Veškerá demontáž stávajícího zařízení v daných ČM</t>
  </si>
  <si>
    <t>210190001R00</t>
  </si>
  <si>
    <t xml:space="preserve">Montáž celoplechových rozvodnic do váhy 20 kg </t>
  </si>
  <si>
    <t>Rozváděč RZ dle specifikace</t>
  </si>
  <si>
    <t>210190003R00</t>
  </si>
  <si>
    <t>Montáž celoplechových rozvodnic do váhy 100 kg Včetně dodávky RH</t>
  </si>
  <si>
    <t>Rozváděč RE stojanový IP40/20, 1-pole, včetně výbavy dle PD prováděcí, kompletní dodávka včetně popisů, krytů aj.</t>
  </si>
  <si>
    <t>Rozváděč RH stojanový IP40/20, 1-pole, včetně výbavy dle PD prováděcí, včetně řídící jednotky ŘS, UPS, veškerého vybavení, kryty, popisy aj.</t>
  </si>
  <si>
    <t>210201001R00</t>
  </si>
  <si>
    <t xml:space="preserve">Svítidlo LED </t>
  </si>
  <si>
    <t>Světla včetně zdrojů a reciklačních poplatků, v ceně uchycovací materiál</t>
  </si>
  <si>
    <t>210220002RT2</t>
  </si>
  <si>
    <t>Vedení uzemňovací na povrchu FeZn D 10 mm včetně drátu FeZn 10 mm</t>
  </si>
  <si>
    <t>vývod ze země na sběrnice PEN ,MET</t>
  </si>
  <si>
    <t>cena včetně ok</t>
  </si>
  <si>
    <t>210220003RT2</t>
  </si>
  <si>
    <t>Vedení uzemňovací na povrchu Cu do 50 mm2 včetně dodávky CY 6mm2</t>
  </si>
  <si>
    <t>MET, SEBT</t>
  </si>
  <si>
    <t>210220041R00</t>
  </si>
  <si>
    <t>Vedení uzemňovací , Cu 70 mm2 pevně vodor. včetně dodávky vodiče 70CYA</t>
  </si>
  <si>
    <t>MET</t>
  </si>
  <si>
    <t>210220302RT1</t>
  </si>
  <si>
    <t>Svorka hromosvodová nad 2 šrouby /ST, SJ, SR, atd/ včetně dodávky svorky SR 2b Fe pro pásek 30x4 mm</t>
  </si>
  <si>
    <t>Včetně ochrany spojů v zemi</t>
  </si>
  <si>
    <t>210220321RT1</t>
  </si>
  <si>
    <t>Svorka na potrubí Bernard, včetně Cu pásku včetně dodávky svorky + Cu pásku</t>
  </si>
  <si>
    <t>SEBT</t>
  </si>
  <si>
    <t>210290001R00</t>
  </si>
  <si>
    <t xml:space="preserve">Výchozí revize elektro </t>
  </si>
  <si>
    <t>210800105R00</t>
  </si>
  <si>
    <t>Kabel CYKY 750 V 3x1,5 mm2 uložený v trubce včetně dodávky kabelu 3Cx1,5</t>
  </si>
  <si>
    <t>Včetně 10% prořezu</t>
  </si>
  <si>
    <t>210800115R00</t>
  </si>
  <si>
    <t>Kabel CYKY 750 V 5x1,5 mm2 uložený v trubce včetně dodávky kabelu</t>
  </si>
  <si>
    <t>210800117R00</t>
  </si>
  <si>
    <t>Kabel CYKY 750 V 5x4 mm2 uložený v trubce včetně dodávky kabelu</t>
  </si>
  <si>
    <t>210850536R00</t>
  </si>
  <si>
    <t>Vodič B2 ca S1 d0 1x2x0,8 včetně dodávky vodiče</t>
  </si>
  <si>
    <t>stop cental ,total</t>
  </si>
  <si>
    <t>240080799RZ2</t>
  </si>
  <si>
    <t xml:space="preserve">Požární ucpávky, požární tmely </t>
  </si>
  <si>
    <t>ks tub</t>
  </si>
  <si>
    <t>tuba 0,2l</t>
  </si>
  <si>
    <t>34800600RZ1</t>
  </si>
  <si>
    <t>Svítidlo LA</t>
  </si>
  <si>
    <t>Světla včetně zdrojů a recyklačních poplatků, v ceně uchycovací materiál</t>
  </si>
  <si>
    <t>34800601RZ1</t>
  </si>
  <si>
    <t>Svítidlo LA + NZ</t>
  </si>
  <si>
    <t>Včetně recyklačních poplatků, veškerých úchytných materiálů + závěsy</t>
  </si>
  <si>
    <t>34800602RZ1</t>
  </si>
  <si>
    <t>Svítidlo LB</t>
  </si>
  <si>
    <t>34800603RZ1</t>
  </si>
  <si>
    <t>Svítidlo LB+SM</t>
  </si>
  <si>
    <t>34800604RZ1</t>
  </si>
  <si>
    <t>Svítidlo závěs pro 4lanka</t>
  </si>
  <si>
    <t xml:space="preserve"> v ceně uchycovací materiál + přívodní kroucená šňůra</t>
  </si>
  <si>
    <t>35712302RZ1</t>
  </si>
  <si>
    <t>Skříň rozvaděčová NGE 16016.01</t>
  </si>
  <si>
    <t>Výbava dle PD</t>
  </si>
  <si>
    <t>553473901RZ1</t>
  </si>
  <si>
    <t>žlab kabelový NKZI 50X125X0,7 mm EC</t>
  </si>
  <si>
    <t>dle specifikace komplet pro uchycení</t>
  </si>
  <si>
    <t>u stropu : 19</t>
  </si>
  <si>
    <t>svody dolů : 9</t>
  </si>
  <si>
    <t>prořez : 4</t>
  </si>
  <si>
    <t>220550062R00</t>
  </si>
  <si>
    <t xml:space="preserve">SW do ŘS v rozváděčích </t>
  </si>
  <si>
    <t>RTS 17/ II</t>
  </si>
  <si>
    <t>5 SW bodů 1x R</t>
  </si>
  <si>
    <t>460680035R00</t>
  </si>
  <si>
    <t xml:space="preserve">Průraz zdivem v kamenné zdi tloušťky 100 cm </t>
  </si>
  <si>
    <t>do rozvodny, mezi místnostmi</t>
  </si>
  <si>
    <t>34113223R</t>
  </si>
  <si>
    <t>Kabel silový s Al jádrem 1 kV 1-AYKY 3 x120+70 mm2</t>
  </si>
  <si>
    <t>propoj do RE/RH</t>
  </si>
  <si>
    <t>cena včetně lisovaných ok</t>
  </si>
  <si>
    <t>220711103R00</t>
  </si>
  <si>
    <t xml:space="preserve">Montáž poplach.ústř.s kontr.vst.16-504 smyč,kat.II </t>
  </si>
  <si>
    <t>EZS montáž</t>
  </si>
  <si>
    <t>220711111R00</t>
  </si>
  <si>
    <t xml:space="preserve">Montáž klávesnice s LCD displejem </t>
  </si>
  <si>
    <t>EZS</t>
  </si>
  <si>
    <t>220711112R00</t>
  </si>
  <si>
    <t xml:space="preserve">Montáž sběrnicového modulu </t>
  </si>
  <si>
    <t>220711113R00</t>
  </si>
  <si>
    <t xml:space="preserve">Montáž bezúdržbového akumulátoru </t>
  </si>
  <si>
    <t>220711115R00</t>
  </si>
  <si>
    <t xml:space="preserve">Montáž komunikačního modulu GSM/GPRS/SMS </t>
  </si>
  <si>
    <t>220711116R00</t>
  </si>
  <si>
    <t xml:space="preserve">Montáž telefonního komunikátoru </t>
  </si>
  <si>
    <t>220711305R00</t>
  </si>
  <si>
    <t xml:space="preserve">Montáž infradetektoru včetně držáku </t>
  </si>
  <si>
    <t>EZS : 6</t>
  </si>
  <si>
    <t>EPS : 5</t>
  </si>
  <si>
    <t>220711401R00</t>
  </si>
  <si>
    <t>Montáž poplachové sirény vnitřní včetně sirény</t>
  </si>
  <si>
    <t>220711402R00</t>
  </si>
  <si>
    <t>Montáž poplachové sirény vnější včetně sirény</t>
  </si>
  <si>
    <t>220711501R00</t>
  </si>
  <si>
    <t xml:space="preserve">Montáž kabelu do 10x22 - volně - v liště, ve žlabu </t>
  </si>
  <si>
    <t>EZS,EPS</t>
  </si>
  <si>
    <t>220711502R00</t>
  </si>
  <si>
    <t xml:space="preserve">Montáž kabelu do 10x22 - pevně </t>
  </si>
  <si>
    <t>220711601R00</t>
  </si>
  <si>
    <t xml:space="preserve">Programování </t>
  </si>
  <si>
    <t>h</t>
  </si>
  <si>
    <t>220711604R00</t>
  </si>
  <si>
    <t xml:space="preserve">Provozní kniha EZS - zavedení </t>
  </si>
  <si>
    <t>220711605R00</t>
  </si>
  <si>
    <t xml:space="preserve">Zkušební provoz - uvedení do provozu </t>
  </si>
  <si>
    <t>222271601R00</t>
  </si>
  <si>
    <t xml:space="preserve">Ukončení vodičů a lan do 16 mm2 </t>
  </si>
  <si>
    <t>1 žíla</t>
  </si>
  <si>
    <t>Na sw klíčenek karet EVS</t>
  </si>
  <si>
    <t>ústředna : 40</t>
  </si>
  <si>
    <t>čidla EPS : 20</t>
  </si>
  <si>
    <t>čidla EZS : 24</t>
  </si>
  <si>
    <t>jiné : 16</t>
  </si>
  <si>
    <t>222411001R00</t>
  </si>
  <si>
    <t>Záložní zdroj UPS do 1500VA dodávka a montáž</t>
  </si>
  <si>
    <t>222490581R00</t>
  </si>
  <si>
    <t xml:space="preserve">Docházkový terminál </t>
  </si>
  <si>
    <t>Ústředna EZS napojení na PCO</t>
  </si>
  <si>
    <t>POL1_</t>
  </si>
  <si>
    <t>EZS včetně všech komponentů, zálohový zdroj, vnitřní siréna, IP komunikace,GSM komunikace, klávesnice,displej aj.</t>
  </si>
  <si>
    <t>EPS</t>
  </si>
  <si>
    <t>220800007R00</t>
  </si>
  <si>
    <t>Montáž EZS dodávka čidlo EZS</t>
  </si>
  <si>
    <t>34121586RZ1</t>
  </si>
  <si>
    <t>Kabel sdělovací BE ca s1 d0 min 4x0,8</t>
  </si>
  <si>
    <t>EZS, EPS</t>
  </si>
  <si>
    <t>B.001</t>
  </si>
  <si>
    <t>Transformátor olejový 22/6/0,4kV viz v.č. 01 a 02</t>
  </si>
  <si>
    <t>Transformátor se ztrátami dle směrnice Ecodesign, včetně tlumičů vibrací a tepelné ochrany transformátoru (montáž do rozvaděče NN, včetně propojení na čidla).</t>
  </si>
  <si>
    <t>B.002</t>
  </si>
  <si>
    <t>Skříň fakturačního měření SM-1 (USM) viz v.č. 01 a 02, montáž do fasády</t>
  </si>
  <si>
    <t>včetně oddělení od hořlavých konstrukcí</t>
  </si>
  <si>
    <t>B.003</t>
  </si>
  <si>
    <t>Základní OPP - dielektrický koberec boty, rukavice, výstražné tabulky</t>
  </si>
  <si>
    <t>základní výbava prostorů trafostanice OPP, nutno zapracovat do MPP a schválit</t>
  </si>
  <si>
    <t>B.004</t>
  </si>
  <si>
    <t>Zemnící pásek FeZn 30x4 pevná montáž</t>
  </si>
  <si>
    <t>B.005</t>
  </si>
  <si>
    <t xml:space="preserve">Zemnící průchodka se svorníkem </t>
  </si>
  <si>
    <t>vyvedení do exteriéru, interiérové propoje realizovat páskem</t>
  </si>
  <si>
    <t>B.006</t>
  </si>
  <si>
    <t>Svorka křížová/univerzální pro pásek FeZn 30x4 spojování uzemnění TS</t>
  </si>
  <si>
    <t>B.007</t>
  </si>
  <si>
    <t xml:space="preserve">Svorka uzemnění  SS spojovací pro pásek FeZn 30x4 </t>
  </si>
  <si>
    <t>B.008</t>
  </si>
  <si>
    <t>Propoje VN - kabely 22-AXEKCY 1x70 Kabely vedeny volně a na příchytkách</t>
  </si>
  <si>
    <t>B.009</t>
  </si>
  <si>
    <t>Propoje NN - kabely CYY 150 Kabely vedeny volně a na příchytkách</t>
  </si>
  <si>
    <t>B.010</t>
  </si>
  <si>
    <t>Propoje měření - kabely CYKY 5x4 Kabely vedeny volně a na příchytkách</t>
  </si>
  <si>
    <t>B.011</t>
  </si>
  <si>
    <t>Propoje měření - kabely CYKY 7x4 kabely vedeny volně a na příchytkách</t>
  </si>
  <si>
    <t>B.012</t>
  </si>
  <si>
    <t>Propoje uzemnění - kabely CYY 70žz kabely vedeny volně a na příchytkách</t>
  </si>
  <si>
    <t>vodič pro přizemňování konstrukcí a zařízení</t>
  </si>
  <si>
    <t>B.013</t>
  </si>
  <si>
    <t xml:space="preserve">Koncovky kabelové vnitřní VN </t>
  </si>
  <si>
    <t>sada</t>
  </si>
  <si>
    <t>sada = 3ks jednotlivých koncovek, 1 sada uzpůsobená pro R-VN, druhá pro trafo,</t>
  </si>
  <si>
    <t>přesná spec. Dle dodaných výrobků R-VN a transformátoru</t>
  </si>
  <si>
    <t>B.014</t>
  </si>
  <si>
    <t>Kabelové příchytky pro průměry 8-35 mm příchytky pro svislé a zavěšené vedení kabelů v TS</t>
  </si>
  <si>
    <t>B.015</t>
  </si>
  <si>
    <t xml:space="preserve">Požární ucpávka, provedení dle PBŘ </t>
  </si>
  <si>
    <t>C.001</t>
  </si>
  <si>
    <t>Transformátor se ztrátami dle směrnice Ecodesign, včetně tlumičů vibrací a tepelné ochrany transformátoru (montáž do rozvaděče NN, včetně propojení na čidla). Včetně dopravy na místo instalace, bez pomocných mechanismů pro vykládku a osazení.</t>
  </si>
  <si>
    <t>C.002</t>
  </si>
  <si>
    <t>C.003</t>
  </si>
  <si>
    <t>C.004</t>
  </si>
  <si>
    <t>C.005</t>
  </si>
  <si>
    <t>C.006</t>
  </si>
  <si>
    <t>C.007</t>
  </si>
  <si>
    <t>C.008</t>
  </si>
  <si>
    <t>C.009</t>
  </si>
  <si>
    <t>C.010</t>
  </si>
  <si>
    <t>C.011</t>
  </si>
  <si>
    <t>C.012</t>
  </si>
  <si>
    <t>C.013</t>
  </si>
  <si>
    <t>C.014</t>
  </si>
  <si>
    <t>C.015</t>
  </si>
  <si>
    <t>E.001</t>
  </si>
  <si>
    <t>Geodetické zaměření spolupráce s distributorem na GP části VN</t>
  </si>
  <si>
    <t>hod</t>
  </si>
  <si>
    <t>OPN</t>
  </si>
  <si>
    <t>POL13_0</t>
  </si>
  <si>
    <t>E.002</t>
  </si>
  <si>
    <t>Montážní mechanismy obecné požadavky na pomocnou mechanizaci</t>
  </si>
  <si>
    <t>E.003</t>
  </si>
  <si>
    <t>Práce v HZS objem HZS dle rozsahu díla</t>
  </si>
  <si>
    <t>E.004</t>
  </si>
  <si>
    <t>Výchozí revize dle ČSN výchozí revize dle podmínek TZ</t>
  </si>
  <si>
    <t>E.005</t>
  </si>
  <si>
    <t>Místní provozní předpis TS MPP dle směrnic distributora</t>
  </si>
  <si>
    <t>E.006</t>
  </si>
  <si>
    <t xml:space="preserve">Dokumentace skutečného provedení stavby </t>
  </si>
  <si>
    <t>E.007</t>
  </si>
  <si>
    <t xml:space="preserve">Placená součinnost správce 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</si>
</sst>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 shrinkToFit="1"/>
    </xf>
    <xf numFmtId="3" fontId="5" fillId="0" borderId="32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6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4" fillId="0" borderId="0" xfId="0" applyFont="1"/>
    <xf numFmtId="49" fontId="0" fillId="0" borderId="0" xfId="0" applyNumberFormat="1"/>
    <xf numFmtId="0" fontId="17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7" fillId="5" borderId="28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8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4" fontId="18" fillId="0" borderId="0" xfId="0" applyNumberFormat="1" applyFont="1" applyBorder="1" applyAlignment="1">
      <alignment vertical="top" shrinkToFit="1"/>
    </xf>
    <xf numFmtId="0" fontId="19" fillId="0" borderId="0" xfId="0" applyFont="1" applyBorder="1" applyAlignment="1">
      <alignment horizontal="center" vertical="top" shrinkToFit="1"/>
    </xf>
    <xf numFmtId="164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8" fillId="0" borderId="38" xfId="0" applyFont="1" applyBorder="1" applyAlignment="1">
      <alignment vertical="top"/>
    </xf>
    <xf numFmtId="49" fontId="18" fillId="0" borderId="39" xfId="0" applyNumberFormat="1" applyFont="1" applyBorder="1" applyAlignment="1">
      <alignment vertical="top"/>
    </xf>
    <xf numFmtId="0" fontId="18" fillId="0" borderId="39" xfId="0" applyFont="1" applyBorder="1" applyAlignment="1">
      <alignment horizontal="center" vertical="top" shrinkToFit="1"/>
    </xf>
    <xf numFmtId="164" fontId="18" fillId="0" borderId="39" xfId="0" applyNumberFormat="1" applyFont="1" applyBorder="1" applyAlignment="1">
      <alignment vertical="top" shrinkToFit="1"/>
    </xf>
    <xf numFmtId="4" fontId="18" fillId="4" borderId="39" xfId="0" applyNumberFormat="1" applyFont="1" applyFill="1" applyBorder="1" applyAlignment="1" applyProtection="1">
      <alignment vertical="top" shrinkToFit="1"/>
      <protection locked="0"/>
    </xf>
    <xf numFmtId="4" fontId="18" fillId="0" borderId="39" xfId="0" applyNumberFormat="1" applyFont="1" applyBorder="1" applyAlignment="1">
      <alignment vertical="top" shrinkToFit="1"/>
    </xf>
    <xf numFmtId="4" fontId="18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8" fillId="0" borderId="39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21" fillId="0" borderId="0" xfId="0" applyNumberFormat="1" applyFont="1" applyBorder="1" applyAlignment="1">
      <alignment horizontal="center" vertical="top" wrapText="1" shrinkToFit="1"/>
    </xf>
    <xf numFmtId="164" fontId="21" fillId="0" borderId="0" xfId="0" applyNumberFormat="1" applyFont="1" applyBorder="1" applyAlignment="1">
      <alignment vertical="top" wrapText="1" shrinkToFit="1"/>
    </xf>
    <xf numFmtId="0" fontId="18" fillId="0" borderId="41" xfId="0" applyFont="1" applyBorder="1" applyAlignment="1">
      <alignment vertical="top"/>
    </xf>
    <xf numFmtId="49" fontId="18" fillId="0" borderId="42" xfId="0" applyNumberFormat="1" applyFont="1" applyBorder="1" applyAlignment="1">
      <alignment vertical="top"/>
    </xf>
    <xf numFmtId="0" fontId="18" fillId="0" borderId="42" xfId="0" applyFont="1" applyBorder="1" applyAlignment="1">
      <alignment horizontal="center" vertical="top" shrinkToFit="1"/>
    </xf>
    <xf numFmtId="164" fontId="18" fillId="0" borderId="42" xfId="0" applyNumberFormat="1" applyFont="1" applyBorder="1" applyAlignment="1">
      <alignment vertical="top" shrinkToFit="1"/>
    </xf>
    <xf numFmtId="4" fontId="18" fillId="4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" fontId="18" fillId="0" borderId="43" xfId="0" applyNumberFormat="1" applyFont="1" applyBorder="1" applyAlignment="1">
      <alignment vertical="top" shrinkToFit="1"/>
    </xf>
    <xf numFmtId="164" fontId="21" fillId="0" borderId="0" xfId="0" quotePrefix="1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18" fillId="0" borderId="42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novP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myBC8HJuoGEuOY8JWJTc5LrBmBpAuejWvJLlrqY6weQI1uzCQX8zlkV9Qic1w6bNw+Qiq3mW7vIqvGxTaCz2Tg==" saltValue="P3sqJKb/ftFAsXXzAF0IG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59</v>
      </c>
      <c r="C4" s="207" t="s">
        <v>60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122</v>
      </c>
      <c r="C8" s="246" t="s">
        <v>123</v>
      </c>
      <c r="D8" s="231"/>
      <c r="E8" s="232"/>
      <c r="F8" s="233"/>
      <c r="G8" s="233">
        <f>SUMIF(AG9:AG30,"&lt;&gt;NOR",G9:G30)</f>
        <v>0</v>
      </c>
      <c r="H8" s="233"/>
      <c r="I8" s="233">
        <f>SUM(I9:I30)</f>
        <v>0</v>
      </c>
      <c r="J8" s="233"/>
      <c r="K8" s="233">
        <f>SUM(K9:K30)</f>
        <v>0</v>
      </c>
      <c r="L8" s="233"/>
      <c r="M8" s="233">
        <f>SUM(M9:M30)</f>
        <v>0</v>
      </c>
      <c r="N8" s="233"/>
      <c r="O8" s="233">
        <f>SUM(O9:O30)</f>
        <v>0.03</v>
      </c>
      <c r="P8" s="233"/>
      <c r="Q8" s="233">
        <f>SUM(Q9:Q30)</f>
        <v>0</v>
      </c>
      <c r="R8" s="233"/>
      <c r="S8" s="233"/>
      <c r="T8" s="234"/>
      <c r="U8" s="228"/>
      <c r="V8" s="228">
        <f>SUM(V9:V30)</f>
        <v>0</v>
      </c>
      <c r="W8" s="228"/>
      <c r="X8" s="228"/>
      <c r="AG8" t="s">
        <v>162</v>
      </c>
    </row>
    <row r="9" spans="1:60" outlineLevel="1" x14ac:dyDescent="0.2">
      <c r="A9" s="235">
        <v>1</v>
      </c>
      <c r="B9" s="236" t="s">
        <v>987</v>
      </c>
      <c r="C9" s="247" t="s">
        <v>988</v>
      </c>
      <c r="D9" s="237" t="s">
        <v>575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1.7000000000000001E-4</v>
      </c>
      <c r="O9" s="240">
        <f>ROUND(E9*N9,2)</f>
        <v>0</v>
      </c>
      <c r="P9" s="240">
        <v>0</v>
      </c>
      <c r="Q9" s="240">
        <f>ROUND(E9*P9,2)</f>
        <v>0</v>
      </c>
      <c r="R9" s="240"/>
      <c r="S9" s="240" t="s">
        <v>192</v>
      </c>
      <c r="T9" s="241" t="s">
        <v>167</v>
      </c>
      <c r="U9" s="224">
        <v>0</v>
      </c>
      <c r="V9" s="224">
        <f>ROUND(E9*U9,2)</f>
        <v>0</v>
      </c>
      <c r="W9" s="224"/>
      <c r="X9" s="224" t="s">
        <v>338</v>
      </c>
      <c r="Y9" s="215"/>
      <c r="Z9" s="215"/>
      <c r="AA9" s="215"/>
      <c r="AB9" s="215"/>
      <c r="AC9" s="215"/>
      <c r="AD9" s="215"/>
      <c r="AE9" s="215"/>
      <c r="AF9" s="215"/>
      <c r="AG9" s="215" t="s">
        <v>339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ht="22.5" outlineLevel="1" x14ac:dyDescent="0.2">
      <c r="A10" s="222"/>
      <c r="B10" s="223"/>
      <c r="C10" s="248" t="s">
        <v>989</v>
      </c>
      <c r="D10" s="243"/>
      <c r="E10" s="243"/>
      <c r="F10" s="243"/>
      <c r="G10" s="24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171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42" t="str">
        <f>C10</f>
        <v>Transformátor se ztrátami dle směrnice Ecodesign, včetně tlumičů vibrací a tepelné ochrany transformátoru (montáž do rozvaděče NN, včetně propojení na čidla).</v>
      </c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35">
        <v>2</v>
      </c>
      <c r="B11" s="236" t="s">
        <v>990</v>
      </c>
      <c r="C11" s="247" t="s">
        <v>991</v>
      </c>
      <c r="D11" s="237" t="s">
        <v>575</v>
      </c>
      <c r="E11" s="238">
        <v>1</v>
      </c>
      <c r="F11" s="239"/>
      <c r="G11" s="240">
        <f>ROUND(E11*F11,2)</f>
        <v>0</v>
      </c>
      <c r="H11" s="239"/>
      <c r="I11" s="240">
        <f>ROUND(E11*H11,2)</f>
        <v>0</v>
      </c>
      <c r="J11" s="239"/>
      <c r="K11" s="240">
        <f>ROUND(E11*J11,2)</f>
        <v>0</v>
      </c>
      <c r="L11" s="240">
        <v>21</v>
      </c>
      <c r="M11" s="240">
        <f>G11*(1+L11/100)</f>
        <v>0</v>
      </c>
      <c r="N11" s="240">
        <v>1.7000000000000001E-4</v>
      </c>
      <c r="O11" s="240">
        <f>ROUND(E11*N11,2)</f>
        <v>0</v>
      </c>
      <c r="P11" s="240">
        <v>0</v>
      </c>
      <c r="Q11" s="240">
        <f>ROUND(E11*P11,2)</f>
        <v>0</v>
      </c>
      <c r="R11" s="240"/>
      <c r="S11" s="240" t="s">
        <v>192</v>
      </c>
      <c r="T11" s="241" t="s">
        <v>167</v>
      </c>
      <c r="U11" s="224">
        <v>0</v>
      </c>
      <c r="V11" s="224">
        <f>ROUND(E11*U11,2)</f>
        <v>0</v>
      </c>
      <c r="W11" s="224"/>
      <c r="X11" s="224" t="s">
        <v>193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204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48" t="s">
        <v>992</v>
      </c>
      <c r="D12" s="243"/>
      <c r="E12" s="243"/>
      <c r="F12" s="243"/>
      <c r="G12" s="243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5"/>
      <c r="Z12" s="215"/>
      <c r="AA12" s="215"/>
      <c r="AB12" s="215"/>
      <c r="AC12" s="215"/>
      <c r="AD12" s="215"/>
      <c r="AE12" s="215"/>
      <c r="AF12" s="215"/>
      <c r="AG12" s="215" t="s">
        <v>171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35">
        <v>3</v>
      </c>
      <c r="B13" s="236" t="s">
        <v>993</v>
      </c>
      <c r="C13" s="247" t="s">
        <v>994</v>
      </c>
      <c r="D13" s="237" t="s">
        <v>575</v>
      </c>
      <c r="E13" s="238">
        <v>1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21</v>
      </c>
      <c r="M13" s="240">
        <f>G13*(1+L13/100)</f>
        <v>0</v>
      </c>
      <c r="N13" s="240">
        <v>1.7000000000000001E-4</v>
      </c>
      <c r="O13" s="240">
        <f>ROUND(E13*N13,2)</f>
        <v>0</v>
      </c>
      <c r="P13" s="240">
        <v>0</v>
      </c>
      <c r="Q13" s="240">
        <f>ROUND(E13*P13,2)</f>
        <v>0</v>
      </c>
      <c r="R13" s="240"/>
      <c r="S13" s="240" t="s">
        <v>192</v>
      </c>
      <c r="T13" s="241" t="s">
        <v>167</v>
      </c>
      <c r="U13" s="224">
        <v>0</v>
      </c>
      <c r="V13" s="224">
        <f>ROUND(E13*U13,2)</f>
        <v>0</v>
      </c>
      <c r="W13" s="224"/>
      <c r="X13" s="224" t="s">
        <v>338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339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48" t="s">
        <v>995</v>
      </c>
      <c r="D14" s="243"/>
      <c r="E14" s="243"/>
      <c r="F14" s="243"/>
      <c r="G14" s="243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171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55">
        <v>4</v>
      </c>
      <c r="B15" s="256" t="s">
        <v>996</v>
      </c>
      <c r="C15" s="264" t="s">
        <v>997</v>
      </c>
      <c r="D15" s="257" t="s">
        <v>389</v>
      </c>
      <c r="E15" s="258">
        <v>40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1.7000000000000001E-4</v>
      </c>
      <c r="O15" s="260">
        <f>ROUND(E15*N15,2)</f>
        <v>0.01</v>
      </c>
      <c r="P15" s="260">
        <v>0</v>
      </c>
      <c r="Q15" s="260">
        <f>ROUND(E15*P15,2)</f>
        <v>0</v>
      </c>
      <c r="R15" s="260"/>
      <c r="S15" s="260" t="s">
        <v>192</v>
      </c>
      <c r="T15" s="261" t="s">
        <v>167</v>
      </c>
      <c r="U15" s="224">
        <v>0</v>
      </c>
      <c r="V15" s="224">
        <f>ROUND(E15*U15,2)</f>
        <v>0</v>
      </c>
      <c r="W15" s="224"/>
      <c r="X15" s="224" t="s">
        <v>193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204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35">
        <v>5</v>
      </c>
      <c r="B16" s="236" t="s">
        <v>998</v>
      </c>
      <c r="C16" s="247" t="s">
        <v>999</v>
      </c>
      <c r="D16" s="237" t="s">
        <v>575</v>
      </c>
      <c r="E16" s="238">
        <v>4</v>
      </c>
      <c r="F16" s="239"/>
      <c r="G16" s="240">
        <f>ROUND(E16*F16,2)</f>
        <v>0</v>
      </c>
      <c r="H16" s="239"/>
      <c r="I16" s="240">
        <f>ROUND(E16*H16,2)</f>
        <v>0</v>
      </c>
      <c r="J16" s="239"/>
      <c r="K16" s="240">
        <f>ROUND(E16*J16,2)</f>
        <v>0</v>
      </c>
      <c r="L16" s="240">
        <v>21</v>
      </c>
      <c r="M16" s="240">
        <f>G16*(1+L16/100)</f>
        <v>0</v>
      </c>
      <c r="N16" s="240">
        <v>1.7000000000000001E-4</v>
      </c>
      <c r="O16" s="240">
        <f>ROUND(E16*N16,2)</f>
        <v>0</v>
      </c>
      <c r="P16" s="240">
        <v>0</v>
      </c>
      <c r="Q16" s="240">
        <f>ROUND(E16*P16,2)</f>
        <v>0</v>
      </c>
      <c r="R16" s="240"/>
      <c r="S16" s="240" t="s">
        <v>192</v>
      </c>
      <c r="T16" s="241" t="s">
        <v>167</v>
      </c>
      <c r="U16" s="224">
        <v>0</v>
      </c>
      <c r="V16" s="224">
        <f>ROUND(E16*U16,2)</f>
        <v>0</v>
      </c>
      <c r="W16" s="224"/>
      <c r="X16" s="224" t="s">
        <v>338</v>
      </c>
      <c r="Y16" s="215"/>
      <c r="Z16" s="215"/>
      <c r="AA16" s="215"/>
      <c r="AB16" s="215"/>
      <c r="AC16" s="215"/>
      <c r="AD16" s="215"/>
      <c r="AE16" s="215"/>
      <c r="AF16" s="215"/>
      <c r="AG16" s="215" t="s">
        <v>339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22"/>
      <c r="B17" s="223"/>
      <c r="C17" s="248" t="s">
        <v>1000</v>
      </c>
      <c r="D17" s="243"/>
      <c r="E17" s="243"/>
      <c r="F17" s="243"/>
      <c r="G17" s="243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5"/>
      <c r="Z17" s="215"/>
      <c r="AA17" s="215"/>
      <c r="AB17" s="215"/>
      <c r="AC17" s="215"/>
      <c r="AD17" s="215"/>
      <c r="AE17" s="215"/>
      <c r="AF17" s="215"/>
      <c r="AG17" s="215" t="s">
        <v>171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55">
        <v>6</v>
      </c>
      <c r="B18" s="256" t="s">
        <v>1001</v>
      </c>
      <c r="C18" s="264" t="s">
        <v>1002</v>
      </c>
      <c r="D18" s="257" t="s">
        <v>575</v>
      </c>
      <c r="E18" s="258">
        <v>16</v>
      </c>
      <c r="F18" s="259"/>
      <c r="G18" s="260">
        <f>ROUND(E18*F18,2)</f>
        <v>0</v>
      </c>
      <c r="H18" s="259"/>
      <c r="I18" s="260">
        <f>ROUND(E18*H18,2)</f>
        <v>0</v>
      </c>
      <c r="J18" s="259"/>
      <c r="K18" s="260">
        <f>ROUND(E18*J18,2)</f>
        <v>0</v>
      </c>
      <c r="L18" s="260">
        <v>21</v>
      </c>
      <c r="M18" s="260">
        <f>G18*(1+L18/100)</f>
        <v>0</v>
      </c>
      <c r="N18" s="260">
        <v>1.7000000000000001E-4</v>
      </c>
      <c r="O18" s="260">
        <f>ROUND(E18*N18,2)</f>
        <v>0</v>
      </c>
      <c r="P18" s="260">
        <v>0</v>
      </c>
      <c r="Q18" s="260">
        <f>ROUND(E18*P18,2)</f>
        <v>0</v>
      </c>
      <c r="R18" s="260"/>
      <c r="S18" s="260" t="s">
        <v>192</v>
      </c>
      <c r="T18" s="261" t="s">
        <v>167</v>
      </c>
      <c r="U18" s="224">
        <v>0</v>
      </c>
      <c r="V18" s="224">
        <f>ROUND(E18*U18,2)</f>
        <v>0</v>
      </c>
      <c r="W18" s="224"/>
      <c r="X18" s="224" t="s">
        <v>338</v>
      </c>
      <c r="Y18" s="215"/>
      <c r="Z18" s="215"/>
      <c r="AA18" s="215"/>
      <c r="AB18" s="215"/>
      <c r="AC18" s="215"/>
      <c r="AD18" s="215"/>
      <c r="AE18" s="215"/>
      <c r="AF18" s="215"/>
      <c r="AG18" s="215" t="s">
        <v>339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55">
        <v>7</v>
      </c>
      <c r="B19" s="256" t="s">
        <v>1003</v>
      </c>
      <c r="C19" s="264" t="s">
        <v>1004</v>
      </c>
      <c r="D19" s="257" t="s">
        <v>575</v>
      </c>
      <c r="E19" s="258">
        <v>6</v>
      </c>
      <c r="F19" s="259"/>
      <c r="G19" s="260">
        <f>ROUND(E19*F19,2)</f>
        <v>0</v>
      </c>
      <c r="H19" s="259"/>
      <c r="I19" s="260">
        <f>ROUND(E19*H19,2)</f>
        <v>0</v>
      </c>
      <c r="J19" s="259"/>
      <c r="K19" s="260">
        <f>ROUND(E19*J19,2)</f>
        <v>0</v>
      </c>
      <c r="L19" s="260">
        <v>21</v>
      </c>
      <c r="M19" s="260">
        <f>G19*(1+L19/100)</f>
        <v>0</v>
      </c>
      <c r="N19" s="260">
        <v>1.7000000000000001E-4</v>
      </c>
      <c r="O19" s="260">
        <f>ROUND(E19*N19,2)</f>
        <v>0</v>
      </c>
      <c r="P19" s="260">
        <v>0</v>
      </c>
      <c r="Q19" s="260">
        <f>ROUND(E19*P19,2)</f>
        <v>0</v>
      </c>
      <c r="R19" s="260"/>
      <c r="S19" s="260" t="s">
        <v>192</v>
      </c>
      <c r="T19" s="261" t="s">
        <v>167</v>
      </c>
      <c r="U19" s="224">
        <v>0</v>
      </c>
      <c r="V19" s="224">
        <f>ROUND(E19*U19,2)</f>
        <v>0</v>
      </c>
      <c r="W19" s="224"/>
      <c r="X19" s="224" t="s">
        <v>338</v>
      </c>
      <c r="Y19" s="215"/>
      <c r="Z19" s="215"/>
      <c r="AA19" s="215"/>
      <c r="AB19" s="215"/>
      <c r="AC19" s="215"/>
      <c r="AD19" s="215"/>
      <c r="AE19" s="215"/>
      <c r="AF19" s="215"/>
      <c r="AG19" s="215" t="s">
        <v>339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55">
        <v>8</v>
      </c>
      <c r="B20" s="256" t="s">
        <v>1005</v>
      </c>
      <c r="C20" s="264" t="s">
        <v>1006</v>
      </c>
      <c r="D20" s="257" t="s">
        <v>389</v>
      </c>
      <c r="E20" s="258">
        <v>24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1.7000000000000001E-4</v>
      </c>
      <c r="O20" s="260">
        <f>ROUND(E20*N20,2)</f>
        <v>0</v>
      </c>
      <c r="P20" s="260">
        <v>0</v>
      </c>
      <c r="Q20" s="260">
        <f>ROUND(E20*P20,2)</f>
        <v>0</v>
      </c>
      <c r="R20" s="260"/>
      <c r="S20" s="260" t="s">
        <v>192</v>
      </c>
      <c r="T20" s="261" t="s">
        <v>167</v>
      </c>
      <c r="U20" s="224">
        <v>0</v>
      </c>
      <c r="V20" s="224">
        <f>ROUND(E20*U20,2)</f>
        <v>0</v>
      </c>
      <c r="W20" s="224"/>
      <c r="X20" s="224" t="s">
        <v>338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339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55">
        <v>9</v>
      </c>
      <c r="B21" s="256" t="s">
        <v>1007</v>
      </c>
      <c r="C21" s="264" t="s">
        <v>1008</v>
      </c>
      <c r="D21" s="257" t="s">
        <v>389</v>
      </c>
      <c r="E21" s="258">
        <v>26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1.7000000000000001E-4</v>
      </c>
      <c r="O21" s="260">
        <f>ROUND(E21*N21,2)</f>
        <v>0</v>
      </c>
      <c r="P21" s="260">
        <v>0</v>
      </c>
      <c r="Q21" s="260">
        <f>ROUND(E21*P21,2)</f>
        <v>0</v>
      </c>
      <c r="R21" s="260"/>
      <c r="S21" s="260" t="s">
        <v>192</v>
      </c>
      <c r="T21" s="261" t="s">
        <v>167</v>
      </c>
      <c r="U21" s="224">
        <v>0</v>
      </c>
      <c r="V21" s="224">
        <f>ROUND(E21*U21,2)</f>
        <v>0</v>
      </c>
      <c r="W21" s="224"/>
      <c r="X21" s="224" t="s">
        <v>338</v>
      </c>
      <c r="Y21" s="215"/>
      <c r="Z21" s="215"/>
      <c r="AA21" s="215"/>
      <c r="AB21" s="215"/>
      <c r="AC21" s="215"/>
      <c r="AD21" s="215"/>
      <c r="AE21" s="215"/>
      <c r="AF21" s="215"/>
      <c r="AG21" s="215" t="s">
        <v>339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55">
        <v>10</v>
      </c>
      <c r="B22" s="256" t="s">
        <v>1009</v>
      </c>
      <c r="C22" s="264" t="s">
        <v>1010</v>
      </c>
      <c r="D22" s="257" t="s">
        <v>389</v>
      </c>
      <c r="E22" s="258">
        <v>10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1.7000000000000001E-4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192</v>
      </c>
      <c r="T22" s="261" t="s">
        <v>167</v>
      </c>
      <c r="U22" s="224">
        <v>0</v>
      </c>
      <c r="V22" s="224">
        <f>ROUND(E22*U22,2)</f>
        <v>0</v>
      </c>
      <c r="W22" s="224"/>
      <c r="X22" s="224" t="s">
        <v>338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339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55">
        <v>11</v>
      </c>
      <c r="B23" s="256" t="s">
        <v>1011</v>
      </c>
      <c r="C23" s="264" t="s">
        <v>1012</v>
      </c>
      <c r="D23" s="257" t="s">
        <v>389</v>
      </c>
      <c r="E23" s="258">
        <v>10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1.7000000000000001E-4</v>
      </c>
      <c r="O23" s="260">
        <f>ROUND(E23*N23,2)</f>
        <v>0</v>
      </c>
      <c r="P23" s="260">
        <v>0</v>
      </c>
      <c r="Q23" s="260">
        <f>ROUND(E23*P23,2)</f>
        <v>0</v>
      </c>
      <c r="R23" s="260"/>
      <c r="S23" s="260" t="s">
        <v>192</v>
      </c>
      <c r="T23" s="261" t="s">
        <v>167</v>
      </c>
      <c r="U23" s="224">
        <v>0</v>
      </c>
      <c r="V23" s="224">
        <f>ROUND(E23*U23,2)</f>
        <v>0</v>
      </c>
      <c r="W23" s="224"/>
      <c r="X23" s="224" t="s">
        <v>338</v>
      </c>
      <c r="Y23" s="215"/>
      <c r="Z23" s="215"/>
      <c r="AA23" s="215"/>
      <c r="AB23" s="215"/>
      <c r="AC23" s="215"/>
      <c r="AD23" s="215"/>
      <c r="AE23" s="215"/>
      <c r="AF23" s="215"/>
      <c r="AG23" s="215" t="s">
        <v>339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35">
        <v>12</v>
      </c>
      <c r="B24" s="236" t="s">
        <v>1013</v>
      </c>
      <c r="C24" s="247" t="s">
        <v>1014</v>
      </c>
      <c r="D24" s="237" t="s">
        <v>389</v>
      </c>
      <c r="E24" s="238">
        <v>10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1.7000000000000001E-4</v>
      </c>
      <c r="O24" s="240">
        <f>ROUND(E24*N24,2)</f>
        <v>0</v>
      </c>
      <c r="P24" s="240">
        <v>0</v>
      </c>
      <c r="Q24" s="240">
        <f>ROUND(E24*P24,2)</f>
        <v>0</v>
      </c>
      <c r="R24" s="240"/>
      <c r="S24" s="240" t="s">
        <v>192</v>
      </c>
      <c r="T24" s="241" t="s">
        <v>167</v>
      </c>
      <c r="U24" s="224">
        <v>0</v>
      </c>
      <c r="V24" s="224">
        <f>ROUND(E24*U24,2)</f>
        <v>0</v>
      </c>
      <c r="W24" s="224"/>
      <c r="X24" s="224" t="s">
        <v>338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339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22"/>
      <c r="B25" s="223"/>
      <c r="C25" s="248" t="s">
        <v>1015</v>
      </c>
      <c r="D25" s="243"/>
      <c r="E25" s="243"/>
      <c r="F25" s="243"/>
      <c r="G25" s="243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171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35">
        <v>13</v>
      </c>
      <c r="B26" s="236" t="s">
        <v>1016</v>
      </c>
      <c r="C26" s="247" t="s">
        <v>1017</v>
      </c>
      <c r="D26" s="237" t="s">
        <v>1018</v>
      </c>
      <c r="E26" s="238">
        <v>2</v>
      </c>
      <c r="F26" s="239"/>
      <c r="G26" s="240">
        <f>ROUND(E26*F26,2)</f>
        <v>0</v>
      </c>
      <c r="H26" s="239"/>
      <c r="I26" s="240">
        <f>ROUND(E26*H26,2)</f>
        <v>0</v>
      </c>
      <c r="J26" s="239"/>
      <c r="K26" s="240">
        <f>ROUND(E26*J26,2)</f>
        <v>0</v>
      </c>
      <c r="L26" s="240">
        <v>21</v>
      </c>
      <c r="M26" s="240">
        <f>G26*(1+L26/100)</f>
        <v>0</v>
      </c>
      <c r="N26" s="240">
        <v>1.7000000000000001E-4</v>
      </c>
      <c r="O26" s="240">
        <f>ROUND(E26*N26,2)</f>
        <v>0</v>
      </c>
      <c r="P26" s="240">
        <v>0</v>
      </c>
      <c r="Q26" s="240">
        <f>ROUND(E26*P26,2)</f>
        <v>0</v>
      </c>
      <c r="R26" s="240"/>
      <c r="S26" s="240" t="s">
        <v>192</v>
      </c>
      <c r="T26" s="241" t="s">
        <v>167</v>
      </c>
      <c r="U26" s="224">
        <v>0</v>
      </c>
      <c r="V26" s="224">
        <f>ROUND(E26*U26,2)</f>
        <v>0</v>
      </c>
      <c r="W26" s="224"/>
      <c r="X26" s="224" t="s">
        <v>338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339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22"/>
      <c r="B27" s="223"/>
      <c r="C27" s="248" t="s">
        <v>1019</v>
      </c>
      <c r="D27" s="243"/>
      <c r="E27" s="243"/>
      <c r="F27" s="243"/>
      <c r="G27" s="243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171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49" t="s">
        <v>1020</v>
      </c>
      <c r="D28" s="244"/>
      <c r="E28" s="244"/>
      <c r="F28" s="244"/>
      <c r="G28" s="24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171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ht="22.5" outlineLevel="1" x14ac:dyDescent="0.2">
      <c r="A29" s="255">
        <v>14</v>
      </c>
      <c r="B29" s="256" t="s">
        <v>1021</v>
      </c>
      <c r="C29" s="264" t="s">
        <v>1022</v>
      </c>
      <c r="D29" s="257" t="s">
        <v>575</v>
      </c>
      <c r="E29" s="258">
        <v>100</v>
      </c>
      <c r="F29" s="259"/>
      <c r="G29" s="260">
        <f>ROUND(E29*F29,2)</f>
        <v>0</v>
      </c>
      <c r="H29" s="259"/>
      <c r="I29" s="260">
        <f>ROUND(E29*H29,2)</f>
        <v>0</v>
      </c>
      <c r="J29" s="259"/>
      <c r="K29" s="260">
        <f>ROUND(E29*J29,2)</f>
        <v>0</v>
      </c>
      <c r="L29" s="260">
        <v>21</v>
      </c>
      <c r="M29" s="260">
        <f>G29*(1+L29/100)</f>
        <v>0</v>
      </c>
      <c r="N29" s="260">
        <v>1.7000000000000001E-4</v>
      </c>
      <c r="O29" s="260">
        <f>ROUND(E29*N29,2)</f>
        <v>0.02</v>
      </c>
      <c r="P29" s="260">
        <v>0</v>
      </c>
      <c r="Q29" s="260">
        <f>ROUND(E29*P29,2)</f>
        <v>0</v>
      </c>
      <c r="R29" s="260"/>
      <c r="S29" s="260" t="s">
        <v>192</v>
      </c>
      <c r="T29" s="261" t="s">
        <v>167</v>
      </c>
      <c r="U29" s="224">
        <v>0</v>
      </c>
      <c r="V29" s="224">
        <f>ROUND(E29*U29,2)</f>
        <v>0</v>
      </c>
      <c r="W29" s="224"/>
      <c r="X29" s="224" t="s">
        <v>338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339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35">
        <v>15</v>
      </c>
      <c r="B30" s="236" t="s">
        <v>1023</v>
      </c>
      <c r="C30" s="247" t="s">
        <v>1024</v>
      </c>
      <c r="D30" s="237" t="s">
        <v>272</v>
      </c>
      <c r="E30" s="238">
        <v>0.5</v>
      </c>
      <c r="F30" s="239"/>
      <c r="G30" s="240">
        <f>ROUND(E30*F30,2)</f>
        <v>0</v>
      </c>
      <c r="H30" s="239"/>
      <c r="I30" s="240">
        <f>ROUND(E30*H30,2)</f>
        <v>0</v>
      </c>
      <c r="J30" s="239"/>
      <c r="K30" s="240">
        <f>ROUND(E30*J30,2)</f>
        <v>0</v>
      </c>
      <c r="L30" s="240">
        <v>21</v>
      </c>
      <c r="M30" s="240">
        <f>G30*(1+L30/100)</f>
        <v>0</v>
      </c>
      <c r="N30" s="240">
        <v>1.7000000000000001E-4</v>
      </c>
      <c r="O30" s="240">
        <f>ROUND(E30*N30,2)</f>
        <v>0</v>
      </c>
      <c r="P30" s="240">
        <v>0</v>
      </c>
      <c r="Q30" s="240">
        <f>ROUND(E30*P30,2)</f>
        <v>0</v>
      </c>
      <c r="R30" s="240"/>
      <c r="S30" s="240" t="s">
        <v>192</v>
      </c>
      <c r="T30" s="241" t="s">
        <v>167</v>
      </c>
      <c r="U30" s="224">
        <v>0</v>
      </c>
      <c r="V30" s="224">
        <f>ROUND(E30*U30,2)</f>
        <v>0</v>
      </c>
      <c r="W30" s="224"/>
      <c r="X30" s="224" t="s">
        <v>193</v>
      </c>
      <c r="Y30" s="215"/>
      <c r="Z30" s="215"/>
      <c r="AA30" s="215"/>
      <c r="AB30" s="215"/>
      <c r="AC30" s="215"/>
      <c r="AD30" s="215"/>
      <c r="AE30" s="215"/>
      <c r="AF30" s="215"/>
      <c r="AG30" s="215" t="s">
        <v>204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x14ac:dyDescent="0.2">
      <c r="A31" s="3"/>
      <c r="B31" s="4"/>
      <c r="C31" s="250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v>15</v>
      </c>
      <c r="AF31">
        <v>21</v>
      </c>
      <c r="AG31" t="s">
        <v>148</v>
      </c>
    </row>
    <row r="32" spans="1:60" x14ac:dyDescent="0.2">
      <c r="A32" s="218"/>
      <c r="B32" s="219" t="s">
        <v>29</v>
      </c>
      <c r="C32" s="251"/>
      <c r="D32" s="220"/>
      <c r="E32" s="221"/>
      <c r="F32" s="221"/>
      <c r="G32" s="245">
        <f>G8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E32">
        <f>SUMIF(L7:L30,AE31,G7:G30)</f>
        <v>0</v>
      </c>
      <c r="AF32">
        <f>SUMIF(L7:L30,AF31,G7:G30)</f>
        <v>0</v>
      </c>
      <c r="AG32" t="s">
        <v>199</v>
      </c>
    </row>
    <row r="33" spans="3:33" x14ac:dyDescent="0.2">
      <c r="C33" s="252"/>
      <c r="D33" s="10"/>
      <c r="AG33" t="s">
        <v>200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+OwDL/oLhwFEfwmhRQECQt4qfZixqbGpzqAlpYyqSI1oYUucHApL2rOkz0Ecb6AD55OORm7WG/LaqqmQsf6vw==" saltValue="g1wmFkROA2Tog8PMszlwYw==" spinCount="100000" sheet="1"/>
  <mergeCells count="11">
    <mergeCell ref="C14:G14"/>
    <mergeCell ref="C17:G17"/>
    <mergeCell ref="C25:G25"/>
    <mergeCell ref="C27:G27"/>
    <mergeCell ref="C28:G28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61</v>
      </c>
      <c r="C4" s="207" t="s">
        <v>62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122</v>
      </c>
      <c r="C8" s="246" t="s">
        <v>123</v>
      </c>
      <c r="D8" s="231"/>
      <c r="E8" s="232"/>
      <c r="F8" s="233"/>
      <c r="G8" s="233">
        <f>SUMIF(AG9:AG30,"&lt;&gt;NOR",G9:G30)</f>
        <v>0</v>
      </c>
      <c r="H8" s="233"/>
      <c r="I8" s="233">
        <f>SUM(I9:I30)</f>
        <v>0</v>
      </c>
      <c r="J8" s="233"/>
      <c r="K8" s="233">
        <f>SUM(K9:K30)</f>
        <v>0</v>
      </c>
      <c r="L8" s="233"/>
      <c r="M8" s="233">
        <f>SUM(M9:M30)</f>
        <v>0</v>
      </c>
      <c r="N8" s="233"/>
      <c r="O8" s="233">
        <f>SUM(O9:O30)</f>
        <v>0.03</v>
      </c>
      <c r="P8" s="233"/>
      <c r="Q8" s="233">
        <f>SUM(Q9:Q30)</f>
        <v>0</v>
      </c>
      <c r="R8" s="233"/>
      <c r="S8" s="233"/>
      <c r="T8" s="234"/>
      <c r="U8" s="228"/>
      <c r="V8" s="228">
        <f>SUM(V9:V30)</f>
        <v>0</v>
      </c>
      <c r="W8" s="228"/>
      <c r="X8" s="228"/>
      <c r="AG8" t="s">
        <v>162</v>
      </c>
    </row>
    <row r="9" spans="1:60" outlineLevel="1" x14ac:dyDescent="0.2">
      <c r="A9" s="235">
        <v>1</v>
      </c>
      <c r="B9" s="236" t="s">
        <v>1025</v>
      </c>
      <c r="C9" s="247" t="s">
        <v>988</v>
      </c>
      <c r="D9" s="237" t="s">
        <v>575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1.7000000000000001E-4</v>
      </c>
      <c r="O9" s="240">
        <f>ROUND(E9*N9,2)</f>
        <v>0</v>
      </c>
      <c r="P9" s="240">
        <v>0</v>
      </c>
      <c r="Q9" s="240">
        <f>ROUND(E9*P9,2)</f>
        <v>0</v>
      </c>
      <c r="R9" s="240"/>
      <c r="S9" s="240" t="s">
        <v>192</v>
      </c>
      <c r="T9" s="241" t="s">
        <v>167</v>
      </c>
      <c r="U9" s="224">
        <v>0</v>
      </c>
      <c r="V9" s="224">
        <f>ROUND(E9*U9,2)</f>
        <v>0</v>
      </c>
      <c r="W9" s="224"/>
      <c r="X9" s="224" t="s">
        <v>338</v>
      </c>
      <c r="Y9" s="215"/>
      <c r="Z9" s="215"/>
      <c r="AA9" s="215"/>
      <c r="AB9" s="215"/>
      <c r="AC9" s="215"/>
      <c r="AD9" s="215"/>
      <c r="AE9" s="215"/>
      <c r="AF9" s="215"/>
      <c r="AG9" s="215" t="s">
        <v>339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ht="22.5" outlineLevel="1" x14ac:dyDescent="0.2">
      <c r="A10" s="222"/>
      <c r="B10" s="223"/>
      <c r="C10" s="248" t="s">
        <v>1026</v>
      </c>
      <c r="D10" s="243"/>
      <c r="E10" s="243"/>
      <c r="F10" s="243"/>
      <c r="G10" s="24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171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42" t="str">
        <f>C10</f>
        <v>Transformátor se ztrátami dle směrnice Ecodesign, včetně tlumičů vibrací a tepelné ochrany transformátoru (montáž do rozvaděče NN, včetně propojení na čidla). Včetně dopravy na místo instalace, bez pomocných mechanismů pro vykládku a osazení.</v>
      </c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35">
        <v>2</v>
      </c>
      <c r="B11" s="236" t="s">
        <v>1027</v>
      </c>
      <c r="C11" s="247" t="s">
        <v>991</v>
      </c>
      <c r="D11" s="237" t="s">
        <v>575</v>
      </c>
      <c r="E11" s="238">
        <v>1</v>
      </c>
      <c r="F11" s="239"/>
      <c r="G11" s="240">
        <f>ROUND(E11*F11,2)</f>
        <v>0</v>
      </c>
      <c r="H11" s="239"/>
      <c r="I11" s="240">
        <f>ROUND(E11*H11,2)</f>
        <v>0</v>
      </c>
      <c r="J11" s="239"/>
      <c r="K11" s="240">
        <f>ROUND(E11*J11,2)</f>
        <v>0</v>
      </c>
      <c r="L11" s="240">
        <v>21</v>
      </c>
      <c r="M11" s="240">
        <f>G11*(1+L11/100)</f>
        <v>0</v>
      </c>
      <c r="N11" s="240">
        <v>1.7000000000000001E-4</v>
      </c>
      <c r="O11" s="240">
        <f>ROUND(E11*N11,2)</f>
        <v>0</v>
      </c>
      <c r="P11" s="240">
        <v>0</v>
      </c>
      <c r="Q11" s="240">
        <f>ROUND(E11*P11,2)</f>
        <v>0</v>
      </c>
      <c r="R11" s="240"/>
      <c r="S11" s="240" t="s">
        <v>192</v>
      </c>
      <c r="T11" s="241" t="s">
        <v>167</v>
      </c>
      <c r="U11" s="224">
        <v>0</v>
      </c>
      <c r="V11" s="224">
        <f>ROUND(E11*U11,2)</f>
        <v>0</v>
      </c>
      <c r="W11" s="224"/>
      <c r="X11" s="224" t="s">
        <v>193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204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48" t="s">
        <v>992</v>
      </c>
      <c r="D12" s="243"/>
      <c r="E12" s="243"/>
      <c r="F12" s="243"/>
      <c r="G12" s="243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5"/>
      <c r="Z12" s="215"/>
      <c r="AA12" s="215"/>
      <c r="AB12" s="215"/>
      <c r="AC12" s="215"/>
      <c r="AD12" s="215"/>
      <c r="AE12" s="215"/>
      <c r="AF12" s="215"/>
      <c r="AG12" s="215" t="s">
        <v>171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35">
        <v>3</v>
      </c>
      <c r="B13" s="236" t="s">
        <v>1028</v>
      </c>
      <c r="C13" s="247" t="s">
        <v>994</v>
      </c>
      <c r="D13" s="237" t="s">
        <v>575</v>
      </c>
      <c r="E13" s="238">
        <v>1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21</v>
      </c>
      <c r="M13" s="240">
        <f>G13*(1+L13/100)</f>
        <v>0</v>
      </c>
      <c r="N13" s="240">
        <v>1.7000000000000001E-4</v>
      </c>
      <c r="O13" s="240">
        <f>ROUND(E13*N13,2)</f>
        <v>0</v>
      </c>
      <c r="P13" s="240">
        <v>0</v>
      </c>
      <c r="Q13" s="240">
        <f>ROUND(E13*P13,2)</f>
        <v>0</v>
      </c>
      <c r="R13" s="240"/>
      <c r="S13" s="240" t="s">
        <v>192</v>
      </c>
      <c r="T13" s="241" t="s">
        <v>167</v>
      </c>
      <c r="U13" s="224">
        <v>0</v>
      </c>
      <c r="V13" s="224">
        <f>ROUND(E13*U13,2)</f>
        <v>0</v>
      </c>
      <c r="W13" s="224"/>
      <c r="X13" s="224" t="s">
        <v>338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339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48" t="s">
        <v>995</v>
      </c>
      <c r="D14" s="243"/>
      <c r="E14" s="243"/>
      <c r="F14" s="243"/>
      <c r="G14" s="243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171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55">
        <v>4</v>
      </c>
      <c r="B15" s="256" t="s">
        <v>1029</v>
      </c>
      <c r="C15" s="264" t="s">
        <v>997</v>
      </c>
      <c r="D15" s="257" t="s">
        <v>389</v>
      </c>
      <c r="E15" s="258">
        <v>40</v>
      </c>
      <c r="F15" s="259"/>
      <c r="G15" s="260">
        <f>ROUND(E15*F15,2)</f>
        <v>0</v>
      </c>
      <c r="H15" s="259"/>
      <c r="I15" s="260">
        <f>ROUND(E15*H15,2)</f>
        <v>0</v>
      </c>
      <c r="J15" s="259"/>
      <c r="K15" s="260">
        <f>ROUND(E15*J15,2)</f>
        <v>0</v>
      </c>
      <c r="L15" s="260">
        <v>21</v>
      </c>
      <c r="M15" s="260">
        <f>G15*(1+L15/100)</f>
        <v>0</v>
      </c>
      <c r="N15" s="260">
        <v>1.7000000000000001E-4</v>
      </c>
      <c r="O15" s="260">
        <f>ROUND(E15*N15,2)</f>
        <v>0.01</v>
      </c>
      <c r="P15" s="260">
        <v>0</v>
      </c>
      <c r="Q15" s="260">
        <f>ROUND(E15*P15,2)</f>
        <v>0</v>
      </c>
      <c r="R15" s="260"/>
      <c r="S15" s="260" t="s">
        <v>192</v>
      </c>
      <c r="T15" s="261" t="s">
        <v>167</v>
      </c>
      <c r="U15" s="224">
        <v>0</v>
      </c>
      <c r="V15" s="224">
        <f>ROUND(E15*U15,2)</f>
        <v>0</v>
      </c>
      <c r="W15" s="224"/>
      <c r="X15" s="224" t="s">
        <v>193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204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35">
        <v>5</v>
      </c>
      <c r="B16" s="236" t="s">
        <v>1030</v>
      </c>
      <c r="C16" s="247" t="s">
        <v>999</v>
      </c>
      <c r="D16" s="237" t="s">
        <v>575</v>
      </c>
      <c r="E16" s="238">
        <v>4</v>
      </c>
      <c r="F16" s="239"/>
      <c r="G16" s="240">
        <f>ROUND(E16*F16,2)</f>
        <v>0</v>
      </c>
      <c r="H16" s="239"/>
      <c r="I16" s="240">
        <f>ROUND(E16*H16,2)</f>
        <v>0</v>
      </c>
      <c r="J16" s="239"/>
      <c r="K16" s="240">
        <f>ROUND(E16*J16,2)</f>
        <v>0</v>
      </c>
      <c r="L16" s="240">
        <v>21</v>
      </c>
      <c r="M16" s="240">
        <f>G16*(1+L16/100)</f>
        <v>0</v>
      </c>
      <c r="N16" s="240">
        <v>1.7000000000000001E-4</v>
      </c>
      <c r="O16" s="240">
        <f>ROUND(E16*N16,2)</f>
        <v>0</v>
      </c>
      <c r="P16" s="240">
        <v>0</v>
      </c>
      <c r="Q16" s="240">
        <f>ROUND(E16*P16,2)</f>
        <v>0</v>
      </c>
      <c r="R16" s="240"/>
      <c r="S16" s="240" t="s">
        <v>192</v>
      </c>
      <c r="T16" s="241" t="s">
        <v>167</v>
      </c>
      <c r="U16" s="224">
        <v>0</v>
      </c>
      <c r="V16" s="224">
        <f>ROUND(E16*U16,2)</f>
        <v>0</v>
      </c>
      <c r="W16" s="224"/>
      <c r="X16" s="224" t="s">
        <v>338</v>
      </c>
      <c r="Y16" s="215"/>
      <c r="Z16" s="215"/>
      <c r="AA16" s="215"/>
      <c r="AB16" s="215"/>
      <c r="AC16" s="215"/>
      <c r="AD16" s="215"/>
      <c r="AE16" s="215"/>
      <c r="AF16" s="215"/>
      <c r="AG16" s="215" t="s">
        <v>339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22"/>
      <c r="B17" s="223"/>
      <c r="C17" s="248" t="s">
        <v>1000</v>
      </c>
      <c r="D17" s="243"/>
      <c r="E17" s="243"/>
      <c r="F17" s="243"/>
      <c r="G17" s="243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5"/>
      <c r="Z17" s="215"/>
      <c r="AA17" s="215"/>
      <c r="AB17" s="215"/>
      <c r="AC17" s="215"/>
      <c r="AD17" s="215"/>
      <c r="AE17" s="215"/>
      <c r="AF17" s="215"/>
      <c r="AG17" s="215" t="s">
        <v>171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55">
        <v>6</v>
      </c>
      <c r="B18" s="256" t="s">
        <v>1031</v>
      </c>
      <c r="C18" s="264" t="s">
        <v>1002</v>
      </c>
      <c r="D18" s="257" t="s">
        <v>575</v>
      </c>
      <c r="E18" s="258">
        <v>16</v>
      </c>
      <c r="F18" s="259"/>
      <c r="G18" s="260">
        <f>ROUND(E18*F18,2)</f>
        <v>0</v>
      </c>
      <c r="H18" s="259"/>
      <c r="I18" s="260">
        <f>ROUND(E18*H18,2)</f>
        <v>0</v>
      </c>
      <c r="J18" s="259"/>
      <c r="K18" s="260">
        <f>ROUND(E18*J18,2)</f>
        <v>0</v>
      </c>
      <c r="L18" s="260">
        <v>21</v>
      </c>
      <c r="M18" s="260">
        <f>G18*(1+L18/100)</f>
        <v>0</v>
      </c>
      <c r="N18" s="260">
        <v>1.7000000000000001E-4</v>
      </c>
      <c r="O18" s="260">
        <f>ROUND(E18*N18,2)</f>
        <v>0</v>
      </c>
      <c r="P18" s="260">
        <v>0</v>
      </c>
      <c r="Q18" s="260">
        <f>ROUND(E18*P18,2)</f>
        <v>0</v>
      </c>
      <c r="R18" s="260"/>
      <c r="S18" s="260" t="s">
        <v>192</v>
      </c>
      <c r="T18" s="261" t="s">
        <v>167</v>
      </c>
      <c r="U18" s="224">
        <v>0</v>
      </c>
      <c r="V18" s="224">
        <f>ROUND(E18*U18,2)</f>
        <v>0</v>
      </c>
      <c r="W18" s="224"/>
      <c r="X18" s="224" t="s">
        <v>338</v>
      </c>
      <c r="Y18" s="215"/>
      <c r="Z18" s="215"/>
      <c r="AA18" s="215"/>
      <c r="AB18" s="215"/>
      <c r="AC18" s="215"/>
      <c r="AD18" s="215"/>
      <c r="AE18" s="215"/>
      <c r="AF18" s="215"/>
      <c r="AG18" s="215" t="s">
        <v>339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55">
        <v>7</v>
      </c>
      <c r="B19" s="256" t="s">
        <v>1032</v>
      </c>
      <c r="C19" s="264" t="s">
        <v>1004</v>
      </c>
      <c r="D19" s="257" t="s">
        <v>575</v>
      </c>
      <c r="E19" s="258">
        <v>6</v>
      </c>
      <c r="F19" s="259"/>
      <c r="G19" s="260">
        <f>ROUND(E19*F19,2)</f>
        <v>0</v>
      </c>
      <c r="H19" s="259"/>
      <c r="I19" s="260">
        <f>ROUND(E19*H19,2)</f>
        <v>0</v>
      </c>
      <c r="J19" s="259"/>
      <c r="K19" s="260">
        <f>ROUND(E19*J19,2)</f>
        <v>0</v>
      </c>
      <c r="L19" s="260">
        <v>21</v>
      </c>
      <c r="M19" s="260">
        <f>G19*(1+L19/100)</f>
        <v>0</v>
      </c>
      <c r="N19" s="260">
        <v>1.7000000000000001E-4</v>
      </c>
      <c r="O19" s="260">
        <f>ROUND(E19*N19,2)</f>
        <v>0</v>
      </c>
      <c r="P19" s="260">
        <v>0</v>
      </c>
      <c r="Q19" s="260">
        <f>ROUND(E19*P19,2)</f>
        <v>0</v>
      </c>
      <c r="R19" s="260"/>
      <c r="S19" s="260" t="s">
        <v>192</v>
      </c>
      <c r="T19" s="261" t="s">
        <v>167</v>
      </c>
      <c r="U19" s="224">
        <v>0</v>
      </c>
      <c r="V19" s="224">
        <f>ROUND(E19*U19,2)</f>
        <v>0</v>
      </c>
      <c r="W19" s="224"/>
      <c r="X19" s="224" t="s">
        <v>338</v>
      </c>
      <c r="Y19" s="215"/>
      <c r="Z19" s="215"/>
      <c r="AA19" s="215"/>
      <c r="AB19" s="215"/>
      <c r="AC19" s="215"/>
      <c r="AD19" s="215"/>
      <c r="AE19" s="215"/>
      <c r="AF19" s="215"/>
      <c r="AG19" s="215" t="s">
        <v>339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55">
        <v>8</v>
      </c>
      <c r="B20" s="256" t="s">
        <v>1033</v>
      </c>
      <c r="C20" s="264" t="s">
        <v>1006</v>
      </c>
      <c r="D20" s="257" t="s">
        <v>389</v>
      </c>
      <c r="E20" s="258">
        <v>24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1.7000000000000001E-4</v>
      </c>
      <c r="O20" s="260">
        <f>ROUND(E20*N20,2)</f>
        <v>0</v>
      </c>
      <c r="P20" s="260">
        <v>0</v>
      </c>
      <c r="Q20" s="260">
        <f>ROUND(E20*P20,2)</f>
        <v>0</v>
      </c>
      <c r="R20" s="260"/>
      <c r="S20" s="260" t="s">
        <v>192</v>
      </c>
      <c r="T20" s="261" t="s">
        <v>167</v>
      </c>
      <c r="U20" s="224">
        <v>0</v>
      </c>
      <c r="V20" s="224">
        <f>ROUND(E20*U20,2)</f>
        <v>0</v>
      </c>
      <c r="W20" s="224"/>
      <c r="X20" s="224" t="s">
        <v>338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339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55">
        <v>9</v>
      </c>
      <c r="B21" s="256" t="s">
        <v>1034</v>
      </c>
      <c r="C21" s="264" t="s">
        <v>1008</v>
      </c>
      <c r="D21" s="257" t="s">
        <v>389</v>
      </c>
      <c r="E21" s="258">
        <v>26</v>
      </c>
      <c r="F21" s="259"/>
      <c r="G21" s="260">
        <f>ROUND(E21*F21,2)</f>
        <v>0</v>
      </c>
      <c r="H21" s="259"/>
      <c r="I21" s="260">
        <f>ROUND(E21*H21,2)</f>
        <v>0</v>
      </c>
      <c r="J21" s="259"/>
      <c r="K21" s="260">
        <f>ROUND(E21*J21,2)</f>
        <v>0</v>
      </c>
      <c r="L21" s="260">
        <v>21</v>
      </c>
      <c r="M21" s="260">
        <f>G21*(1+L21/100)</f>
        <v>0</v>
      </c>
      <c r="N21" s="260">
        <v>1.7000000000000001E-4</v>
      </c>
      <c r="O21" s="260">
        <f>ROUND(E21*N21,2)</f>
        <v>0</v>
      </c>
      <c r="P21" s="260">
        <v>0</v>
      </c>
      <c r="Q21" s="260">
        <f>ROUND(E21*P21,2)</f>
        <v>0</v>
      </c>
      <c r="R21" s="260"/>
      <c r="S21" s="260" t="s">
        <v>192</v>
      </c>
      <c r="T21" s="261" t="s">
        <v>167</v>
      </c>
      <c r="U21" s="224">
        <v>0</v>
      </c>
      <c r="V21" s="224">
        <f>ROUND(E21*U21,2)</f>
        <v>0</v>
      </c>
      <c r="W21" s="224"/>
      <c r="X21" s="224" t="s">
        <v>338</v>
      </c>
      <c r="Y21" s="215"/>
      <c r="Z21" s="215"/>
      <c r="AA21" s="215"/>
      <c r="AB21" s="215"/>
      <c r="AC21" s="215"/>
      <c r="AD21" s="215"/>
      <c r="AE21" s="215"/>
      <c r="AF21" s="215"/>
      <c r="AG21" s="215" t="s">
        <v>339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55">
        <v>10</v>
      </c>
      <c r="B22" s="256" t="s">
        <v>1035</v>
      </c>
      <c r="C22" s="264" t="s">
        <v>1010</v>
      </c>
      <c r="D22" s="257" t="s">
        <v>389</v>
      </c>
      <c r="E22" s="258">
        <v>10</v>
      </c>
      <c r="F22" s="259"/>
      <c r="G22" s="260">
        <f>ROUND(E22*F22,2)</f>
        <v>0</v>
      </c>
      <c r="H22" s="259"/>
      <c r="I22" s="260">
        <f>ROUND(E22*H22,2)</f>
        <v>0</v>
      </c>
      <c r="J22" s="259"/>
      <c r="K22" s="260">
        <f>ROUND(E22*J22,2)</f>
        <v>0</v>
      </c>
      <c r="L22" s="260">
        <v>21</v>
      </c>
      <c r="M22" s="260">
        <f>G22*(1+L22/100)</f>
        <v>0</v>
      </c>
      <c r="N22" s="260">
        <v>1.7000000000000001E-4</v>
      </c>
      <c r="O22" s="260">
        <f>ROUND(E22*N22,2)</f>
        <v>0</v>
      </c>
      <c r="P22" s="260">
        <v>0</v>
      </c>
      <c r="Q22" s="260">
        <f>ROUND(E22*P22,2)</f>
        <v>0</v>
      </c>
      <c r="R22" s="260"/>
      <c r="S22" s="260" t="s">
        <v>192</v>
      </c>
      <c r="T22" s="261" t="s">
        <v>167</v>
      </c>
      <c r="U22" s="224">
        <v>0</v>
      </c>
      <c r="V22" s="224">
        <f>ROUND(E22*U22,2)</f>
        <v>0</v>
      </c>
      <c r="W22" s="224"/>
      <c r="X22" s="224" t="s">
        <v>338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339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55">
        <v>11</v>
      </c>
      <c r="B23" s="256" t="s">
        <v>1036</v>
      </c>
      <c r="C23" s="264" t="s">
        <v>1012</v>
      </c>
      <c r="D23" s="257" t="s">
        <v>389</v>
      </c>
      <c r="E23" s="258">
        <v>10</v>
      </c>
      <c r="F23" s="259"/>
      <c r="G23" s="260">
        <f>ROUND(E23*F23,2)</f>
        <v>0</v>
      </c>
      <c r="H23" s="259"/>
      <c r="I23" s="260">
        <f>ROUND(E23*H23,2)</f>
        <v>0</v>
      </c>
      <c r="J23" s="259"/>
      <c r="K23" s="260">
        <f>ROUND(E23*J23,2)</f>
        <v>0</v>
      </c>
      <c r="L23" s="260">
        <v>21</v>
      </c>
      <c r="M23" s="260">
        <f>G23*(1+L23/100)</f>
        <v>0</v>
      </c>
      <c r="N23" s="260">
        <v>1.7000000000000001E-4</v>
      </c>
      <c r="O23" s="260">
        <f>ROUND(E23*N23,2)</f>
        <v>0</v>
      </c>
      <c r="P23" s="260">
        <v>0</v>
      </c>
      <c r="Q23" s="260">
        <f>ROUND(E23*P23,2)</f>
        <v>0</v>
      </c>
      <c r="R23" s="260"/>
      <c r="S23" s="260" t="s">
        <v>192</v>
      </c>
      <c r="T23" s="261" t="s">
        <v>167</v>
      </c>
      <c r="U23" s="224">
        <v>0</v>
      </c>
      <c r="V23" s="224">
        <f>ROUND(E23*U23,2)</f>
        <v>0</v>
      </c>
      <c r="W23" s="224"/>
      <c r="X23" s="224" t="s">
        <v>338</v>
      </c>
      <c r="Y23" s="215"/>
      <c r="Z23" s="215"/>
      <c r="AA23" s="215"/>
      <c r="AB23" s="215"/>
      <c r="AC23" s="215"/>
      <c r="AD23" s="215"/>
      <c r="AE23" s="215"/>
      <c r="AF23" s="215"/>
      <c r="AG23" s="215" t="s">
        <v>339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35">
        <v>12</v>
      </c>
      <c r="B24" s="236" t="s">
        <v>1037</v>
      </c>
      <c r="C24" s="247" t="s">
        <v>1014</v>
      </c>
      <c r="D24" s="237" t="s">
        <v>389</v>
      </c>
      <c r="E24" s="238">
        <v>10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1.7000000000000001E-4</v>
      </c>
      <c r="O24" s="240">
        <f>ROUND(E24*N24,2)</f>
        <v>0</v>
      </c>
      <c r="P24" s="240">
        <v>0</v>
      </c>
      <c r="Q24" s="240">
        <f>ROUND(E24*P24,2)</f>
        <v>0</v>
      </c>
      <c r="R24" s="240"/>
      <c r="S24" s="240" t="s">
        <v>192</v>
      </c>
      <c r="T24" s="241" t="s">
        <v>167</v>
      </c>
      <c r="U24" s="224">
        <v>0</v>
      </c>
      <c r="V24" s="224">
        <f>ROUND(E24*U24,2)</f>
        <v>0</v>
      </c>
      <c r="W24" s="224"/>
      <c r="X24" s="224" t="s">
        <v>338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339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22"/>
      <c r="B25" s="223"/>
      <c r="C25" s="248" t="s">
        <v>1015</v>
      </c>
      <c r="D25" s="243"/>
      <c r="E25" s="243"/>
      <c r="F25" s="243"/>
      <c r="G25" s="243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171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35">
        <v>13</v>
      </c>
      <c r="B26" s="236" t="s">
        <v>1038</v>
      </c>
      <c r="C26" s="247" t="s">
        <v>1017</v>
      </c>
      <c r="D26" s="237" t="s">
        <v>1018</v>
      </c>
      <c r="E26" s="238">
        <v>2</v>
      </c>
      <c r="F26" s="239"/>
      <c r="G26" s="240">
        <f>ROUND(E26*F26,2)</f>
        <v>0</v>
      </c>
      <c r="H26" s="239"/>
      <c r="I26" s="240">
        <f>ROUND(E26*H26,2)</f>
        <v>0</v>
      </c>
      <c r="J26" s="239"/>
      <c r="K26" s="240">
        <f>ROUND(E26*J26,2)</f>
        <v>0</v>
      </c>
      <c r="L26" s="240">
        <v>21</v>
      </c>
      <c r="M26" s="240">
        <f>G26*(1+L26/100)</f>
        <v>0</v>
      </c>
      <c r="N26" s="240">
        <v>1.7000000000000001E-4</v>
      </c>
      <c r="O26" s="240">
        <f>ROUND(E26*N26,2)</f>
        <v>0</v>
      </c>
      <c r="P26" s="240">
        <v>0</v>
      </c>
      <c r="Q26" s="240">
        <f>ROUND(E26*P26,2)</f>
        <v>0</v>
      </c>
      <c r="R26" s="240"/>
      <c r="S26" s="240" t="s">
        <v>192</v>
      </c>
      <c r="T26" s="241" t="s">
        <v>167</v>
      </c>
      <c r="U26" s="224">
        <v>0</v>
      </c>
      <c r="V26" s="224">
        <f>ROUND(E26*U26,2)</f>
        <v>0</v>
      </c>
      <c r="W26" s="224"/>
      <c r="X26" s="224" t="s">
        <v>338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339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22"/>
      <c r="B27" s="223"/>
      <c r="C27" s="248" t="s">
        <v>1019</v>
      </c>
      <c r="D27" s="243"/>
      <c r="E27" s="243"/>
      <c r="F27" s="243"/>
      <c r="G27" s="243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171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49" t="s">
        <v>1020</v>
      </c>
      <c r="D28" s="244"/>
      <c r="E28" s="244"/>
      <c r="F28" s="244"/>
      <c r="G28" s="24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171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ht="22.5" outlineLevel="1" x14ac:dyDescent="0.2">
      <c r="A29" s="255">
        <v>14</v>
      </c>
      <c r="B29" s="256" t="s">
        <v>1039</v>
      </c>
      <c r="C29" s="264" t="s">
        <v>1022</v>
      </c>
      <c r="D29" s="257" t="s">
        <v>575</v>
      </c>
      <c r="E29" s="258">
        <v>100</v>
      </c>
      <c r="F29" s="259"/>
      <c r="G29" s="260">
        <f>ROUND(E29*F29,2)</f>
        <v>0</v>
      </c>
      <c r="H29" s="259"/>
      <c r="I29" s="260">
        <f>ROUND(E29*H29,2)</f>
        <v>0</v>
      </c>
      <c r="J29" s="259"/>
      <c r="K29" s="260">
        <f>ROUND(E29*J29,2)</f>
        <v>0</v>
      </c>
      <c r="L29" s="260">
        <v>21</v>
      </c>
      <c r="M29" s="260">
        <f>G29*(1+L29/100)</f>
        <v>0</v>
      </c>
      <c r="N29" s="260">
        <v>1.7000000000000001E-4</v>
      </c>
      <c r="O29" s="260">
        <f>ROUND(E29*N29,2)</f>
        <v>0.02</v>
      </c>
      <c r="P29" s="260">
        <v>0</v>
      </c>
      <c r="Q29" s="260">
        <f>ROUND(E29*P29,2)</f>
        <v>0</v>
      </c>
      <c r="R29" s="260"/>
      <c r="S29" s="260" t="s">
        <v>192</v>
      </c>
      <c r="T29" s="261" t="s">
        <v>167</v>
      </c>
      <c r="U29" s="224">
        <v>0</v>
      </c>
      <c r="V29" s="224">
        <f>ROUND(E29*U29,2)</f>
        <v>0</v>
      </c>
      <c r="W29" s="224"/>
      <c r="X29" s="224" t="s">
        <v>338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339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35">
        <v>15</v>
      </c>
      <c r="B30" s="236" t="s">
        <v>1040</v>
      </c>
      <c r="C30" s="247" t="s">
        <v>1024</v>
      </c>
      <c r="D30" s="237" t="s">
        <v>272</v>
      </c>
      <c r="E30" s="238">
        <v>0.5</v>
      </c>
      <c r="F30" s="239"/>
      <c r="G30" s="240">
        <f>ROUND(E30*F30,2)</f>
        <v>0</v>
      </c>
      <c r="H30" s="239"/>
      <c r="I30" s="240">
        <f>ROUND(E30*H30,2)</f>
        <v>0</v>
      </c>
      <c r="J30" s="239"/>
      <c r="K30" s="240">
        <f>ROUND(E30*J30,2)</f>
        <v>0</v>
      </c>
      <c r="L30" s="240">
        <v>21</v>
      </c>
      <c r="M30" s="240">
        <f>G30*(1+L30/100)</f>
        <v>0</v>
      </c>
      <c r="N30" s="240">
        <v>1.7000000000000001E-4</v>
      </c>
      <c r="O30" s="240">
        <f>ROUND(E30*N30,2)</f>
        <v>0</v>
      </c>
      <c r="P30" s="240">
        <v>0</v>
      </c>
      <c r="Q30" s="240">
        <f>ROUND(E30*P30,2)</f>
        <v>0</v>
      </c>
      <c r="R30" s="240"/>
      <c r="S30" s="240" t="s">
        <v>192</v>
      </c>
      <c r="T30" s="241" t="s">
        <v>167</v>
      </c>
      <c r="U30" s="224">
        <v>0</v>
      </c>
      <c r="V30" s="224">
        <f>ROUND(E30*U30,2)</f>
        <v>0</v>
      </c>
      <c r="W30" s="224"/>
      <c r="X30" s="224" t="s">
        <v>193</v>
      </c>
      <c r="Y30" s="215"/>
      <c r="Z30" s="215"/>
      <c r="AA30" s="215"/>
      <c r="AB30" s="215"/>
      <c r="AC30" s="215"/>
      <c r="AD30" s="215"/>
      <c r="AE30" s="215"/>
      <c r="AF30" s="215"/>
      <c r="AG30" s="215" t="s">
        <v>204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x14ac:dyDescent="0.2">
      <c r="A31" s="3"/>
      <c r="B31" s="4"/>
      <c r="C31" s="250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v>15</v>
      </c>
      <c r="AF31">
        <v>21</v>
      </c>
      <c r="AG31" t="s">
        <v>148</v>
      </c>
    </row>
    <row r="32" spans="1:60" x14ac:dyDescent="0.2">
      <c r="A32" s="218"/>
      <c r="B32" s="219" t="s">
        <v>29</v>
      </c>
      <c r="C32" s="251"/>
      <c r="D32" s="220"/>
      <c r="E32" s="221"/>
      <c r="F32" s="221"/>
      <c r="G32" s="245">
        <f>G8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E32">
        <f>SUMIF(L7:L30,AE31,G7:G30)</f>
        <v>0</v>
      </c>
      <c r="AF32">
        <f>SUMIF(L7:L30,AF31,G7:G30)</f>
        <v>0</v>
      </c>
      <c r="AG32" t="s">
        <v>199</v>
      </c>
    </row>
    <row r="33" spans="3:33" x14ac:dyDescent="0.2">
      <c r="C33" s="252"/>
      <c r="D33" s="10"/>
      <c r="AG33" t="s">
        <v>200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rT7o/lUKpF7Hj6p9+vkFq1p90KNx+WXFnHIGhpfOpk2cNJbOpxJLHrDnl/XZvXLcDEZ6gUb+dzquvqbe/rtFw==" saltValue="d04koFdE3IfcJRMILNubrw==" spinCount="100000" sheet="1"/>
  <mergeCells count="11">
    <mergeCell ref="C14:G14"/>
    <mergeCell ref="C17:G17"/>
    <mergeCell ref="C25:G25"/>
    <mergeCell ref="C27:G27"/>
    <mergeCell ref="C28:G28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63</v>
      </c>
      <c r="C4" s="207" t="s">
        <v>64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122</v>
      </c>
      <c r="C8" s="246" t="s">
        <v>123</v>
      </c>
      <c r="D8" s="231"/>
      <c r="E8" s="232"/>
      <c r="F8" s="233"/>
      <c r="G8" s="233">
        <f>SUMIF(AG9:AG15,"&lt;&gt;NOR",G9:G15)</f>
        <v>0</v>
      </c>
      <c r="H8" s="233"/>
      <c r="I8" s="233">
        <f>SUM(I9:I15)</f>
        <v>0</v>
      </c>
      <c r="J8" s="233"/>
      <c r="K8" s="233">
        <f>SUM(K9:K15)</f>
        <v>0</v>
      </c>
      <c r="L8" s="233"/>
      <c r="M8" s="233">
        <f>SUM(M9:M15)</f>
        <v>0</v>
      </c>
      <c r="N8" s="233"/>
      <c r="O8" s="233">
        <f>SUM(O9:O15)</f>
        <v>0</v>
      </c>
      <c r="P8" s="233"/>
      <c r="Q8" s="233">
        <f>SUM(Q9:Q15)</f>
        <v>0</v>
      </c>
      <c r="R8" s="233"/>
      <c r="S8" s="233"/>
      <c r="T8" s="234"/>
      <c r="U8" s="228"/>
      <c r="V8" s="228">
        <f>SUM(V9:V15)</f>
        <v>0</v>
      </c>
      <c r="W8" s="228"/>
      <c r="X8" s="228"/>
      <c r="AG8" t="s">
        <v>162</v>
      </c>
    </row>
    <row r="9" spans="1:60" outlineLevel="1" x14ac:dyDescent="0.2">
      <c r="A9" s="255">
        <v>1</v>
      </c>
      <c r="B9" s="256" t="s">
        <v>1041</v>
      </c>
      <c r="C9" s="264" t="s">
        <v>1042</v>
      </c>
      <c r="D9" s="257" t="s">
        <v>1043</v>
      </c>
      <c r="E9" s="258">
        <v>8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1.7000000000000001E-4</v>
      </c>
      <c r="O9" s="260">
        <f>ROUND(E9*N9,2)</f>
        <v>0</v>
      </c>
      <c r="P9" s="260">
        <v>0</v>
      </c>
      <c r="Q9" s="260">
        <f>ROUND(E9*P9,2)</f>
        <v>0</v>
      </c>
      <c r="R9" s="260"/>
      <c r="S9" s="260" t="s">
        <v>192</v>
      </c>
      <c r="T9" s="261" t="s">
        <v>167</v>
      </c>
      <c r="U9" s="224">
        <v>0</v>
      </c>
      <c r="V9" s="224">
        <f>ROUND(E9*U9,2)</f>
        <v>0</v>
      </c>
      <c r="W9" s="224"/>
      <c r="X9" s="224" t="s">
        <v>1044</v>
      </c>
      <c r="Y9" s="215"/>
      <c r="Z9" s="215"/>
      <c r="AA9" s="215"/>
      <c r="AB9" s="215"/>
      <c r="AC9" s="215"/>
      <c r="AD9" s="215"/>
      <c r="AE9" s="215"/>
      <c r="AF9" s="215"/>
      <c r="AG9" s="215" t="s">
        <v>1045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55">
        <v>2</v>
      </c>
      <c r="B10" s="256" t="s">
        <v>1046</v>
      </c>
      <c r="C10" s="264" t="s">
        <v>1047</v>
      </c>
      <c r="D10" s="257" t="s">
        <v>1043</v>
      </c>
      <c r="E10" s="258">
        <v>24</v>
      </c>
      <c r="F10" s="259"/>
      <c r="G10" s="260">
        <f>ROUND(E10*F10,2)</f>
        <v>0</v>
      </c>
      <c r="H10" s="259"/>
      <c r="I10" s="260">
        <f>ROUND(E10*H10,2)</f>
        <v>0</v>
      </c>
      <c r="J10" s="259"/>
      <c r="K10" s="260">
        <f>ROUND(E10*J10,2)</f>
        <v>0</v>
      </c>
      <c r="L10" s="260">
        <v>21</v>
      </c>
      <c r="M10" s="260">
        <f>G10*(1+L10/100)</f>
        <v>0</v>
      </c>
      <c r="N10" s="260">
        <v>1.7000000000000001E-4</v>
      </c>
      <c r="O10" s="260">
        <f>ROUND(E10*N10,2)</f>
        <v>0</v>
      </c>
      <c r="P10" s="260">
        <v>0</v>
      </c>
      <c r="Q10" s="260">
        <f>ROUND(E10*P10,2)</f>
        <v>0</v>
      </c>
      <c r="R10" s="260"/>
      <c r="S10" s="260" t="s">
        <v>192</v>
      </c>
      <c r="T10" s="261" t="s">
        <v>167</v>
      </c>
      <c r="U10" s="224">
        <v>0</v>
      </c>
      <c r="V10" s="224">
        <f>ROUND(E10*U10,2)</f>
        <v>0</v>
      </c>
      <c r="W10" s="224"/>
      <c r="X10" s="224" t="s">
        <v>193</v>
      </c>
      <c r="Y10" s="215"/>
      <c r="Z10" s="215"/>
      <c r="AA10" s="215"/>
      <c r="AB10" s="215"/>
      <c r="AC10" s="215"/>
      <c r="AD10" s="215"/>
      <c r="AE10" s="215"/>
      <c r="AF10" s="215"/>
      <c r="AG10" s="215" t="s">
        <v>204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55">
        <v>3</v>
      </c>
      <c r="B11" s="256" t="s">
        <v>1048</v>
      </c>
      <c r="C11" s="264" t="s">
        <v>1049</v>
      </c>
      <c r="D11" s="257" t="s">
        <v>1043</v>
      </c>
      <c r="E11" s="258">
        <v>8</v>
      </c>
      <c r="F11" s="259"/>
      <c r="G11" s="260">
        <f>ROUND(E11*F11,2)</f>
        <v>0</v>
      </c>
      <c r="H11" s="259"/>
      <c r="I11" s="260">
        <f>ROUND(E11*H11,2)</f>
        <v>0</v>
      </c>
      <c r="J11" s="259"/>
      <c r="K11" s="260">
        <f>ROUND(E11*J11,2)</f>
        <v>0</v>
      </c>
      <c r="L11" s="260">
        <v>21</v>
      </c>
      <c r="M11" s="260">
        <f>G11*(1+L11/100)</f>
        <v>0</v>
      </c>
      <c r="N11" s="260">
        <v>1.7000000000000001E-4</v>
      </c>
      <c r="O11" s="260">
        <f>ROUND(E11*N11,2)</f>
        <v>0</v>
      </c>
      <c r="P11" s="260">
        <v>0</v>
      </c>
      <c r="Q11" s="260">
        <f>ROUND(E11*P11,2)</f>
        <v>0</v>
      </c>
      <c r="R11" s="260"/>
      <c r="S11" s="260" t="s">
        <v>192</v>
      </c>
      <c r="T11" s="261" t="s">
        <v>167</v>
      </c>
      <c r="U11" s="224">
        <v>0</v>
      </c>
      <c r="V11" s="224">
        <f>ROUND(E11*U11,2)</f>
        <v>0</v>
      </c>
      <c r="W11" s="224"/>
      <c r="X11" s="224" t="s">
        <v>193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204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55">
        <v>4</v>
      </c>
      <c r="B12" s="256" t="s">
        <v>1050</v>
      </c>
      <c r="C12" s="264" t="s">
        <v>1051</v>
      </c>
      <c r="D12" s="257" t="s">
        <v>575</v>
      </c>
      <c r="E12" s="258">
        <v>1</v>
      </c>
      <c r="F12" s="259"/>
      <c r="G12" s="260">
        <f>ROUND(E12*F12,2)</f>
        <v>0</v>
      </c>
      <c r="H12" s="259"/>
      <c r="I12" s="260">
        <f>ROUND(E12*H12,2)</f>
        <v>0</v>
      </c>
      <c r="J12" s="259"/>
      <c r="K12" s="260">
        <f>ROUND(E12*J12,2)</f>
        <v>0</v>
      </c>
      <c r="L12" s="260">
        <v>21</v>
      </c>
      <c r="M12" s="260">
        <f>G12*(1+L12/100)</f>
        <v>0</v>
      </c>
      <c r="N12" s="260">
        <v>1.7000000000000001E-4</v>
      </c>
      <c r="O12" s="260">
        <f>ROUND(E12*N12,2)</f>
        <v>0</v>
      </c>
      <c r="P12" s="260">
        <v>0</v>
      </c>
      <c r="Q12" s="260">
        <f>ROUND(E12*P12,2)</f>
        <v>0</v>
      </c>
      <c r="R12" s="260"/>
      <c r="S12" s="260" t="s">
        <v>192</v>
      </c>
      <c r="T12" s="261" t="s">
        <v>167</v>
      </c>
      <c r="U12" s="224">
        <v>0</v>
      </c>
      <c r="V12" s="224">
        <f>ROUND(E12*U12,2)</f>
        <v>0</v>
      </c>
      <c r="W12" s="224"/>
      <c r="X12" s="224" t="s">
        <v>338</v>
      </c>
      <c r="Y12" s="215"/>
      <c r="Z12" s="215"/>
      <c r="AA12" s="215"/>
      <c r="AB12" s="215"/>
      <c r="AC12" s="215"/>
      <c r="AD12" s="215"/>
      <c r="AE12" s="215"/>
      <c r="AF12" s="215"/>
      <c r="AG12" s="215" t="s">
        <v>339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55">
        <v>5</v>
      </c>
      <c r="B13" s="256" t="s">
        <v>1052</v>
      </c>
      <c r="C13" s="264" t="s">
        <v>1053</v>
      </c>
      <c r="D13" s="257" t="s">
        <v>575</v>
      </c>
      <c r="E13" s="258">
        <v>1</v>
      </c>
      <c r="F13" s="259"/>
      <c r="G13" s="260">
        <f>ROUND(E13*F13,2)</f>
        <v>0</v>
      </c>
      <c r="H13" s="259"/>
      <c r="I13" s="260">
        <f>ROUND(E13*H13,2)</f>
        <v>0</v>
      </c>
      <c r="J13" s="259"/>
      <c r="K13" s="260">
        <f>ROUND(E13*J13,2)</f>
        <v>0</v>
      </c>
      <c r="L13" s="260">
        <v>21</v>
      </c>
      <c r="M13" s="260">
        <f>G13*(1+L13/100)</f>
        <v>0</v>
      </c>
      <c r="N13" s="260">
        <v>1.7000000000000001E-4</v>
      </c>
      <c r="O13" s="260">
        <f>ROUND(E13*N13,2)</f>
        <v>0</v>
      </c>
      <c r="P13" s="260">
        <v>0</v>
      </c>
      <c r="Q13" s="260">
        <f>ROUND(E13*P13,2)</f>
        <v>0</v>
      </c>
      <c r="R13" s="260"/>
      <c r="S13" s="260" t="s">
        <v>192</v>
      </c>
      <c r="T13" s="261" t="s">
        <v>167</v>
      </c>
      <c r="U13" s="224">
        <v>0</v>
      </c>
      <c r="V13" s="224">
        <f>ROUND(E13*U13,2)</f>
        <v>0</v>
      </c>
      <c r="W13" s="224"/>
      <c r="X13" s="224" t="s">
        <v>338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339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55">
        <v>6</v>
      </c>
      <c r="B14" s="256" t="s">
        <v>1054</v>
      </c>
      <c r="C14" s="264" t="s">
        <v>1055</v>
      </c>
      <c r="D14" s="257" t="s">
        <v>575</v>
      </c>
      <c r="E14" s="258">
        <v>1</v>
      </c>
      <c r="F14" s="259"/>
      <c r="G14" s="260">
        <f>ROUND(E14*F14,2)</f>
        <v>0</v>
      </c>
      <c r="H14" s="259"/>
      <c r="I14" s="260">
        <f>ROUND(E14*H14,2)</f>
        <v>0</v>
      </c>
      <c r="J14" s="259"/>
      <c r="K14" s="260">
        <f>ROUND(E14*J14,2)</f>
        <v>0</v>
      </c>
      <c r="L14" s="260">
        <v>21</v>
      </c>
      <c r="M14" s="260">
        <f>G14*(1+L14/100)</f>
        <v>0</v>
      </c>
      <c r="N14" s="260">
        <v>1.7000000000000001E-4</v>
      </c>
      <c r="O14" s="260">
        <f>ROUND(E14*N14,2)</f>
        <v>0</v>
      </c>
      <c r="P14" s="260">
        <v>0</v>
      </c>
      <c r="Q14" s="260">
        <f>ROUND(E14*P14,2)</f>
        <v>0</v>
      </c>
      <c r="R14" s="260"/>
      <c r="S14" s="260" t="s">
        <v>192</v>
      </c>
      <c r="T14" s="261" t="s">
        <v>167</v>
      </c>
      <c r="U14" s="224">
        <v>0</v>
      </c>
      <c r="V14" s="224">
        <f>ROUND(E14*U14,2)</f>
        <v>0</v>
      </c>
      <c r="W14" s="224"/>
      <c r="X14" s="224" t="s">
        <v>1044</v>
      </c>
      <c r="Y14" s="215"/>
      <c r="Z14" s="215"/>
      <c r="AA14" s="215"/>
      <c r="AB14" s="215"/>
      <c r="AC14" s="215"/>
      <c r="AD14" s="215"/>
      <c r="AE14" s="215"/>
      <c r="AF14" s="215"/>
      <c r="AG14" s="215" t="s">
        <v>1045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35">
        <v>7</v>
      </c>
      <c r="B15" s="236" t="s">
        <v>1056</v>
      </c>
      <c r="C15" s="247" t="s">
        <v>1057</v>
      </c>
      <c r="D15" s="237" t="s">
        <v>1043</v>
      </c>
      <c r="E15" s="238">
        <v>8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21</v>
      </c>
      <c r="M15" s="240">
        <f>G15*(1+L15/100)</f>
        <v>0</v>
      </c>
      <c r="N15" s="240">
        <v>1.7000000000000001E-4</v>
      </c>
      <c r="O15" s="240">
        <f>ROUND(E15*N15,2)</f>
        <v>0</v>
      </c>
      <c r="P15" s="240">
        <v>0</v>
      </c>
      <c r="Q15" s="240">
        <f>ROUND(E15*P15,2)</f>
        <v>0</v>
      </c>
      <c r="R15" s="240"/>
      <c r="S15" s="240" t="s">
        <v>192</v>
      </c>
      <c r="T15" s="241" t="s">
        <v>167</v>
      </c>
      <c r="U15" s="224">
        <v>0</v>
      </c>
      <c r="V15" s="224">
        <f>ROUND(E15*U15,2)</f>
        <v>0</v>
      </c>
      <c r="W15" s="224"/>
      <c r="X15" s="224" t="s">
        <v>193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204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x14ac:dyDescent="0.2">
      <c r="A16" s="3"/>
      <c r="B16" s="4"/>
      <c r="C16" s="250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E16">
        <v>15</v>
      </c>
      <c r="AF16">
        <v>21</v>
      </c>
      <c r="AG16" t="s">
        <v>148</v>
      </c>
    </row>
    <row r="17" spans="1:33" x14ac:dyDescent="0.2">
      <c r="A17" s="218"/>
      <c r="B17" s="219" t="s">
        <v>29</v>
      </c>
      <c r="C17" s="251"/>
      <c r="D17" s="220"/>
      <c r="E17" s="221"/>
      <c r="F17" s="221"/>
      <c r="G17" s="245">
        <f>G8</f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AE17">
        <f>SUMIF(L7:L15,AE16,G7:G15)</f>
        <v>0</v>
      </c>
      <c r="AF17">
        <f>SUMIF(L7:L15,AF16,G7:G15)</f>
        <v>0</v>
      </c>
      <c r="AG17" t="s">
        <v>199</v>
      </c>
    </row>
    <row r="18" spans="1:33" x14ac:dyDescent="0.2">
      <c r="C18" s="252"/>
      <c r="D18" s="10"/>
      <c r="AG18" t="s">
        <v>200</v>
      </c>
    </row>
    <row r="19" spans="1:33" x14ac:dyDescent="0.2">
      <c r="D19" s="10"/>
    </row>
    <row r="20" spans="1:33" x14ac:dyDescent="0.2">
      <c r="D20" s="10"/>
    </row>
    <row r="21" spans="1:33" x14ac:dyDescent="0.2">
      <c r="D21" s="10"/>
    </row>
    <row r="22" spans="1:33" x14ac:dyDescent="0.2">
      <c r="D22" s="10"/>
    </row>
    <row r="23" spans="1:33" x14ac:dyDescent="0.2">
      <c r="D23" s="10"/>
    </row>
    <row r="24" spans="1:33" x14ac:dyDescent="0.2">
      <c r="D24" s="10"/>
    </row>
    <row r="25" spans="1:33" x14ac:dyDescent="0.2">
      <c r="D25" s="10"/>
    </row>
    <row r="26" spans="1:33" x14ac:dyDescent="0.2">
      <c r="D26" s="10"/>
    </row>
    <row r="27" spans="1:33" x14ac:dyDescent="0.2">
      <c r="D27" s="10"/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q8PqIyuOQ5G0gNGsS6D0Rferrxb2tm91fH26OQRYudjmTAkrw2jKCustjNZK11vTlEuaT2KlOpKAZP4AMBnDw==" saltValue="cuLOA8neSg4bdazuOOac+Q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97"/>
  <sheetViews>
    <sheetView showGridLines="0" tabSelected="1" topLeftCell="B17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9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SUMIF(F64:F93,A16,I64:I93)+SUMIF(F64:F93,"PSU",I64:I93)</f>
        <v>0</v>
      </c>
      <c r="J16" s="85"/>
    </row>
    <row r="17" spans="1:10" ht="23.25" customHeight="1" x14ac:dyDescent="0.2">
      <c r="A17" s="199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SUMIF(F64:F93,A17,I64:I93)</f>
        <v>0</v>
      </c>
      <c r="J17" s="85"/>
    </row>
    <row r="18" spans="1:10" ht="23.25" customHeight="1" x14ac:dyDescent="0.2">
      <c r="A18" s="199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SUMIF(F64:F93,A18,I64:I93)</f>
        <v>0</v>
      </c>
      <c r="J18" s="85"/>
    </row>
    <row r="19" spans="1:10" ht="23.25" customHeight="1" x14ac:dyDescent="0.2">
      <c r="A19" s="199" t="s">
        <v>133</v>
      </c>
      <c r="B19" s="38" t="s">
        <v>27</v>
      </c>
      <c r="C19" s="62"/>
      <c r="D19" s="63"/>
      <c r="E19" s="83"/>
      <c r="F19" s="84"/>
      <c r="G19" s="83"/>
      <c r="H19" s="84"/>
      <c r="I19" s="83">
        <f>SUMIF(F64:F93,A19,I64:I93)</f>
        <v>0</v>
      </c>
      <c r="J19" s="85"/>
    </row>
    <row r="20" spans="1:10" ht="23.25" customHeight="1" x14ac:dyDescent="0.2">
      <c r="A20" s="199" t="s">
        <v>134</v>
      </c>
      <c r="B20" s="38" t="s">
        <v>28</v>
      </c>
      <c r="C20" s="62"/>
      <c r="D20" s="63"/>
      <c r="E20" s="83"/>
      <c r="F20" s="84"/>
      <c r="G20" s="83"/>
      <c r="H20" s="84"/>
      <c r="I20" s="83">
        <f>SUMIF(F64:F93,A20,I64:I93)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7" t="s">
        <v>23</v>
      </c>
      <c r="C28" s="168"/>
      <c r="D28" s="168"/>
      <c r="E28" s="169"/>
      <c r="F28" s="170"/>
      <c r="G28" s="171">
        <f>A27</f>
        <v>0</v>
      </c>
      <c r="H28" s="171"/>
      <c r="I28" s="171"/>
      <c r="J28" s="172" t="str">
        <f t="shared" si="0"/>
        <v>CZK</v>
      </c>
    </row>
    <row r="29" spans="1:10" ht="27.75" hidden="1" customHeight="1" thickBot="1" x14ac:dyDescent="0.25">
      <c r="A29" s="2"/>
      <c r="B29" s="167" t="s">
        <v>35</v>
      </c>
      <c r="C29" s="173"/>
      <c r="D29" s="173"/>
      <c r="E29" s="173"/>
      <c r="F29" s="174"/>
      <c r="G29" s="175">
        <f>ZakladDPHSni+DPHSni+ZakladDPHZakl+DPHZakl+Zaokrouhleni</f>
        <v>0</v>
      </c>
      <c r="H29" s="175"/>
      <c r="I29" s="175"/>
      <c r="J29" s="176" t="s">
        <v>66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4" t="s">
        <v>1</v>
      </c>
      <c r="J38" s="145" t="s">
        <v>0</v>
      </c>
    </row>
    <row r="39" spans="1:10" ht="25.5" hidden="1" customHeight="1" x14ac:dyDescent="0.2">
      <c r="A39" s="135">
        <v>1</v>
      </c>
      <c r="B39" s="146" t="s">
        <v>45</v>
      </c>
      <c r="C39" s="147"/>
      <c r="D39" s="147"/>
      <c r="E39" s="147"/>
      <c r="F39" s="148">
        <f>'1 01 Pol'!AE31+'1 02 Pol'!AE35+'1 11 Pol'!AE415+'1 12 Pol'!AE147+'1 13 Pol'!AE122+'1 14 Pol'!AE58+'1 21 Pol'!AE32+'1 22 Pol'!AE32+'1 23 Pol'!AE17</f>
        <v>0</v>
      </c>
      <c r="G39" s="149">
        <f>'1 01 Pol'!AF31+'1 02 Pol'!AF35+'1 11 Pol'!AF415+'1 12 Pol'!AF147+'1 13 Pol'!AF122+'1 14 Pol'!AF58+'1 21 Pol'!AF32+'1 22 Pol'!AF32+'1 23 Pol'!AF17</f>
        <v>0</v>
      </c>
      <c r="H39" s="150"/>
      <c r="I39" s="151">
        <f>F39+G39+H39</f>
        <v>0</v>
      </c>
      <c r="J39" s="152" t="str">
        <f>IF(CenaCelkemVypocet=0,"",I39/CenaCelkemVypocet*100)</f>
        <v/>
      </c>
    </row>
    <row r="40" spans="1:10" ht="25.5" customHeight="1" x14ac:dyDescent="0.2">
      <c r="A40" s="135">
        <v>2</v>
      </c>
      <c r="B40" s="153"/>
      <c r="C40" s="154" t="s">
        <v>46</v>
      </c>
      <c r="D40" s="154"/>
      <c r="E40" s="154"/>
      <c r="F40" s="155"/>
      <c r="G40" s="156"/>
      <c r="H40" s="156"/>
      <c r="I40" s="157">
        <f>F40+G40+H40</f>
        <v>0</v>
      </c>
      <c r="J40" s="158" t="str">
        <f>IF(CenaCelkemVypocet=0,"",I40/CenaCelkemVypocet*100)</f>
        <v/>
      </c>
    </row>
    <row r="41" spans="1:10" ht="25.5" customHeight="1" x14ac:dyDescent="0.2">
      <c r="A41" s="135">
        <v>2</v>
      </c>
      <c r="B41" s="153" t="s">
        <v>47</v>
      </c>
      <c r="C41" s="154" t="s">
        <v>48</v>
      </c>
      <c r="D41" s="154"/>
      <c r="E41" s="154"/>
      <c r="F41" s="155">
        <f>'1 01 Pol'!AE31+'1 02 Pol'!AE35+'1 11 Pol'!AE415+'1 12 Pol'!AE147+'1 13 Pol'!AE122+'1 14 Pol'!AE58+'1 21 Pol'!AE32+'1 22 Pol'!AE32+'1 23 Pol'!AE17</f>
        <v>0</v>
      </c>
      <c r="G41" s="156">
        <f>'1 01 Pol'!AF31+'1 02 Pol'!AF35+'1 11 Pol'!AF415+'1 12 Pol'!AF147+'1 13 Pol'!AF122+'1 14 Pol'!AF58+'1 21 Pol'!AF32+'1 22 Pol'!AF32+'1 23 Pol'!AF17</f>
        <v>0</v>
      </c>
      <c r="H41" s="156"/>
      <c r="I41" s="157">
        <f>F41+G41+H41</f>
        <v>0</v>
      </c>
      <c r="J41" s="158" t="str">
        <f>IF(CenaCelkemVypocet=0,"",I41/CenaCelkemVypocet*100)</f>
        <v/>
      </c>
    </row>
    <row r="42" spans="1:10" ht="25.5" customHeight="1" x14ac:dyDescent="0.2">
      <c r="A42" s="135">
        <v>3</v>
      </c>
      <c r="B42" s="159" t="s">
        <v>49</v>
      </c>
      <c r="C42" s="147" t="s">
        <v>27</v>
      </c>
      <c r="D42" s="147"/>
      <c r="E42" s="147"/>
      <c r="F42" s="160">
        <f>'1 01 Pol'!AE31</f>
        <v>0</v>
      </c>
      <c r="G42" s="150">
        <f>'1 01 Pol'!AF31</f>
        <v>0</v>
      </c>
      <c r="H42" s="150"/>
      <c r="I42" s="151">
        <f>F42+G42+H42</f>
        <v>0</v>
      </c>
      <c r="J42" s="152" t="str">
        <f>IF(CenaCelkemVypocet=0,"",I42/CenaCelkemVypocet*100)</f>
        <v/>
      </c>
    </row>
    <row r="43" spans="1:10" ht="25.5" customHeight="1" x14ac:dyDescent="0.2">
      <c r="A43" s="135">
        <v>3</v>
      </c>
      <c r="B43" s="159" t="s">
        <v>50</v>
      </c>
      <c r="C43" s="147" t="s">
        <v>28</v>
      </c>
      <c r="D43" s="147"/>
      <c r="E43" s="147"/>
      <c r="F43" s="160">
        <f>'1 02 Pol'!AE35</f>
        <v>0</v>
      </c>
      <c r="G43" s="150">
        <f>'1 02 Pol'!AF35</f>
        <v>0</v>
      </c>
      <c r="H43" s="150"/>
      <c r="I43" s="151">
        <f>F43+G43+H43</f>
        <v>0</v>
      </c>
      <c r="J43" s="152" t="str">
        <f>IF(CenaCelkemVypocet=0,"",I43/CenaCelkemVypocet*100)</f>
        <v/>
      </c>
    </row>
    <row r="44" spans="1:10" ht="25.5" customHeight="1" x14ac:dyDescent="0.2">
      <c r="A44" s="135">
        <v>3</v>
      </c>
      <c r="B44" s="159" t="s">
        <v>51</v>
      </c>
      <c r="C44" s="147" t="s">
        <v>52</v>
      </c>
      <c r="D44" s="147"/>
      <c r="E44" s="147"/>
      <c r="F44" s="160">
        <f>'1 11 Pol'!AE415</f>
        <v>0</v>
      </c>
      <c r="G44" s="150">
        <f>'1 11 Pol'!AF415</f>
        <v>0</v>
      </c>
      <c r="H44" s="150"/>
      <c r="I44" s="151">
        <f>F44+G44+H44</f>
        <v>0</v>
      </c>
      <c r="J44" s="152" t="str">
        <f>IF(CenaCelkemVypocet=0,"",I44/CenaCelkemVypocet*100)</f>
        <v/>
      </c>
    </row>
    <row r="45" spans="1:10" ht="25.5" customHeight="1" x14ac:dyDescent="0.2">
      <c r="A45" s="135">
        <v>3</v>
      </c>
      <c r="B45" s="159" t="s">
        <v>53</v>
      </c>
      <c r="C45" s="147" t="s">
        <v>54</v>
      </c>
      <c r="D45" s="147"/>
      <c r="E45" s="147"/>
      <c r="F45" s="160">
        <f>'1 12 Pol'!AE147</f>
        <v>0</v>
      </c>
      <c r="G45" s="150">
        <f>'1 12 Pol'!AF147</f>
        <v>0</v>
      </c>
      <c r="H45" s="150"/>
      <c r="I45" s="151">
        <f>F45+G45+H45</f>
        <v>0</v>
      </c>
      <c r="J45" s="152" t="str">
        <f>IF(CenaCelkemVypocet=0,"",I45/CenaCelkemVypocet*100)</f>
        <v/>
      </c>
    </row>
    <row r="46" spans="1:10" ht="25.5" customHeight="1" x14ac:dyDescent="0.2">
      <c r="A46" s="135">
        <v>3</v>
      </c>
      <c r="B46" s="159" t="s">
        <v>55</v>
      </c>
      <c r="C46" s="147" t="s">
        <v>56</v>
      </c>
      <c r="D46" s="147"/>
      <c r="E46" s="147"/>
      <c r="F46" s="160">
        <f>'1 13 Pol'!AE122</f>
        <v>0</v>
      </c>
      <c r="G46" s="150">
        <f>'1 13 Pol'!AF122</f>
        <v>0</v>
      </c>
      <c r="H46" s="150"/>
      <c r="I46" s="151">
        <f>F46+G46+H46</f>
        <v>0</v>
      </c>
      <c r="J46" s="152" t="str">
        <f>IF(CenaCelkemVypocet=0,"",I46/CenaCelkemVypocet*100)</f>
        <v/>
      </c>
    </row>
    <row r="47" spans="1:10" ht="25.5" customHeight="1" x14ac:dyDescent="0.2">
      <c r="A47" s="135">
        <v>3</v>
      </c>
      <c r="B47" s="159" t="s">
        <v>57</v>
      </c>
      <c r="C47" s="147" t="s">
        <v>58</v>
      </c>
      <c r="D47" s="147"/>
      <c r="E47" s="147"/>
      <c r="F47" s="160">
        <f>'1 14 Pol'!AE58</f>
        <v>0</v>
      </c>
      <c r="G47" s="150">
        <f>'1 14 Pol'!AF58</f>
        <v>0</v>
      </c>
      <c r="H47" s="150"/>
      <c r="I47" s="151">
        <f>F47+G47+H47</f>
        <v>0</v>
      </c>
      <c r="J47" s="152" t="str">
        <f>IF(CenaCelkemVypocet=0,"",I47/CenaCelkemVypocet*100)</f>
        <v/>
      </c>
    </row>
    <row r="48" spans="1:10" ht="25.5" customHeight="1" x14ac:dyDescent="0.2">
      <c r="A48" s="135">
        <v>3</v>
      </c>
      <c r="B48" s="159" t="s">
        <v>59</v>
      </c>
      <c r="C48" s="147" t="s">
        <v>60</v>
      </c>
      <c r="D48" s="147"/>
      <c r="E48" s="147"/>
      <c r="F48" s="160">
        <f>'1 21 Pol'!AE32</f>
        <v>0</v>
      </c>
      <c r="G48" s="150">
        <f>'1 21 Pol'!AF32</f>
        <v>0</v>
      </c>
      <c r="H48" s="150"/>
      <c r="I48" s="151">
        <f>F48+G48+H48</f>
        <v>0</v>
      </c>
      <c r="J48" s="152" t="str">
        <f>IF(CenaCelkemVypocet=0,"",I48/CenaCelkemVypocet*100)</f>
        <v/>
      </c>
    </row>
    <row r="49" spans="1:52" ht="25.5" customHeight="1" x14ac:dyDescent="0.2">
      <c r="A49" s="135">
        <v>3</v>
      </c>
      <c r="B49" s="159" t="s">
        <v>61</v>
      </c>
      <c r="C49" s="147" t="s">
        <v>62</v>
      </c>
      <c r="D49" s="147"/>
      <c r="E49" s="147"/>
      <c r="F49" s="160">
        <f>'1 22 Pol'!AE32</f>
        <v>0</v>
      </c>
      <c r="G49" s="150">
        <f>'1 22 Pol'!AF32</f>
        <v>0</v>
      </c>
      <c r="H49" s="150"/>
      <c r="I49" s="151">
        <f>F49+G49+H49</f>
        <v>0</v>
      </c>
      <c r="J49" s="152" t="str">
        <f>IF(CenaCelkemVypocet=0,"",I49/CenaCelkemVypocet*100)</f>
        <v/>
      </c>
    </row>
    <row r="50" spans="1:52" ht="25.5" customHeight="1" x14ac:dyDescent="0.2">
      <c r="A50" s="135">
        <v>3</v>
      </c>
      <c r="B50" s="159" t="s">
        <v>63</v>
      </c>
      <c r="C50" s="147" t="s">
        <v>64</v>
      </c>
      <c r="D50" s="147"/>
      <c r="E50" s="147"/>
      <c r="F50" s="160">
        <f>'1 23 Pol'!AE17</f>
        <v>0</v>
      </c>
      <c r="G50" s="150">
        <f>'1 23 Pol'!AF17</f>
        <v>0</v>
      </c>
      <c r="H50" s="150"/>
      <c r="I50" s="151">
        <f>F50+G50+H50</f>
        <v>0</v>
      </c>
      <c r="J50" s="152" t="str">
        <f>IF(CenaCelkemVypocet=0,"",I50/CenaCelkemVypocet*100)</f>
        <v/>
      </c>
    </row>
    <row r="51" spans="1:52" ht="25.5" customHeight="1" x14ac:dyDescent="0.2">
      <c r="A51" s="135"/>
      <c r="B51" s="161" t="s">
        <v>65</v>
      </c>
      <c r="C51" s="162"/>
      <c r="D51" s="162"/>
      <c r="E51" s="162"/>
      <c r="F51" s="163">
        <f>SUMIF(A39:A50,"=1",F39:F50)</f>
        <v>0</v>
      </c>
      <c r="G51" s="164">
        <f>SUMIF(A39:A50,"=1",G39:G50)</f>
        <v>0</v>
      </c>
      <c r="H51" s="164">
        <f>SUMIF(A39:A50,"=1",H39:H50)</f>
        <v>0</v>
      </c>
      <c r="I51" s="165">
        <f>SUMIF(A39:A50,"=1",I39:I50)</f>
        <v>0</v>
      </c>
      <c r="J51" s="166">
        <f>SUMIF(A39:A50,"=1",J39:J50)</f>
        <v>0</v>
      </c>
    </row>
    <row r="53" spans="1:52" x14ac:dyDescent="0.2">
      <c r="A53" t="s">
        <v>67</v>
      </c>
      <c r="B53" t="s">
        <v>68</v>
      </c>
    </row>
    <row r="54" spans="1:52" x14ac:dyDescent="0.2">
      <c r="B54" s="178" t="s">
        <v>69</v>
      </c>
      <c r="C54" s="178"/>
      <c r="D54" s="178"/>
      <c r="E54" s="178"/>
      <c r="F54" s="178"/>
      <c r="G54" s="178"/>
      <c r="H54" s="178"/>
      <c r="I54" s="178"/>
      <c r="J54" s="178"/>
      <c r="AZ54" s="177" t="str">
        <f>B54</f>
        <v>Cenová soustava - veškeré položky jsou definovány mimo cenové soustavy.</v>
      </c>
    </row>
    <row r="55" spans="1:52" x14ac:dyDescent="0.2">
      <c r="A55" t="s">
        <v>67</v>
      </c>
      <c r="B55" t="s">
        <v>70</v>
      </c>
    </row>
    <row r="56" spans="1:52" x14ac:dyDescent="0.2">
      <c r="B56" s="178" t="s">
        <v>69</v>
      </c>
      <c r="C56" s="178"/>
      <c r="D56" s="178"/>
      <c r="E56" s="178"/>
      <c r="F56" s="178"/>
      <c r="G56" s="178"/>
      <c r="H56" s="178"/>
      <c r="I56" s="178"/>
      <c r="J56" s="178"/>
      <c r="AZ56" s="177" t="str">
        <f>B56</f>
        <v>Cenová soustava - veškeré položky jsou definovány mimo cenové soustavy.</v>
      </c>
    </row>
    <row r="57" spans="1:52" x14ac:dyDescent="0.2">
      <c r="A57" t="s">
        <v>67</v>
      </c>
      <c r="B57" t="s">
        <v>71</v>
      </c>
    </row>
    <row r="58" spans="1:52" x14ac:dyDescent="0.2">
      <c r="B58" s="178" t="s">
        <v>69</v>
      </c>
      <c r="C58" s="178"/>
      <c r="D58" s="178"/>
      <c r="E58" s="178"/>
      <c r="F58" s="178"/>
      <c r="G58" s="178"/>
      <c r="H58" s="178"/>
      <c r="I58" s="178"/>
      <c r="J58" s="178"/>
      <c r="AZ58" s="177" t="str">
        <f>B58</f>
        <v>Cenová soustava - veškeré položky jsou definovány mimo cenové soustavy.</v>
      </c>
    </row>
    <row r="61" spans="1:52" ht="15.75" x14ac:dyDescent="0.25">
      <c r="B61" s="179" t="s">
        <v>72</v>
      </c>
    </row>
    <row r="63" spans="1:52" ht="25.5" customHeight="1" x14ac:dyDescent="0.2">
      <c r="A63" s="181"/>
      <c r="B63" s="184" t="s">
        <v>17</v>
      </c>
      <c r="C63" s="184" t="s">
        <v>5</v>
      </c>
      <c r="D63" s="185"/>
      <c r="E63" s="185"/>
      <c r="F63" s="186" t="s">
        <v>73</v>
      </c>
      <c r="G63" s="186"/>
      <c r="H63" s="186"/>
      <c r="I63" s="186" t="s">
        <v>29</v>
      </c>
      <c r="J63" s="186" t="s">
        <v>0</v>
      </c>
    </row>
    <row r="64" spans="1:52" ht="36.75" customHeight="1" x14ac:dyDescent="0.2">
      <c r="A64" s="182"/>
      <c r="B64" s="187" t="s">
        <v>47</v>
      </c>
      <c r="C64" s="188" t="s">
        <v>74</v>
      </c>
      <c r="D64" s="189"/>
      <c r="E64" s="189"/>
      <c r="F64" s="195" t="s">
        <v>24</v>
      </c>
      <c r="G64" s="196"/>
      <c r="H64" s="196"/>
      <c r="I64" s="196">
        <f>'1 11 Pol'!G8+'1 12 Pol'!G8</f>
        <v>0</v>
      </c>
      <c r="J64" s="193" t="str">
        <f>IF(I94=0,"",I64/I94*100)</f>
        <v/>
      </c>
    </row>
    <row r="65" spans="1:10" ht="36.75" customHeight="1" x14ac:dyDescent="0.2">
      <c r="A65" s="182"/>
      <c r="B65" s="187" t="s">
        <v>75</v>
      </c>
      <c r="C65" s="188" t="s">
        <v>76</v>
      </c>
      <c r="D65" s="189"/>
      <c r="E65" s="189"/>
      <c r="F65" s="195" t="s">
        <v>24</v>
      </c>
      <c r="G65" s="196"/>
      <c r="H65" s="196"/>
      <c r="I65" s="196">
        <f>'1 11 Pol'!G47+'1 12 Pol'!G47</f>
        <v>0</v>
      </c>
      <c r="J65" s="193" t="str">
        <f>IF(I94=0,"",I65/I94*100)</f>
        <v/>
      </c>
    </row>
    <row r="66" spans="1:10" ht="36.75" customHeight="1" x14ac:dyDescent="0.2">
      <c r="A66" s="182"/>
      <c r="B66" s="187" t="s">
        <v>77</v>
      </c>
      <c r="C66" s="188" t="s">
        <v>78</v>
      </c>
      <c r="D66" s="189"/>
      <c r="E66" s="189"/>
      <c r="F66" s="195" t="s">
        <v>24</v>
      </c>
      <c r="G66" s="196"/>
      <c r="H66" s="196"/>
      <c r="I66" s="196">
        <f>'1 11 Pol'!G64+'1 12 Pol'!G62+'1 13 Pol'!G8</f>
        <v>0</v>
      </c>
      <c r="J66" s="193" t="str">
        <f>IF(I94=0,"",I66/I94*100)</f>
        <v/>
      </c>
    </row>
    <row r="67" spans="1:10" ht="36.75" customHeight="1" x14ac:dyDescent="0.2">
      <c r="A67" s="182"/>
      <c r="B67" s="187" t="s">
        <v>79</v>
      </c>
      <c r="C67" s="188" t="s">
        <v>80</v>
      </c>
      <c r="D67" s="189"/>
      <c r="E67" s="189"/>
      <c r="F67" s="195" t="s">
        <v>24</v>
      </c>
      <c r="G67" s="196"/>
      <c r="H67" s="196"/>
      <c r="I67" s="196">
        <f>'1 11 Pol'!G102+'1 12 Pol'!G71</f>
        <v>0</v>
      </c>
      <c r="J67" s="193" t="str">
        <f>IF(I94=0,"",I67/I94*100)</f>
        <v/>
      </c>
    </row>
    <row r="68" spans="1:10" ht="36.75" customHeight="1" x14ac:dyDescent="0.2">
      <c r="A68" s="182"/>
      <c r="B68" s="187" t="s">
        <v>81</v>
      </c>
      <c r="C68" s="188" t="s">
        <v>82</v>
      </c>
      <c r="D68" s="189"/>
      <c r="E68" s="189"/>
      <c r="F68" s="195" t="s">
        <v>24</v>
      </c>
      <c r="G68" s="196"/>
      <c r="H68" s="196"/>
      <c r="I68" s="196">
        <f>'1 11 Pol'!G120+'1 12 Pol'!G105</f>
        <v>0</v>
      </c>
      <c r="J68" s="193" t="str">
        <f>IF(I94=0,"",I68/I94*100)</f>
        <v/>
      </c>
    </row>
    <row r="69" spans="1:10" ht="36.75" customHeight="1" x14ac:dyDescent="0.2">
      <c r="A69" s="182"/>
      <c r="B69" s="187" t="s">
        <v>83</v>
      </c>
      <c r="C69" s="188" t="s">
        <v>84</v>
      </c>
      <c r="D69" s="189"/>
      <c r="E69" s="189"/>
      <c r="F69" s="195" t="s">
        <v>24</v>
      </c>
      <c r="G69" s="196"/>
      <c r="H69" s="196"/>
      <c r="I69" s="196">
        <f>'1 11 Pol'!G131+'1 13 Pol'!G10</f>
        <v>0</v>
      </c>
      <c r="J69" s="193" t="str">
        <f>IF(I94=0,"",I69/I94*100)</f>
        <v/>
      </c>
    </row>
    <row r="70" spans="1:10" ht="36.75" customHeight="1" x14ac:dyDescent="0.2">
      <c r="A70" s="182"/>
      <c r="B70" s="187" t="s">
        <v>85</v>
      </c>
      <c r="C70" s="188" t="s">
        <v>86</v>
      </c>
      <c r="D70" s="189"/>
      <c r="E70" s="189"/>
      <c r="F70" s="195" t="s">
        <v>24</v>
      </c>
      <c r="G70" s="196"/>
      <c r="H70" s="196"/>
      <c r="I70" s="196">
        <f>'1 11 Pol'!G159</f>
        <v>0</v>
      </c>
      <c r="J70" s="193" t="str">
        <f>IF(I94=0,"",I70/I94*100)</f>
        <v/>
      </c>
    </row>
    <row r="71" spans="1:10" ht="36.75" customHeight="1" x14ac:dyDescent="0.2">
      <c r="A71" s="182"/>
      <c r="B71" s="187" t="s">
        <v>87</v>
      </c>
      <c r="C71" s="188" t="s">
        <v>88</v>
      </c>
      <c r="D71" s="189"/>
      <c r="E71" s="189"/>
      <c r="F71" s="195" t="s">
        <v>24</v>
      </c>
      <c r="G71" s="196"/>
      <c r="H71" s="196"/>
      <c r="I71" s="196">
        <f>'1 11 Pol'!G182+'1 12 Pol'!G108</f>
        <v>0</v>
      </c>
      <c r="J71" s="193" t="str">
        <f>IF(I94=0,"",I71/I94*100)</f>
        <v/>
      </c>
    </row>
    <row r="72" spans="1:10" ht="36.75" customHeight="1" x14ac:dyDescent="0.2">
      <c r="A72" s="182"/>
      <c r="B72" s="187" t="s">
        <v>89</v>
      </c>
      <c r="C72" s="188" t="s">
        <v>90</v>
      </c>
      <c r="D72" s="189"/>
      <c r="E72" s="189"/>
      <c r="F72" s="195" t="s">
        <v>24</v>
      </c>
      <c r="G72" s="196"/>
      <c r="H72" s="196"/>
      <c r="I72" s="196">
        <f>'1 11 Pol'!G198</f>
        <v>0</v>
      </c>
      <c r="J72" s="193" t="str">
        <f>IF(I94=0,"",I72/I94*100)</f>
        <v/>
      </c>
    </row>
    <row r="73" spans="1:10" ht="36.75" customHeight="1" x14ac:dyDescent="0.2">
      <c r="A73" s="182"/>
      <c r="B73" s="187" t="s">
        <v>91</v>
      </c>
      <c r="C73" s="188" t="s">
        <v>92</v>
      </c>
      <c r="D73" s="189"/>
      <c r="E73" s="189"/>
      <c r="F73" s="195" t="s">
        <v>24</v>
      </c>
      <c r="G73" s="196"/>
      <c r="H73" s="196"/>
      <c r="I73" s="196">
        <f>'1 11 Pol'!G214</f>
        <v>0</v>
      </c>
      <c r="J73" s="193" t="str">
        <f>IF(I94=0,"",I73/I94*100)</f>
        <v/>
      </c>
    </row>
    <row r="74" spans="1:10" ht="36.75" customHeight="1" x14ac:dyDescent="0.2">
      <c r="A74" s="182"/>
      <c r="B74" s="187" t="s">
        <v>93</v>
      </c>
      <c r="C74" s="188" t="s">
        <v>94</v>
      </c>
      <c r="D74" s="189"/>
      <c r="E74" s="189"/>
      <c r="F74" s="195" t="s">
        <v>24</v>
      </c>
      <c r="G74" s="196"/>
      <c r="H74" s="196"/>
      <c r="I74" s="196">
        <f>'1 11 Pol'!G228</f>
        <v>0</v>
      </c>
      <c r="J74" s="193" t="str">
        <f>IF(I94=0,"",I74/I94*100)</f>
        <v/>
      </c>
    </row>
    <row r="75" spans="1:10" ht="36.75" customHeight="1" x14ac:dyDescent="0.2">
      <c r="A75" s="182"/>
      <c r="B75" s="187" t="s">
        <v>95</v>
      </c>
      <c r="C75" s="188" t="s">
        <v>96</v>
      </c>
      <c r="D75" s="189"/>
      <c r="E75" s="189"/>
      <c r="F75" s="195" t="s">
        <v>24</v>
      </c>
      <c r="G75" s="196"/>
      <c r="H75" s="196"/>
      <c r="I75" s="196">
        <f>'1 11 Pol'!G235</f>
        <v>0</v>
      </c>
      <c r="J75" s="193" t="str">
        <f>IF(I94=0,"",I75/I94*100)</f>
        <v/>
      </c>
    </row>
    <row r="76" spans="1:10" ht="36.75" customHeight="1" x14ac:dyDescent="0.2">
      <c r="A76" s="182"/>
      <c r="B76" s="187" t="s">
        <v>97</v>
      </c>
      <c r="C76" s="188" t="s">
        <v>98</v>
      </c>
      <c r="D76" s="189"/>
      <c r="E76" s="189"/>
      <c r="F76" s="195" t="s">
        <v>24</v>
      </c>
      <c r="G76" s="196"/>
      <c r="H76" s="196"/>
      <c r="I76" s="196">
        <f>'1 11 Pol'!G242+'1 13 Pol'!G14</f>
        <v>0</v>
      </c>
      <c r="J76" s="193" t="str">
        <f>IF(I94=0,"",I76/I94*100)</f>
        <v/>
      </c>
    </row>
    <row r="77" spans="1:10" ht="36.75" customHeight="1" x14ac:dyDescent="0.2">
      <c r="A77" s="182"/>
      <c r="B77" s="187" t="s">
        <v>99</v>
      </c>
      <c r="C77" s="188" t="s">
        <v>100</v>
      </c>
      <c r="D77" s="189"/>
      <c r="E77" s="189"/>
      <c r="F77" s="195" t="s">
        <v>24</v>
      </c>
      <c r="G77" s="196"/>
      <c r="H77" s="196"/>
      <c r="I77" s="196">
        <f>'1 11 Pol'!G257+'1 12 Pol'!G111+'1 13 Pol'!G19</f>
        <v>0</v>
      </c>
      <c r="J77" s="193" t="str">
        <f>IF(I94=0,"",I77/I94*100)</f>
        <v/>
      </c>
    </row>
    <row r="78" spans="1:10" ht="36.75" customHeight="1" x14ac:dyDescent="0.2">
      <c r="A78" s="182"/>
      <c r="B78" s="187" t="s">
        <v>101</v>
      </c>
      <c r="C78" s="188" t="s">
        <v>28</v>
      </c>
      <c r="D78" s="189"/>
      <c r="E78" s="189"/>
      <c r="F78" s="195" t="s">
        <v>24</v>
      </c>
      <c r="G78" s="196"/>
      <c r="H78" s="196"/>
      <c r="I78" s="196">
        <f>'1 01 Pol'!G8</f>
        <v>0</v>
      </c>
      <c r="J78" s="193" t="str">
        <f>IF(I94=0,"",I78/I94*100)</f>
        <v/>
      </c>
    </row>
    <row r="79" spans="1:10" ht="36.75" customHeight="1" x14ac:dyDescent="0.2">
      <c r="A79" s="182"/>
      <c r="B79" s="187" t="s">
        <v>102</v>
      </c>
      <c r="C79" s="188" t="s">
        <v>103</v>
      </c>
      <c r="D79" s="189"/>
      <c r="E79" s="189"/>
      <c r="F79" s="195" t="s">
        <v>25</v>
      </c>
      <c r="G79" s="196"/>
      <c r="H79" s="196"/>
      <c r="I79" s="196">
        <f>'1 11 Pol'!G259</f>
        <v>0</v>
      </c>
      <c r="J79" s="193" t="str">
        <f>IF(I94=0,"",I79/I94*100)</f>
        <v/>
      </c>
    </row>
    <row r="80" spans="1:10" ht="36.75" customHeight="1" x14ac:dyDescent="0.2">
      <c r="A80" s="182"/>
      <c r="B80" s="187" t="s">
        <v>104</v>
      </c>
      <c r="C80" s="188" t="s">
        <v>105</v>
      </c>
      <c r="D80" s="189"/>
      <c r="E80" s="189"/>
      <c r="F80" s="195" t="s">
        <v>25</v>
      </c>
      <c r="G80" s="196"/>
      <c r="H80" s="196"/>
      <c r="I80" s="196">
        <f>'1 11 Pol'!G277+'1 13 Pol'!G21</f>
        <v>0</v>
      </c>
      <c r="J80" s="193" t="str">
        <f>IF(I94=0,"",I80/I94*100)</f>
        <v/>
      </c>
    </row>
    <row r="81" spans="1:10" ht="36.75" customHeight="1" x14ac:dyDescent="0.2">
      <c r="A81" s="182"/>
      <c r="B81" s="187" t="s">
        <v>106</v>
      </c>
      <c r="C81" s="188" t="s">
        <v>107</v>
      </c>
      <c r="D81" s="189"/>
      <c r="E81" s="189"/>
      <c r="F81" s="195" t="s">
        <v>25</v>
      </c>
      <c r="G81" s="196"/>
      <c r="H81" s="196"/>
      <c r="I81" s="196">
        <f>'1 11 Pol'!G286</f>
        <v>0</v>
      </c>
      <c r="J81" s="193" t="str">
        <f>IF(I94=0,"",I81/I94*100)</f>
        <v/>
      </c>
    </row>
    <row r="82" spans="1:10" ht="36.75" customHeight="1" x14ac:dyDescent="0.2">
      <c r="A82" s="182"/>
      <c r="B82" s="187" t="s">
        <v>108</v>
      </c>
      <c r="C82" s="188" t="s">
        <v>109</v>
      </c>
      <c r="D82" s="189"/>
      <c r="E82" s="189"/>
      <c r="F82" s="195" t="s">
        <v>25</v>
      </c>
      <c r="G82" s="196"/>
      <c r="H82" s="196"/>
      <c r="I82" s="196">
        <f>'1 11 Pol'!G290</f>
        <v>0</v>
      </c>
      <c r="J82" s="193" t="str">
        <f>IF(I94=0,"",I82/I94*100)</f>
        <v/>
      </c>
    </row>
    <row r="83" spans="1:10" ht="36.75" customHeight="1" x14ac:dyDescent="0.2">
      <c r="A83" s="182"/>
      <c r="B83" s="187" t="s">
        <v>110</v>
      </c>
      <c r="C83" s="188" t="s">
        <v>111</v>
      </c>
      <c r="D83" s="189"/>
      <c r="E83" s="189"/>
      <c r="F83" s="195" t="s">
        <v>25</v>
      </c>
      <c r="G83" s="196"/>
      <c r="H83" s="196"/>
      <c r="I83" s="196">
        <f>'1 11 Pol'!G296</f>
        <v>0</v>
      </c>
      <c r="J83" s="193" t="str">
        <f>IF(I94=0,"",I83/I94*100)</f>
        <v/>
      </c>
    </row>
    <row r="84" spans="1:10" ht="36.75" customHeight="1" x14ac:dyDescent="0.2">
      <c r="A84" s="182"/>
      <c r="B84" s="187" t="s">
        <v>112</v>
      </c>
      <c r="C84" s="188" t="s">
        <v>113</v>
      </c>
      <c r="D84" s="189"/>
      <c r="E84" s="189"/>
      <c r="F84" s="195" t="s">
        <v>25</v>
      </c>
      <c r="G84" s="196"/>
      <c r="H84" s="196"/>
      <c r="I84" s="196">
        <f>'1 11 Pol'!G308+'1 12 Pol'!G113</f>
        <v>0</v>
      </c>
      <c r="J84" s="193" t="str">
        <f>IF(I94=0,"",I84/I94*100)</f>
        <v/>
      </c>
    </row>
    <row r="85" spans="1:10" ht="36.75" customHeight="1" x14ac:dyDescent="0.2">
      <c r="A85" s="182"/>
      <c r="B85" s="187" t="s">
        <v>114</v>
      </c>
      <c r="C85" s="188" t="s">
        <v>115</v>
      </c>
      <c r="D85" s="189"/>
      <c r="E85" s="189"/>
      <c r="F85" s="195" t="s">
        <v>25</v>
      </c>
      <c r="G85" s="196"/>
      <c r="H85" s="196"/>
      <c r="I85" s="196">
        <f>'1 11 Pol'!G358</f>
        <v>0</v>
      </c>
      <c r="J85" s="193" t="str">
        <f>IF(I94=0,"",I85/I94*100)</f>
        <v/>
      </c>
    </row>
    <row r="86" spans="1:10" ht="36.75" customHeight="1" x14ac:dyDescent="0.2">
      <c r="A86" s="182"/>
      <c r="B86" s="187" t="s">
        <v>116</v>
      </c>
      <c r="C86" s="188" t="s">
        <v>117</v>
      </c>
      <c r="D86" s="189"/>
      <c r="E86" s="189"/>
      <c r="F86" s="195" t="s">
        <v>25</v>
      </c>
      <c r="G86" s="196"/>
      <c r="H86" s="196"/>
      <c r="I86" s="196">
        <f>'1 11 Pol'!G373</f>
        <v>0</v>
      </c>
      <c r="J86" s="193" t="str">
        <f>IF(I94=0,"",I86/I94*100)</f>
        <v/>
      </c>
    </row>
    <row r="87" spans="1:10" ht="36.75" customHeight="1" x14ac:dyDescent="0.2">
      <c r="A87" s="182"/>
      <c r="B87" s="187" t="s">
        <v>118</v>
      </c>
      <c r="C87" s="188" t="s">
        <v>119</v>
      </c>
      <c r="D87" s="189"/>
      <c r="E87" s="189"/>
      <c r="F87" s="195" t="s">
        <v>25</v>
      </c>
      <c r="G87" s="196"/>
      <c r="H87" s="196"/>
      <c r="I87" s="196">
        <f>'1 11 Pol'!G381+'1 12 Pol'!G130</f>
        <v>0</v>
      </c>
      <c r="J87" s="193" t="str">
        <f>IF(I94=0,"",I87/I94*100)</f>
        <v/>
      </c>
    </row>
    <row r="88" spans="1:10" ht="36.75" customHeight="1" x14ac:dyDescent="0.2">
      <c r="A88" s="182"/>
      <c r="B88" s="187" t="s">
        <v>120</v>
      </c>
      <c r="C88" s="188" t="s">
        <v>121</v>
      </c>
      <c r="D88" s="189"/>
      <c r="E88" s="189"/>
      <c r="F88" s="195" t="s">
        <v>25</v>
      </c>
      <c r="G88" s="196"/>
      <c r="H88" s="196"/>
      <c r="I88" s="196">
        <f>'1 11 Pol'!G397</f>
        <v>0</v>
      </c>
      <c r="J88" s="193" t="str">
        <f>IF(I94=0,"",I88/I94*100)</f>
        <v/>
      </c>
    </row>
    <row r="89" spans="1:10" ht="36.75" customHeight="1" x14ac:dyDescent="0.2">
      <c r="A89" s="182"/>
      <c r="B89" s="187" t="s">
        <v>122</v>
      </c>
      <c r="C89" s="188" t="s">
        <v>123</v>
      </c>
      <c r="D89" s="189"/>
      <c r="E89" s="189"/>
      <c r="F89" s="195" t="s">
        <v>26</v>
      </c>
      <c r="G89" s="196"/>
      <c r="H89" s="196"/>
      <c r="I89" s="196">
        <f>'1 13 Pol'!G34+'1 21 Pol'!G8+'1 22 Pol'!G8+'1 23 Pol'!G8</f>
        <v>0</v>
      </c>
      <c r="J89" s="193" t="str">
        <f>IF(I94=0,"",I89/I94*100)</f>
        <v/>
      </c>
    </row>
    <row r="90" spans="1:10" ht="36.75" customHeight="1" x14ac:dyDescent="0.2">
      <c r="A90" s="182"/>
      <c r="B90" s="187" t="s">
        <v>124</v>
      </c>
      <c r="C90" s="188" t="s">
        <v>125</v>
      </c>
      <c r="D90" s="189"/>
      <c r="E90" s="189"/>
      <c r="F90" s="195" t="s">
        <v>26</v>
      </c>
      <c r="G90" s="196"/>
      <c r="H90" s="196"/>
      <c r="I90" s="196">
        <f>'1 13 Pol'!G112+'1 14 Pol'!G8</f>
        <v>0</v>
      </c>
      <c r="J90" s="193" t="str">
        <f>IF(I94=0,"",I90/I94*100)</f>
        <v/>
      </c>
    </row>
    <row r="91" spans="1:10" ht="36.75" customHeight="1" x14ac:dyDescent="0.2">
      <c r="A91" s="182"/>
      <c r="B91" s="187" t="s">
        <v>126</v>
      </c>
      <c r="C91" s="188" t="s">
        <v>127</v>
      </c>
      <c r="D91" s="189"/>
      <c r="E91" s="189"/>
      <c r="F91" s="195" t="s">
        <v>26</v>
      </c>
      <c r="G91" s="196"/>
      <c r="H91" s="196"/>
      <c r="I91" s="196">
        <f>'1 13 Pol'!G115</f>
        <v>0</v>
      </c>
      <c r="J91" s="193" t="str">
        <f>IF(I94=0,"",I91/I94*100)</f>
        <v/>
      </c>
    </row>
    <row r="92" spans="1:10" ht="36.75" customHeight="1" x14ac:dyDescent="0.2">
      <c r="A92" s="182"/>
      <c r="B92" s="187" t="s">
        <v>128</v>
      </c>
      <c r="C92" s="188" t="s">
        <v>129</v>
      </c>
      <c r="D92" s="189"/>
      <c r="E92" s="189"/>
      <c r="F92" s="195" t="s">
        <v>26</v>
      </c>
      <c r="G92" s="196"/>
      <c r="H92" s="196"/>
      <c r="I92" s="196">
        <f>'1 02 Pol'!G8</f>
        <v>0</v>
      </c>
      <c r="J92" s="193" t="str">
        <f>IF(I94=0,"",I92/I94*100)</f>
        <v/>
      </c>
    </row>
    <row r="93" spans="1:10" ht="36.75" customHeight="1" x14ac:dyDescent="0.2">
      <c r="A93" s="182"/>
      <c r="B93" s="187" t="s">
        <v>130</v>
      </c>
      <c r="C93" s="188" t="s">
        <v>131</v>
      </c>
      <c r="D93" s="189"/>
      <c r="E93" s="189"/>
      <c r="F93" s="195" t="s">
        <v>132</v>
      </c>
      <c r="G93" s="196"/>
      <c r="H93" s="196"/>
      <c r="I93" s="196">
        <f>'1 11 Pol'!G407+'1 13 Pol'!G25</f>
        <v>0</v>
      </c>
      <c r="J93" s="193" t="str">
        <f>IF(I94=0,"",I93/I94*100)</f>
        <v/>
      </c>
    </row>
    <row r="94" spans="1:10" ht="25.5" customHeight="1" x14ac:dyDescent="0.2">
      <c r="A94" s="183"/>
      <c r="B94" s="190" t="s">
        <v>1</v>
      </c>
      <c r="C94" s="191"/>
      <c r="D94" s="192"/>
      <c r="E94" s="192"/>
      <c r="F94" s="197"/>
      <c r="G94" s="198"/>
      <c r="H94" s="198"/>
      <c r="I94" s="198">
        <f>SUM(I64:I93)</f>
        <v>0</v>
      </c>
      <c r="J94" s="194">
        <f>SUM(J64:J93)</f>
        <v>0</v>
      </c>
    </row>
    <row r="95" spans="1:10" x14ac:dyDescent="0.2">
      <c r="F95" s="133"/>
      <c r="G95" s="133"/>
      <c r="H95" s="133"/>
      <c r="I95" s="133"/>
      <c r="J95" s="134"/>
    </row>
    <row r="96" spans="1:10" x14ac:dyDescent="0.2">
      <c r="F96" s="133"/>
      <c r="G96" s="133"/>
      <c r="H96" s="133"/>
      <c r="I96" s="133"/>
      <c r="J96" s="134"/>
    </row>
    <row r="97" spans="6:10" x14ac:dyDescent="0.2">
      <c r="F97" s="133"/>
      <c r="G97" s="133"/>
      <c r="H97" s="133"/>
      <c r="I97" s="133"/>
      <c r="J97" s="134"/>
    </row>
  </sheetData>
  <sheetProtection algorithmName="SHA-512" hashValue="lKQQxMuWwqDCpJMeDuoiBLRuxm9aOHNoGj3MN0DrZznjqidJKj4ZYknpFh/8xqSrHQ4NE7Lv69LjMmmqNZXzTQ==" saltValue="n1RkoKlleUC3D/HNGJTrV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7">
    <mergeCell ref="C93:E93"/>
    <mergeCell ref="C88:E88"/>
    <mergeCell ref="C89:E89"/>
    <mergeCell ref="C90:E90"/>
    <mergeCell ref="C91:E91"/>
    <mergeCell ref="C92:E92"/>
    <mergeCell ref="C83:E83"/>
    <mergeCell ref="C84:E84"/>
    <mergeCell ref="C85:E85"/>
    <mergeCell ref="C86:E86"/>
    <mergeCell ref="C87:E87"/>
    <mergeCell ref="C78:E78"/>
    <mergeCell ref="C79:E79"/>
    <mergeCell ref="C80:E80"/>
    <mergeCell ref="C81:E81"/>
    <mergeCell ref="C82:E82"/>
    <mergeCell ref="C73:E73"/>
    <mergeCell ref="C74:E74"/>
    <mergeCell ref="C75:E75"/>
    <mergeCell ref="C76:E76"/>
    <mergeCell ref="C77:E77"/>
    <mergeCell ref="C68:E68"/>
    <mergeCell ref="C69:E69"/>
    <mergeCell ref="C70:E70"/>
    <mergeCell ref="C71:E71"/>
    <mergeCell ref="C72:E72"/>
    <mergeCell ref="B58:J58"/>
    <mergeCell ref="C64:E64"/>
    <mergeCell ref="C65:E65"/>
    <mergeCell ref="C66:E66"/>
    <mergeCell ref="C67:E67"/>
    <mergeCell ref="C49:E49"/>
    <mergeCell ref="C50:E50"/>
    <mergeCell ref="B51:E51"/>
    <mergeCell ref="B54:J54"/>
    <mergeCell ref="B56:J56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8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ISV6hjYPPLmesjaFEGOUebEAfFjCdKSw2ZUN5ZFxASfbGcKEz04XGFXh0PAxycXpFW1G9pYLP4jxEnqlG1vZLg==" saltValue="xUoT+04HxPddR8dWc2Ex7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49</v>
      </c>
      <c r="C4" s="207" t="s">
        <v>27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101</v>
      </c>
      <c r="C8" s="246" t="s">
        <v>28</v>
      </c>
      <c r="D8" s="231"/>
      <c r="E8" s="232"/>
      <c r="F8" s="233"/>
      <c r="G8" s="233">
        <f>SUMIF(AG9:AG29,"&lt;&gt;NOR",G9:G29)</f>
        <v>0</v>
      </c>
      <c r="H8" s="233"/>
      <c r="I8" s="233">
        <f>SUM(I9:I29)</f>
        <v>0</v>
      </c>
      <c r="J8" s="233"/>
      <c r="K8" s="233">
        <f>SUM(K9:K29)</f>
        <v>0</v>
      </c>
      <c r="L8" s="233"/>
      <c r="M8" s="233">
        <f>SUM(M9:M29)</f>
        <v>0</v>
      </c>
      <c r="N8" s="233"/>
      <c r="O8" s="233">
        <f>SUM(O9:O29)</f>
        <v>0</v>
      </c>
      <c r="P8" s="233"/>
      <c r="Q8" s="233">
        <f>SUM(Q9:Q29)</f>
        <v>0</v>
      </c>
      <c r="R8" s="233"/>
      <c r="S8" s="233"/>
      <c r="T8" s="234"/>
      <c r="U8" s="228"/>
      <c r="V8" s="228">
        <f>SUM(V9:V29)</f>
        <v>0</v>
      </c>
      <c r="W8" s="228"/>
      <c r="X8" s="228"/>
      <c r="AG8" t="s">
        <v>162</v>
      </c>
    </row>
    <row r="9" spans="1:60" outlineLevel="1" x14ac:dyDescent="0.2">
      <c r="A9" s="235">
        <v>1</v>
      </c>
      <c r="B9" s="236" t="s">
        <v>163</v>
      </c>
      <c r="C9" s="247" t="s">
        <v>164</v>
      </c>
      <c r="D9" s="237" t="s">
        <v>165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0</v>
      </c>
      <c r="O9" s="240">
        <f>ROUND(E9*N9,2)</f>
        <v>0</v>
      </c>
      <c r="P9" s="240">
        <v>0</v>
      </c>
      <c r="Q9" s="240">
        <f>ROUND(E9*P9,2)</f>
        <v>0</v>
      </c>
      <c r="R9" s="240"/>
      <c r="S9" s="240" t="s">
        <v>166</v>
      </c>
      <c r="T9" s="241" t="s">
        <v>167</v>
      </c>
      <c r="U9" s="224">
        <v>0</v>
      </c>
      <c r="V9" s="224">
        <f>ROUND(E9*U9,2)</f>
        <v>0</v>
      </c>
      <c r="W9" s="224"/>
      <c r="X9" s="224" t="s">
        <v>168</v>
      </c>
      <c r="Y9" s="215"/>
      <c r="Z9" s="215"/>
      <c r="AA9" s="215"/>
      <c r="AB9" s="215"/>
      <c r="AC9" s="215"/>
      <c r="AD9" s="215"/>
      <c r="AE9" s="215"/>
      <c r="AF9" s="215"/>
      <c r="AG9" s="215" t="s">
        <v>169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ht="22.5" outlineLevel="1" x14ac:dyDescent="0.2">
      <c r="A10" s="222"/>
      <c r="B10" s="223"/>
      <c r="C10" s="248" t="s">
        <v>170</v>
      </c>
      <c r="D10" s="243"/>
      <c r="E10" s="243"/>
      <c r="F10" s="243"/>
      <c r="G10" s="24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171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42" t="str">
        <f>C10</f>
        <v>Zajištění bezpečného příjezdu a přístupu na staveniště včetně dopravního značení a potřebných souhlasů a rozhodnutí s vybudováním zařízení staveniště.</v>
      </c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22"/>
      <c r="B11" s="223"/>
      <c r="C11" s="249" t="s">
        <v>172</v>
      </c>
      <c r="D11" s="244"/>
      <c r="E11" s="244"/>
      <c r="F11" s="244"/>
      <c r="G11" s="24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15"/>
      <c r="Z11" s="215"/>
      <c r="AA11" s="215"/>
      <c r="AB11" s="215"/>
      <c r="AC11" s="215"/>
      <c r="AD11" s="215"/>
      <c r="AE11" s="215"/>
      <c r="AF11" s="215"/>
      <c r="AG11" s="215" t="s">
        <v>171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49" t="s">
        <v>173</v>
      </c>
      <c r="D12" s="244"/>
      <c r="E12" s="244"/>
      <c r="F12" s="244"/>
      <c r="G12" s="24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5"/>
      <c r="Z12" s="215"/>
      <c r="AA12" s="215"/>
      <c r="AB12" s="215"/>
      <c r="AC12" s="215"/>
      <c r="AD12" s="215"/>
      <c r="AE12" s="215"/>
      <c r="AF12" s="215"/>
      <c r="AG12" s="215" t="s">
        <v>171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ht="22.5" outlineLevel="1" x14ac:dyDescent="0.2">
      <c r="A13" s="222"/>
      <c r="B13" s="223"/>
      <c r="C13" s="249" t="s">
        <v>174</v>
      </c>
      <c r="D13" s="244"/>
      <c r="E13" s="244"/>
      <c r="F13" s="244"/>
      <c r="G13" s="24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5"/>
      <c r="Z13" s="215"/>
      <c r="AA13" s="215"/>
      <c r="AB13" s="215"/>
      <c r="AC13" s="215"/>
      <c r="AD13" s="215"/>
      <c r="AE13" s="215"/>
      <c r="AF13" s="215"/>
      <c r="AG13" s="215" t="s">
        <v>171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42" t="str">
        <f>C13</f>
        <v>Opatření k zabránění nadměrného zatěžování staveniště a jeho okolí prachem (např. používání krycích plachet, kropení sutě a odtěžované zeminy vodou)</v>
      </c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35">
        <v>2</v>
      </c>
      <c r="B14" s="236" t="s">
        <v>175</v>
      </c>
      <c r="C14" s="247" t="s">
        <v>176</v>
      </c>
      <c r="D14" s="237" t="s">
        <v>165</v>
      </c>
      <c r="E14" s="238">
        <v>1</v>
      </c>
      <c r="F14" s="239"/>
      <c r="G14" s="240">
        <f>ROUND(E14*F14,2)</f>
        <v>0</v>
      </c>
      <c r="H14" s="239"/>
      <c r="I14" s="240">
        <f>ROUND(E14*H14,2)</f>
        <v>0</v>
      </c>
      <c r="J14" s="239"/>
      <c r="K14" s="240">
        <f>ROUND(E14*J14,2)</f>
        <v>0</v>
      </c>
      <c r="L14" s="240">
        <v>21</v>
      </c>
      <c r="M14" s="240">
        <f>G14*(1+L14/100)</f>
        <v>0</v>
      </c>
      <c r="N14" s="240">
        <v>0</v>
      </c>
      <c r="O14" s="240">
        <f>ROUND(E14*N14,2)</f>
        <v>0</v>
      </c>
      <c r="P14" s="240">
        <v>0</v>
      </c>
      <c r="Q14" s="240">
        <f>ROUND(E14*P14,2)</f>
        <v>0</v>
      </c>
      <c r="R14" s="240"/>
      <c r="S14" s="240" t="s">
        <v>166</v>
      </c>
      <c r="T14" s="241" t="s">
        <v>167</v>
      </c>
      <c r="U14" s="224">
        <v>0</v>
      </c>
      <c r="V14" s="224">
        <f>ROUND(E14*U14,2)</f>
        <v>0</v>
      </c>
      <c r="W14" s="224"/>
      <c r="X14" s="224" t="s">
        <v>168</v>
      </c>
      <c r="Y14" s="215"/>
      <c r="Z14" s="215"/>
      <c r="AA14" s="215"/>
      <c r="AB14" s="215"/>
      <c r="AC14" s="215"/>
      <c r="AD14" s="215"/>
      <c r="AE14" s="215"/>
      <c r="AF14" s="215"/>
      <c r="AG14" s="215" t="s">
        <v>169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22"/>
      <c r="B15" s="223"/>
      <c r="C15" s="248" t="s">
        <v>177</v>
      </c>
      <c r="D15" s="243"/>
      <c r="E15" s="243"/>
      <c r="F15" s="243"/>
      <c r="G15" s="243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15"/>
      <c r="Z15" s="215"/>
      <c r="AA15" s="215"/>
      <c r="AB15" s="215"/>
      <c r="AC15" s="215"/>
      <c r="AD15" s="215"/>
      <c r="AE15" s="215"/>
      <c r="AF15" s="215"/>
      <c r="AG15" s="215" t="s">
        <v>171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22"/>
      <c r="B16" s="223"/>
      <c r="C16" s="249" t="s">
        <v>178</v>
      </c>
      <c r="D16" s="244"/>
      <c r="E16" s="244"/>
      <c r="F16" s="244"/>
      <c r="G16" s="24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171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22"/>
      <c r="B17" s="223"/>
      <c r="C17" s="249" t="s">
        <v>173</v>
      </c>
      <c r="D17" s="244"/>
      <c r="E17" s="244"/>
      <c r="F17" s="244"/>
      <c r="G17" s="24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5"/>
      <c r="Z17" s="215"/>
      <c r="AA17" s="215"/>
      <c r="AB17" s="215"/>
      <c r="AC17" s="215"/>
      <c r="AD17" s="215"/>
      <c r="AE17" s="215"/>
      <c r="AF17" s="215"/>
      <c r="AG17" s="215" t="s">
        <v>171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ht="22.5" outlineLevel="1" x14ac:dyDescent="0.2">
      <c r="A18" s="222"/>
      <c r="B18" s="223"/>
      <c r="C18" s="249" t="s">
        <v>179</v>
      </c>
      <c r="D18" s="244"/>
      <c r="E18" s="244"/>
      <c r="F18" s="244"/>
      <c r="G18" s="24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171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42" t="str">
        <f>C18</f>
        <v>Opatření k zabránění nadměrného zatěžování staveniště a jeho okolí prachem (např. používání krycích plachet, kropení sutě a odtěžované zeminy vodou).</v>
      </c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35">
        <v>3</v>
      </c>
      <c r="B19" s="236" t="s">
        <v>180</v>
      </c>
      <c r="C19" s="247" t="s">
        <v>181</v>
      </c>
      <c r="D19" s="237" t="s">
        <v>165</v>
      </c>
      <c r="E19" s="238">
        <v>1</v>
      </c>
      <c r="F19" s="239"/>
      <c r="G19" s="240">
        <f>ROUND(E19*F19,2)</f>
        <v>0</v>
      </c>
      <c r="H19" s="239"/>
      <c r="I19" s="240">
        <f>ROUND(E19*H19,2)</f>
        <v>0</v>
      </c>
      <c r="J19" s="239"/>
      <c r="K19" s="240">
        <f>ROUND(E19*J19,2)</f>
        <v>0</v>
      </c>
      <c r="L19" s="240">
        <v>21</v>
      </c>
      <c r="M19" s="240">
        <f>G19*(1+L19/100)</f>
        <v>0</v>
      </c>
      <c r="N19" s="240">
        <v>0</v>
      </c>
      <c r="O19" s="240">
        <f>ROUND(E19*N19,2)</f>
        <v>0</v>
      </c>
      <c r="P19" s="240">
        <v>0</v>
      </c>
      <c r="Q19" s="240">
        <f>ROUND(E19*P19,2)</f>
        <v>0</v>
      </c>
      <c r="R19" s="240"/>
      <c r="S19" s="240" t="s">
        <v>166</v>
      </c>
      <c r="T19" s="241" t="s">
        <v>167</v>
      </c>
      <c r="U19" s="224">
        <v>0</v>
      </c>
      <c r="V19" s="224">
        <f>ROUND(E19*U19,2)</f>
        <v>0</v>
      </c>
      <c r="W19" s="224"/>
      <c r="X19" s="224" t="s">
        <v>168</v>
      </c>
      <c r="Y19" s="215"/>
      <c r="Z19" s="215"/>
      <c r="AA19" s="215"/>
      <c r="AB19" s="215"/>
      <c r="AC19" s="215"/>
      <c r="AD19" s="215"/>
      <c r="AE19" s="215"/>
      <c r="AF19" s="215"/>
      <c r="AG19" s="215" t="s">
        <v>169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22"/>
      <c r="B20" s="223"/>
      <c r="C20" s="248" t="s">
        <v>182</v>
      </c>
      <c r="D20" s="243"/>
      <c r="E20" s="243"/>
      <c r="F20" s="243"/>
      <c r="G20" s="243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15"/>
      <c r="Z20" s="215"/>
      <c r="AA20" s="215"/>
      <c r="AB20" s="215"/>
      <c r="AC20" s="215"/>
      <c r="AD20" s="215"/>
      <c r="AE20" s="215"/>
      <c r="AF20" s="215"/>
      <c r="AG20" s="215" t="s">
        <v>171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22"/>
      <c r="B21" s="223"/>
      <c r="C21" s="249" t="s">
        <v>183</v>
      </c>
      <c r="D21" s="244"/>
      <c r="E21" s="244"/>
      <c r="F21" s="244"/>
      <c r="G21" s="24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171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35">
        <v>4</v>
      </c>
      <c r="B22" s="236" t="s">
        <v>184</v>
      </c>
      <c r="C22" s="247" t="s">
        <v>185</v>
      </c>
      <c r="D22" s="237" t="s">
        <v>165</v>
      </c>
      <c r="E22" s="238">
        <v>1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21</v>
      </c>
      <c r="M22" s="240">
        <f>G22*(1+L22/100)</f>
        <v>0</v>
      </c>
      <c r="N22" s="240">
        <v>0</v>
      </c>
      <c r="O22" s="240">
        <f>ROUND(E22*N22,2)</f>
        <v>0</v>
      </c>
      <c r="P22" s="240">
        <v>0</v>
      </c>
      <c r="Q22" s="240">
        <f>ROUND(E22*P22,2)</f>
        <v>0</v>
      </c>
      <c r="R22" s="240"/>
      <c r="S22" s="240" t="s">
        <v>166</v>
      </c>
      <c r="T22" s="241" t="s">
        <v>167</v>
      </c>
      <c r="U22" s="224">
        <v>0</v>
      </c>
      <c r="V22" s="224">
        <f>ROUND(E22*U22,2)</f>
        <v>0</v>
      </c>
      <c r="W22" s="224"/>
      <c r="X22" s="224" t="s">
        <v>168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169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ht="22.5" outlineLevel="1" x14ac:dyDescent="0.2">
      <c r="A23" s="222"/>
      <c r="B23" s="223"/>
      <c r="C23" s="248" t="s">
        <v>186</v>
      </c>
      <c r="D23" s="243"/>
      <c r="E23" s="243"/>
      <c r="F23" s="243"/>
      <c r="G23" s="243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171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42" t="str">
        <f>C23</f>
        <v>Náklady na vyhotovení návrhu dočasného dopravního značení, jeho projednání s dotčenými orgány a organizacemi, dodání dopravních značek, jejich rozmístění a přemísťování a jejich údržba v průběhu výstavby včetně následného odstranění po ukončení stavebních prací</v>
      </c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35">
        <v>5</v>
      </c>
      <c r="B24" s="236" t="s">
        <v>187</v>
      </c>
      <c r="C24" s="247" t="s">
        <v>188</v>
      </c>
      <c r="D24" s="237" t="s">
        <v>165</v>
      </c>
      <c r="E24" s="238">
        <v>1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0</v>
      </c>
      <c r="O24" s="240">
        <f>ROUND(E24*N24,2)</f>
        <v>0</v>
      </c>
      <c r="P24" s="240">
        <v>0</v>
      </c>
      <c r="Q24" s="240">
        <f>ROUND(E24*P24,2)</f>
        <v>0</v>
      </c>
      <c r="R24" s="240"/>
      <c r="S24" s="240" t="s">
        <v>166</v>
      </c>
      <c r="T24" s="241" t="s">
        <v>167</v>
      </c>
      <c r="U24" s="224">
        <v>0</v>
      </c>
      <c r="V24" s="224">
        <f>ROUND(E24*U24,2)</f>
        <v>0</v>
      </c>
      <c r="W24" s="224"/>
      <c r="X24" s="224" t="s">
        <v>168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169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ht="22.5" outlineLevel="1" x14ac:dyDescent="0.2">
      <c r="A25" s="222"/>
      <c r="B25" s="223"/>
      <c r="C25" s="248" t="s">
        <v>189</v>
      </c>
      <c r="D25" s="243"/>
      <c r="E25" s="243"/>
      <c r="F25" s="243"/>
      <c r="G25" s="243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171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42" t="str">
        <f>C25</f>
        <v>Náklady a poplatky spojené s užíváním veřejných ploch a prostranství, pokud jsou stavebními pracemi nebo souvisejícími činnostmi dotčeny, a to včetně užívání ploch v souvislosti s uložením stavebního materiálu nebo stavebního odpadu</v>
      </c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35">
        <v>6</v>
      </c>
      <c r="B26" s="236" t="s">
        <v>190</v>
      </c>
      <c r="C26" s="247" t="s">
        <v>191</v>
      </c>
      <c r="D26" s="237" t="s">
        <v>165</v>
      </c>
      <c r="E26" s="238">
        <v>1</v>
      </c>
      <c r="F26" s="239"/>
      <c r="G26" s="240">
        <f>ROUND(E26*F26,2)</f>
        <v>0</v>
      </c>
      <c r="H26" s="239"/>
      <c r="I26" s="240">
        <f>ROUND(E26*H26,2)</f>
        <v>0</v>
      </c>
      <c r="J26" s="239"/>
      <c r="K26" s="240">
        <f>ROUND(E26*J26,2)</f>
        <v>0</v>
      </c>
      <c r="L26" s="240">
        <v>21</v>
      </c>
      <c r="M26" s="240">
        <f>G26*(1+L26/100)</f>
        <v>0</v>
      </c>
      <c r="N26" s="240">
        <v>0</v>
      </c>
      <c r="O26" s="240">
        <f>ROUND(E26*N26,2)</f>
        <v>0</v>
      </c>
      <c r="P26" s="240">
        <v>0</v>
      </c>
      <c r="Q26" s="240">
        <f>ROUND(E26*P26,2)</f>
        <v>0</v>
      </c>
      <c r="R26" s="240"/>
      <c r="S26" s="240" t="s">
        <v>192</v>
      </c>
      <c r="T26" s="241" t="s">
        <v>167</v>
      </c>
      <c r="U26" s="224">
        <v>0</v>
      </c>
      <c r="V26" s="224">
        <f>ROUND(E26*U26,2)</f>
        <v>0</v>
      </c>
      <c r="W26" s="224"/>
      <c r="X26" s="224" t="s">
        <v>193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194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ht="22.5" outlineLevel="1" x14ac:dyDescent="0.2">
      <c r="A27" s="222"/>
      <c r="B27" s="223"/>
      <c r="C27" s="248" t="s">
        <v>195</v>
      </c>
      <c r="D27" s="243"/>
      <c r="E27" s="243"/>
      <c r="F27" s="243"/>
      <c r="G27" s="243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171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42" t="str">
        <f>C27</f>
        <v>Záchranný archeologický výzkum (ZAV) v plochách komunikací, které slouží také jako místo pro uložení inženýrských sítí. Dále v místě přístavby objektu a v místě zřízení nových zpevněných ploch.</v>
      </c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35">
        <v>7</v>
      </c>
      <c r="B28" s="236" t="s">
        <v>196</v>
      </c>
      <c r="C28" s="247" t="s">
        <v>197</v>
      </c>
      <c r="D28" s="237" t="s">
        <v>165</v>
      </c>
      <c r="E28" s="238">
        <v>1</v>
      </c>
      <c r="F28" s="239"/>
      <c r="G28" s="240">
        <f>ROUND(E28*F28,2)</f>
        <v>0</v>
      </c>
      <c r="H28" s="239"/>
      <c r="I28" s="240">
        <f>ROUND(E28*H28,2)</f>
        <v>0</v>
      </c>
      <c r="J28" s="239"/>
      <c r="K28" s="240">
        <f>ROUND(E28*J28,2)</f>
        <v>0</v>
      </c>
      <c r="L28" s="240">
        <v>21</v>
      </c>
      <c r="M28" s="240">
        <f>G28*(1+L28/100)</f>
        <v>0</v>
      </c>
      <c r="N28" s="240">
        <v>0</v>
      </c>
      <c r="O28" s="240">
        <f>ROUND(E28*N28,2)</f>
        <v>0</v>
      </c>
      <c r="P28" s="240">
        <v>0</v>
      </c>
      <c r="Q28" s="240">
        <f>ROUND(E28*P28,2)</f>
        <v>0</v>
      </c>
      <c r="R28" s="240"/>
      <c r="S28" s="240" t="s">
        <v>192</v>
      </c>
      <c r="T28" s="241" t="s">
        <v>167</v>
      </c>
      <c r="U28" s="224">
        <v>0</v>
      </c>
      <c r="V28" s="224">
        <f>ROUND(E28*U28,2)</f>
        <v>0</v>
      </c>
      <c r="W28" s="224"/>
      <c r="X28" s="224" t="s">
        <v>193</v>
      </c>
      <c r="Y28" s="215"/>
      <c r="Z28" s="215"/>
      <c r="AA28" s="215"/>
      <c r="AB28" s="215"/>
      <c r="AC28" s="215"/>
      <c r="AD28" s="215"/>
      <c r="AE28" s="215"/>
      <c r="AF28" s="215"/>
      <c r="AG28" s="215" t="s">
        <v>194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22"/>
      <c r="B29" s="223"/>
      <c r="C29" s="248" t="s">
        <v>198</v>
      </c>
      <c r="D29" s="243"/>
      <c r="E29" s="243"/>
      <c r="F29" s="243"/>
      <c r="G29" s="243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15"/>
      <c r="Z29" s="215"/>
      <c r="AA29" s="215"/>
      <c r="AB29" s="215"/>
      <c r="AC29" s="215"/>
      <c r="AD29" s="215"/>
      <c r="AE29" s="215"/>
      <c r="AF29" s="215"/>
      <c r="AG29" s="215" t="s">
        <v>171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x14ac:dyDescent="0.2">
      <c r="A30" s="3"/>
      <c r="B30" s="4"/>
      <c r="C30" s="250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v>15</v>
      </c>
      <c r="AF30">
        <v>21</v>
      </c>
      <c r="AG30" t="s">
        <v>148</v>
      </c>
    </row>
    <row r="31" spans="1:60" x14ac:dyDescent="0.2">
      <c r="A31" s="218"/>
      <c r="B31" s="219" t="s">
        <v>29</v>
      </c>
      <c r="C31" s="251"/>
      <c r="D31" s="220"/>
      <c r="E31" s="221"/>
      <c r="F31" s="221"/>
      <c r="G31" s="245">
        <f>G8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f>SUMIF(L7:L29,AE30,G7:G29)</f>
        <v>0</v>
      </c>
      <c r="AF31">
        <f>SUMIF(L7:L29,AF30,G7:G29)</f>
        <v>0</v>
      </c>
      <c r="AG31" t="s">
        <v>199</v>
      </c>
    </row>
    <row r="32" spans="1:60" x14ac:dyDescent="0.2">
      <c r="C32" s="252"/>
      <c r="D32" s="10"/>
      <c r="AG32" t="s">
        <v>200</v>
      </c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3yazY28MyBZ9c/Tbe1G79jSheiDquc8843LpoDQ6MDpkME8iXOAoFeUkJcMdJYodrf29pLiUVVs/k3lUDOSCRw==" saltValue="03awCzuJt9qSVgBtGpJ5gA==" spinCount="100000" sheet="1"/>
  <mergeCells count="18">
    <mergeCell ref="C20:G20"/>
    <mergeCell ref="C21:G21"/>
    <mergeCell ref="C23:G23"/>
    <mergeCell ref="C25:G25"/>
    <mergeCell ref="C27:G27"/>
    <mergeCell ref="C29:G29"/>
    <mergeCell ref="C12:G12"/>
    <mergeCell ref="C13:G13"/>
    <mergeCell ref="C15:G15"/>
    <mergeCell ref="C16:G16"/>
    <mergeCell ref="C17:G17"/>
    <mergeCell ref="C18:G18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50</v>
      </c>
      <c r="C4" s="207" t="s">
        <v>28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128</v>
      </c>
      <c r="C8" s="246" t="s">
        <v>129</v>
      </c>
      <c r="D8" s="231"/>
      <c r="E8" s="232"/>
      <c r="F8" s="233"/>
      <c r="G8" s="233">
        <f>SUMIF(AG9:AG33,"&lt;&gt;NOR",G9:G33)</f>
        <v>0</v>
      </c>
      <c r="H8" s="233"/>
      <c r="I8" s="233">
        <f>SUM(I9:I33)</f>
        <v>0</v>
      </c>
      <c r="J8" s="233"/>
      <c r="K8" s="233">
        <f>SUM(K9:K33)</f>
        <v>0</v>
      </c>
      <c r="L8" s="233"/>
      <c r="M8" s="233">
        <f>SUM(M9:M33)</f>
        <v>0</v>
      </c>
      <c r="N8" s="233"/>
      <c r="O8" s="233">
        <f>SUM(O9:O33)</f>
        <v>0</v>
      </c>
      <c r="P8" s="233"/>
      <c r="Q8" s="233">
        <f>SUM(Q9:Q33)</f>
        <v>0</v>
      </c>
      <c r="R8" s="233"/>
      <c r="S8" s="233"/>
      <c r="T8" s="234"/>
      <c r="U8" s="228"/>
      <c r="V8" s="228">
        <f>SUM(V9:V33)</f>
        <v>0</v>
      </c>
      <c r="W8" s="228"/>
      <c r="X8" s="228"/>
      <c r="AG8" t="s">
        <v>162</v>
      </c>
    </row>
    <row r="9" spans="1:60" outlineLevel="1" x14ac:dyDescent="0.2">
      <c r="A9" s="235">
        <v>1</v>
      </c>
      <c r="B9" s="236" t="s">
        <v>201</v>
      </c>
      <c r="C9" s="247" t="s">
        <v>202</v>
      </c>
      <c r="D9" s="237" t="s">
        <v>203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0</v>
      </c>
      <c r="O9" s="240">
        <f>ROUND(E9*N9,2)</f>
        <v>0</v>
      </c>
      <c r="P9" s="240">
        <v>0</v>
      </c>
      <c r="Q9" s="240">
        <f>ROUND(E9*P9,2)</f>
        <v>0</v>
      </c>
      <c r="R9" s="240"/>
      <c r="S9" s="240" t="s">
        <v>192</v>
      </c>
      <c r="T9" s="241" t="s">
        <v>167</v>
      </c>
      <c r="U9" s="224">
        <v>0</v>
      </c>
      <c r="V9" s="224">
        <f>ROUND(E9*U9,2)</f>
        <v>0</v>
      </c>
      <c r="W9" s="224"/>
      <c r="X9" s="224" t="s">
        <v>193</v>
      </c>
      <c r="Y9" s="215"/>
      <c r="Z9" s="215"/>
      <c r="AA9" s="215"/>
      <c r="AB9" s="215"/>
      <c r="AC9" s="215"/>
      <c r="AD9" s="215"/>
      <c r="AE9" s="215"/>
      <c r="AF9" s="215"/>
      <c r="AG9" s="215" t="s">
        <v>204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22"/>
      <c r="B10" s="223"/>
      <c r="C10" s="248" t="s">
        <v>205</v>
      </c>
      <c r="D10" s="243"/>
      <c r="E10" s="243"/>
      <c r="F10" s="243"/>
      <c r="G10" s="24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171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ht="22.5" outlineLevel="1" x14ac:dyDescent="0.2">
      <c r="A11" s="222"/>
      <c r="B11" s="223"/>
      <c r="C11" s="249" t="s">
        <v>206</v>
      </c>
      <c r="D11" s="244"/>
      <c r="E11" s="244"/>
      <c r="F11" s="244"/>
      <c r="G11" s="24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15"/>
      <c r="Z11" s="215"/>
      <c r="AA11" s="215"/>
      <c r="AB11" s="215"/>
      <c r="AC11" s="215"/>
      <c r="AD11" s="215"/>
      <c r="AE11" s="215"/>
      <c r="AF11" s="215"/>
      <c r="AG11" s="215" t="s">
        <v>171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42" t="str">
        <f>C11</f>
        <v>Vypracování DOKUMENTACE SKUTEČNÉHO PROVEDENÍ STAVBY včetně geodetického zaměření (polohopis+výškopis) STAVBY vč. inženýrských sítí a zemního vedení technické infrastruktury</v>
      </c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35">
        <v>2</v>
      </c>
      <c r="B12" s="236" t="s">
        <v>207</v>
      </c>
      <c r="C12" s="247" t="s">
        <v>208</v>
      </c>
      <c r="D12" s="237" t="s">
        <v>203</v>
      </c>
      <c r="E12" s="238">
        <v>1</v>
      </c>
      <c r="F12" s="239"/>
      <c r="G12" s="240">
        <f>ROUND(E12*F12,2)</f>
        <v>0</v>
      </c>
      <c r="H12" s="239"/>
      <c r="I12" s="240">
        <f>ROUND(E12*H12,2)</f>
        <v>0</v>
      </c>
      <c r="J12" s="239"/>
      <c r="K12" s="240">
        <f>ROUND(E12*J12,2)</f>
        <v>0</v>
      </c>
      <c r="L12" s="240">
        <v>21</v>
      </c>
      <c r="M12" s="240">
        <f>G12*(1+L12/100)</f>
        <v>0</v>
      </c>
      <c r="N12" s="240">
        <v>0</v>
      </c>
      <c r="O12" s="240">
        <f>ROUND(E12*N12,2)</f>
        <v>0</v>
      </c>
      <c r="P12" s="240">
        <v>0</v>
      </c>
      <c r="Q12" s="240">
        <f>ROUND(E12*P12,2)</f>
        <v>0</v>
      </c>
      <c r="R12" s="240"/>
      <c r="S12" s="240" t="s">
        <v>192</v>
      </c>
      <c r="T12" s="241" t="s">
        <v>167</v>
      </c>
      <c r="U12" s="224">
        <v>0</v>
      </c>
      <c r="V12" s="224">
        <f>ROUND(E12*U12,2)</f>
        <v>0</v>
      </c>
      <c r="W12" s="224"/>
      <c r="X12" s="224" t="s">
        <v>193</v>
      </c>
      <c r="Y12" s="215"/>
      <c r="Z12" s="215"/>
      <c r="AA12" s="215"/>
      <c r="AB12" s="215"/>
      <c r="AC12" s="215"/>
      <c r="AD12" s="215"/>
      <c r="AE12" s="215"/>
      <c r="AF12" s="215"/>
      <c r="AG12" s="215" t="s">
        <v>204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22"/>
      <c r="B13" s="223"/>
      <c r="C13" s="248" t="s">
        <v>209</v>
      </c>
      <c r="D13" s="243"/>
      <c r="E13" s="243"/>
      <c r="F13" s="243"/>
      <c r="G13" s="243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5"/>
      <c r="Z13" s="215"/>
      <c r="AA13" s="215"/>
      <c r="AB13" s="215"/>
      <c r="AC13" s="215"/>
      <c r="AD13" s="215"/>
      <c r="AE13" s="215"/>
      <c r="AF13" s="215"/>
      <c r="AG13" s="215" t="s">
        <v>171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ht="22.5" outlineLevel="1" x14ac:dyDescent="0.2">
      <c r="A14" s="222"/>
      <c r="B14" s="223"/>
      <c r="C14" s="249" t="s">
        <v>210</v>
      </c>
      <c r="D14" s="244"/>
      <c r="E14" s="244"/>
      <c r="F14" s="244"/>
      <c r="G14" s="24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171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42" t="str">
        <f>C14</f>
        <v>zajištění geometrického plánu pro potřebu vkladu do katastru nemovitostí VLASTNÍ STAVEBNÍ OBJEKTY. zajištění geometrického plánu pro potřebu vkladu do katastru nemovitostí věcná břemena přípojek INŽENÝRSKÝCH SÍTÍ a VEDENÍ SÍTÍ TECHNICKÉ INFRASTRUKTURY.</v>
      </c>
      <c r="BB14" s="215"/>
      <c r="BC14" s="215"/>
      <c r="BD14" s="215"/>
      <c r="BE14" s="215"/>
      <c r="BF14" s="215"/>
      <c r="BG14" s="215"/>
      <c r="BH14" s="215"/>
    </row>
    <row r="15" spans="1:60" ht="22.5" outlineLevel="1" x14ac:dyDescent="0.2">
      <c r="A15" s="235">
        <v>3</v>
      </c>
      <c r="B15" s="236" t="s">
        <v>211</v>
      </c>
      <c r="C15" s="247" t="s">
        <v>212</v>
      </c>
      <c r="D15" s="237" t="s">
        <v>203</v>
      </c>
      <c r="E15" s="238">
        <v>1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21</v>
      </c>
      <c r="M15" s="240">
        <f>G15*(1+L15/100)</f>
        <v>0</v>
      </c>
      <c r="N15" s="240">
        <v>0</v>
      </c>
      <c r="O15" s="240">
        <f>ROUND(E15*N15,2)</f>
        <v>0</v>
      </c>
      <c r="P15" s="240">
        <v>0</v>
      </c>
      <c r="Q15" s="240">
        <f>ROUND(E15*P15,2)</f>
        <v>0</v>
      </c>
      <c r="R15" s="240"/>
      <c r="S15" s="240" t="s">
        <v>192</v>
      </c>
      <c r="T15" s="241" t="s">
        <v>167</v>
      </c>
      <c r="U15" s="224">
        <v>0</v>
      </c>
      <c r="V15" s="224">
        <f>ROUND(E15*U15,2)</f>
        <v>0</v>
      </c>
      <c r="W15" s="224"/>
      <c r="X15" s="224" t="s">
        <v>193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204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ht="22.5" outlineLevel="1" x14ac:dyDescent="0.2">
      <c r="A16" s="222"/>
      <c r="B16" s="223"/>
      <c r="C16" s="248" t="s">
        <v>213</v>
      </c>
      <c r="D16" s="243"/>
      <c r="E16" s="243"/>
      <c r="F16" s="243"/>
      <c r="G16" s="243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171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42" t="str">
        <f>C16</f>
        <v>dle požadavků PD pro DPS a SOD - OBCHODNÍCH PODMÍNEK -  včetně provedení aktualizace průzkumů a dodatečných stavebních průzkumů se zapracováním do dílenské a výrobní dokumentace:</v>
      </c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22"/>
      <c r="B17" s="223"/>
      <c r="C17" s="249" t="s">
        <v>214</v>
      </c>
      <c r="D17" s="244"/>
      <c r="E17" s="244"/>
      <c r="F17" s="244"/>
      <c r="G17" s="24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5"/>
      <c r="Z17" s="215"/>
      <c r="AA17" s="215"/>
      <c r="AB17" s="215"/>
      <c r="AC17" s="215"/>
      <c r="AD17" s="215"/>
      <c r="AE17" s="215"/>
      <c r="AF17" s="215"/>
      <c r="AG17" s="215" t="s">
        <v>171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35">
        <v>4</v>
      </c>
      <c r="B18" s="236" t="s">
        <v>215</v>
      </c>
      <c r="C18" s="247" t="s">
        <v>216</v>
      </c>
      <c r="D18" s="237" t="s">
        <v>203</v>
      </c>
      <c r="E18" s="238">
        <v>1</v>
      </c>
      <c r="F18" s="239"/>
      <c r="G18" s="240">
        <f>ROUND(E18*F18,2)</f>
        <v>0</v>
      </c>
      <c r="H18" s="239"/>
      <c r="I18" s="240">
        <f>ROUND(E18*H18,2)</f>
        <v>0</v>
      </c>
      <c r="J18" s="239"/>
      <c r="K18" s="240">
        <f>ROUND(E18*J18,2)</f>
        <v>0</v>
      </c>
      <c r="L18" s="240">
        <v>21</v>
      </c>
      <c r="M18" s="240">
        <f>G18*(1+L18/100)</f>
        <v>0</v>
      </c>
      <c r="N18" s="240">
        <v>0</v>
      </c>
      <c r="O18" s="240">
        <f>ROUND(E18*N18,2)</f>
        <v>0</v>
      </c>
      <c r="P18" s="240">
        <v>0</v>
      </c>
      <c r="Q18" s="240">
        <f>ROUND(E18*P18,2)</f>
        <v>0</v>
      </c>
      <c r="R18" s="240"/>
      <c r="S18" s="240" t="s">
        <v>192</v>
      </c>
      <c r="T18" s="241" t="s">
        <v>167</v>
      </c>
      <c r="U18" s="224">
        <v>0</v>
      </c>
      <c r="V18" s="224">
        <f>ROUND(E18*U18,2)</f>
        <v>0</v>
      </c>
      <c r="W18" s="224"/>
      <c r="X18" s="224" t="s">
        <v>193</v>
      </c>
      <c r="Y18" s="215"/>
      <c r="Z18" s="215"/>
      <c r="AA18" s="215"/>
      <c r="AB18" s="215"/>
      <c r="AC18" s="215"/>
      <c r="AD18" s="215"/>
      <c r="AE18" s="215"/>
      <c r="AF18" s="215"/>
      <c r="AG18" s="215" t="s">
        <v>204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22"/>
      <c r="B19" s="223"/>
      <c r="C19" s="248" t="s">
        <v>217</v>
      </c>
      <c r="D19" s="243"/>
      <c r="E19" s="243"/>
      <c r="F19" s="243"/>
      <c r="G19" s="243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15"/>
      <c r="Z19" s="215"/>
      <c r="AA19" s="215"/>
      <c r="AB19" s="215"/>
      <c r="AC19" s="215"/>
      <c r="AD19" s="215"/>
      <c r="AE19" s="215"/>
      <c r="AF19" s="215"/>
      <c r="AG19" s="215" t="s">
        <v>171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35">
        <v>5</v>
      </c>
      <c r="B20" s="236" t="s">
        <v>218</v>
      </c>
      <c r="C20" s="247" t="s">
        <v>219</v>
      </c>
      <c r="D20" s="237" t="s">
        <v>203</v>
      </c>
      <c r="E20" s="238">
        <v>1</v>
      </c>
      <c r="F20" s="239"/>
      <c r="G20" s="240">
        <f>ROUND(E20*F20,2)</f>
        <v>0</v>
      </c>
      <c r="H20" s="239"/>
      <c r="I20" s="240">
        <f>ROUND(E20*H20,2)</f>
        <v>0</v>
      </c>
      <c r="J20" s="239"/>
      <c r="K20" s="240">
        <f>ROUND(E20*J20,2)</f>
        <v>0</v>
      </c>
      <c r="L20" s="240">
        <v>21</v>
      </c>
      <c r="M20" s="240">
        <f>G20*(1+L20/100)</f>
        <v>0</v>
      </c>
      <c r="N20" s="240">
        <v>0</v>
      </c>
      <c r="O20" s="240">
        <f>ROUND(E20*N20,2)</f>
        <v>0</v>
      </c>
      <c r="P20" s="240">
        <v>0</v>
      </c>
      <c r="Q20" s="240">
        <f>ROUND(E20*P20,2)</f>
        <v>0</v>
      </c>
      <c r="R20" s="240"/>
      <c r="S20" s="240" t="s">
        <v>192</v>
      </c>
      <c r="T20" s="241" t="s">
        <v>167</v>
      </c>
      <c r="U20" s="224">
        <v>0</v>
      </c>
      <c r="V20" s="224">
        <f>ROUND(E20*U20,2)</f>
        <v>0</v>
      </c>
      <c r="W20" s="224"/>
      <c r="X20" s="224" t="s">
        <v>193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204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22"/>
      <c r="B21" s="223"/>
      <c r="C21" s="248" t="s">
        <v>220</v>
      </c>
      <c r="D21" s="243"/>
      <c r="E21" s="243"/>
      <c r="F21" s="243"/>
      <c r="G21" s="243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171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35">
        <v>6</v>
      </c>
      <c r="B22" s="236" t="s">
        <v>221</v>
      </c>
      <c r="C22" s="247" t="s">
        <v>222</v>
      </c>
      <c r="D22" s="237" t="s">
        <v>203</v>
      </c>
      <c r="E22" s="238">
        <v>1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21</v>
      </c>
      <c r="M22" s="240">
        <f>G22*(1+L22/100)</f>
        <v>0</v>
      </c>
      <c r="N22" s="240">
        <v>0</v>
      </c>
      <c r="O22" s="240">
        <f>ROUND(E22*N22,2)</f>
        <v>0</v>
      </c>
      <c r="P22" s="240">
        <v>0</v>
      </c>
      <c r="Q22" s="240">
        <f>ROUND(E22*P22,2)</f>
        <v>0</v>
      </c>
      <c r="R22" s="240"/>
      <c r="S22" s="240" t="s">
        <v>192</v>
      </c>
      <c r="T22" s="241" t="s">
        <v>167</v>
      </c>
      <c r="U22" s="224">
        <v>0</v>
      </c>
      <c r="V22" s="224">
        <f>ROUND(E22*U22,2)</f>
        <v>0</v>
      </c>
      <c r="W22" s="224"/>
      <c r="X22" s="224" t="s">
        <v>193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204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ht="22.5" outlineLevel="1" x14ac:dyDescent="0.2">
      <c r="A23" s="222"/>
      <c r="B23" s="223"/>
      <c r="C23" s="248" t="s">
        <v>223</v>
      </c>
      <c r="D23" s="243"/>
      <c r="E23" s="243"/>
      <c r="F23" s="243"/>
      <c r="G23" s="243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171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42" t="str">
        <f>C23</f>
        <v>kompletní dokladová část dle SoD (revize, atesty, certifikáty, prohlášení o shodě) pro předání a převzetí dokončeného díla a pro zajištění kolaudačního souhlasu.</v>
      </c>
      <c r="BB23" s="215"/>
      <c r="BC23" s="215"/>
      <c r="BD23" s="215"/>
      <c r="BE23" s="215"/>
      <c r="BF23" s="215"/>
      <c r="BG23" s="215"/>
      <c r="BH23" s="215"/>
    </row>
    <row r="24" spans="1:60" ht="22.5" outlineLevel="1" x14ac:dyDescent="0.2">
      <c r="A24" s="222"/>
      <c r="B24" s="223"/>
      <c r="C24" s="249" t="s">
        <v>224</v>
      </c>
      <c r="D24" s="244"/>
      <c r="E24" s="244"/>
      <c r="F24" s="244"/>
      <c r="G24" s="24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5"/>
      <c r="Z24" s="215"/>
      <c r="AA24" s="215"/>
      <c r="AB24" s="215"/>
      <c r="AC24" s="215"/>
      <c r="AD24" s="215"/>
      <c r="AE24" s="215"/>
      <c r="AF24" s="215"/>
      <c r="AG24" s="215" t="s">
        <v>171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42" t="str">
        <f>C24</f>
        <v>náklady zhotovitele, související s prováděním zkoušek a REVIZÍ předepsaných technickými normami a vyjádřeními dotčených orgánů pro řádné provedení a předání díla.</v>
      </c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22"/>
      <c r="B25" s="223"/>
      <c r="C25" s="249" t="s">
        <v>225</v>
      </c>
      <c r="D25" s="244"/>
      <c r="E25" s="244"/>
      <c r="F25" s="244"/>
      <c r="G25" s="24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171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42" t="str">
        <f>C25</f>
        <v>náklady na individuální zkoušky dodaných a smontovaných technologických zařízení včetně komplexního vyzkoušení.</v>
      </c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22"/>
      <c r="B26" s="223"/>
      <c r="C26" s="249" t="s">
        <v>226</v>
      </c>
      <c r="D26" s="244"/>
      <c r="E26" s="244"/>
      <c r="F26" s="244"/>
      <c r="G26" s="24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15"/>
      <c r="Z26" s="215"/>
      <c r="AA26" s="215"/>
      <c r="AB26" s="215"/>
      <c r="AC26" s="215"/>
      <c r="AD26" s="215"/>
      <c r="AE26" s="215"/>
      <c r="AF26" s="215"/>
      <c r="AG26" s="215" t="s">
        <v>171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22"/>
      <c r="B27" s="223"/>
      <c r="C27" s="249" t="s">
        <v>234</v>
      </c>
      <c r="D27" s="244"/>
      <c r="E27" s="244"/>
      <c r="F27" s="244"/>
      <c r="G27" s="24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171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42" t="str">
        <f>C27</f>
        <v>náklady na předání všech návodů k obsluze a údržbě pro technologická zařízení a  náklady na zaškolení obsluhy objednatele</v>
      </c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49" t="s">
        <v>227</v>
      </c>
      <c r="D28" s="244"/>
      <c r="E28" s="244"/>
      <c r="F28" s="244"/>
      <c r="G28" s="24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171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35">
        <v>7</v>
      </c>
      <c r="B29" s="236" t="s">
        <v>228</v>
      </c>
      <c r="C29" s="247" t="s">
        <v>229</v>
      </c>
      <c r="D29" s="237" t="s">
        <v>203</v>
      </c>
      <c r="E29" s="238">
        <v>1</v>
      </c>
      <c r="F29" s="239"/>
      <c r="G29" s="240">
        <f>ROUND(E29*F29,2)</f>
        <v>0</v>
      </c>
      <c r="H29" s="239"/>
      <c r="I29" s="240">
        <f>ROUND(E29*H29,2)</f>
        <v>0</v>
      </c>
      <c r="J29" s="239"/>
      <c r="K29" s="240">
        <f>ROUND(E29*J29,2)</f>
        <v>0</v>
      </c>
      <c r="L29" s="240">
        <v>21</v>
      </c>
      <c r="M29" s="240">
        <f>G29*(1+L29/100)</f>
        <v>0</v>
      </c>
      <c r="N29" s="240">
        <v>0</v>
      </c>
      <c r="O29" s="240">
        <f>ROUND(E29*N29,2)</f>
        <v>0</v>
      </c>
      <c r="P29" s="240">
        <v>0</v>
      </c>
      <c r="Q29" s="240">
        <f>ROUND(E29*P29,2)</f>
        <v>0</v>
      </c>
      <c r="R29" s="240"/>
      <c r="S29" s="240" t="s">
        <v>192</v>
      </c>
      <c r="T29" s="241" t="s">
        <v>167</v>
      </c>
      <c r="U29" s="224">
        <v>0</v>
      </c>
      <c r="V29" s="224">
        <f>ROUND(E29*U29,2)</f>
        <v>0</v>
      </c>
      <c r="W29" s="224"/>
      <c r="X29" s="224" t="s">
        <v>193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204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22"/>
      <c r="B30" s="223"/>
      <c r="C30" s="248" t="s">
        <v>230</v>
      </c>
      <c r="D30" s="243"/>
      <c r="E30" s="243"/>
      <c r="F30" s="243"/>
      <c r="G30" s="243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15"/>
      <c r="Z30" s="215"/>
      <c r="AA30" s="215"/>
      <c r="AB30" s="215"/>
      <c r="AC30" s="215"/>
      <c r="AD30" s="215"/>
      <c r="AE30" s="215"/>
      <c r="AF30" s="215"/>
      <c r="AG30" s="215" t="s">
        <v>171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ht="22.5" outlineLevel="1" x14ac:dyDescent="0.2">
      <c r="A31" s="222"/>
      <c r="B31" s="223"/>
      <c r="C31" s="249" t="s">
        <v>231</v>
      </c>
      <c r="D31" s="244"/>
      <c r="E31" s="244"/>
      <c r="F31" s="244"/>
      <c r="G31" s="24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15"/>
      <c r="Z31" s="215"/>
      <c r="AA31" s="215"/>
      <c r="AB31" s="215"/>
      <c r="AC31" s="215"/>
      <c r="AD31" s="215"/>
      <c r="AE31" s="215"/>
      <c r="AF31" s="215"/>
      <c r="AG31" s="215" t="s">
        <v>171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42" t="str">
        <f>C31</f>
        <v>Náklady na přezkoumání podkladů objednatele o stavu inženýrských sítí probíhajících staveništěm nebo dotčenými stavbou i mimo území staveniště.</v>
      </c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22"/>
      <c r="B32" s="223"/>
      <c r="C32" s="249" t="s">
        <v>232</v>
      </c>
      <c r="D32" s="244"/>
      <c r="E32" s="244"/>
      <c r="F32" s="244"/>
      <c r="G32" s="24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5"/>
      <c r="Z32" s="215"/>
      <c r="AA32" s="215"/>
      <c r="AB32" s="215"/>
      <c r="AC32" s="215"/>
      <c r="AD32" s="215"/>
      <c r="AE32" s="215"/>
      <c r="AF32" s="215"/>
      <c r="AG32" s="215" t="s">
        <v>171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">
      <c r="A33" s="222"/>
      <c r="B33" s="223"/>
      <c r="C33" s="249" t="s">
        <v>233</v>
      </c>
      <c r="D33" s="244"/>
      <c r="E33" s="244"/>
      <c r="F33" s="244"/>
      <c r="G33" s="24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15"/>
      <c r="Z33" s="215"/>
      <c r="AA33" s="215"/>
      <c r="AB33" s="215"/>
      <c r="AC33" s="215"/>
      <c r="AD33" s="215"/>
      <c r="AE33" s="215"/>
      <c r="AF33" s="215"/>
      <c r="AG33" s="215" t="s">
        <v>171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x14ac:dyDescent="0.2">
      <c r="A34" s="3"/>
      <c r="B34" s="4"/>
      <c r="C34" s="250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E34">
        <v>15</v>
      </c>
      <c r="AF34">
        <v>21</v>
      </c>
      <c r="AG34" t="s">
        <v>148</v>
      </c>
    </row>
    <row r="35" spans="1:60" x14ac:dyDescent="0.2">
      <c r="A35" s="218"/>
      <c r="B35" s="219" t="s">
        <v>29</v>
      </c>
      <c r="C35" s="251"/>
      <c r="D35" s="220"/>
      <c r="E35" s="221"/>
      <c r="F35" s="221"/>
      <c r="G35" s="245">
        <f>G8</f>
        <v>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AE35">
        <f>SUMIF(L7:L33,AE34,G7:G33)</f>
        <v>0</v>
      </c>
      <c r="AF35">
        <f>SUMIF(L7:L33,AF34,G7:G33)</f>
        <v>0</v>
      </c>
      <c r="AG35" t="s">
        <v>199</v>
      </c>
    </row>
    <row r="36" spans="1:60" x14ac:dyDescent="0.2">
      <c r="C36" s="252"/>
      <c r="D36" s="10"/>
      <c r="AG36" t="s">
        <v>200</v>
      </c>
    </row>
    <row r="37" spans="1:60" x14ac:dyDescent="0.2">
      <c r="D37" s="10"/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JR9my9paVXo4uiiR0xWloMkV11ba4hnN+nxo5xoKMLnEt2g7GAbifzL/EDf7UsMz7hgcyNI+zkyA3337dMdXw==" saltValue="9jArFfocN6EahuUcg6phQQ==" spinCount="100000" sheet="1"/>
  <mergeCells count="22">
    <mergeCell ref="C30:G30"/>
    <mergeCell ref="C31:G31"/>
    <mergeCell ref="C32:G32"/>
    <mergeCell ref="C33:G33"/>
    <mergeCell ref="C23:G23"/>
    <mergeCell ref="C24:G24"/>
    <mergeCell ref="C25:G25"/>
    <mergeCell ref="C26:G26"/>
    <mergeCell ref="C27:G27"/>
    <mergeCell ref="C28:G28"/>
    <mergeCell ref="C13:G13"/>
    <mergeCell ref="C14:G14"/>
    <mergeCell ref="C16:G16"/>
    <mergeCell ref="C17:G17"/>
    <mergeCell ref="C19:G19"/>
    <mergeCell ref="C21:G21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51</v>
      </c>
      <c r="C4" s="207" t="s">
        <v>52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47</v>
      </c>
      <c r="C8" s="246" t="s">
        <v>74</v>
      </c>
      <c r="D8" s="231"/>
      <c r="E8" s="232"/>
      <c r="F8" s="233"/>
      <c r="G8" s="233">
        <f>SUMIF(AG9:AG46,"&lt;&gt;NOR",G9:G46)</f>
        <v>0</v>
      </c>
      <c r="H8" s="233"/>
      <c r="I8" s="233">
        <f>SUM(I9:I46)</f>
        <v>0</v>
      </c>
      <c r="J8" s="233"/>
      <c r="K8" s="233">
        <f>SUM(K9:K46)</f>
        <v>0</v>
      </c>
      <c r="L8" s="233"/>
      <c r="M8" s="233">
        <f>SUM(M9:M46)</f>
        <v>0</v>
      </c>
      <c r="N8" s="233"/>
      <c r="O8" s="233">
        <f>SUM(O9:O46)</f>
        <v>0</v>
      </c>
      <c r="P8" s="233"/>
      <c r="Q8" s="233">
        <f>SUM(Q9:Q46)</f>
        <v>0</v>
      </c>
      <c r="R8" s="233"/>
      <c r="S8" s="233"/>
      <c r="T8" s="234"/>
      <c r="U8" s="228"/>
      <c r="V8" s="228">
        <f>SUM(V9:V46)</f>
        <v>143.13</v>
      </c>
      <c r="W8" s="228"/>
      <c r="X8" s="228"/>
      <c r="AG8" t="s">
        <v>162</v>
      </c>
    </row>
    <row r="9" spans="1:60" outlineLevel="1" x14ac:dyDescent="0.2">
      <c r="A9" s="235">
        <v>1</v>
      </c>
      <c r="B9" s="236" t="s">
        <v>235</v>
      </c>
      <c r="C9" s="247" t="s">
        <v>236</v>
      </c>
      <c r="D9" s="237" t="s">
        <v>237</v>
      </c>
      <c r="E9" s="238">
        <v>16.943999999999999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0</v>
      </c>
      <c r="O9" s="240">
        <f>ROUND(E9*N9,2)</f>
        <v>0</v>
      </c>
      <c r="P9" s="240">
        <v>0</v>
      </c>
      <c r="Q9" s="240">
        <f>ROUND(E9*P9,2)</f>
        <v>0</v>
      </c>
      <c r="R9" s="240"/>
      <c r="S9" s="240" t="s">
        <v>166</v>
      </c>
      <c r="T9" s="241" t="s">
        <v>167</v>
      </c>
      <c r="U9" s="224">
        <v>5.8000000000000003E-2</v>
      </c>
      <c r="V9" s="224">
        <f>ROUND(E9*U9,2)</f>
        <v>0.98</v>
      </c>
      <c r="W9" s="224"/>
      <c r="X9" s="224" t="s">
        <v>193</v>
      </c>
      <c r="Y9" s="215"/>
      <c r="Z9" s="215"/>
      <c r="AA9" s="215"/>
      <c r="AB9" s="215"/>
      <c r="AC9" s="215"/>
      <c r="AD9" s="215"/>
      <c r="AE9" s="215"/>
      <c r="AF9" s="215"/>
      <c r="AG9" s="215" t="s">
        <v>194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22"/>
      <c r="B10" s="223"/>
      <c r="C10" s="248" t="s">
        <v>238</v>
      </c>
      <c r="D10" s="243"/>
      <c r="E10" s="243"/>
      <c r="F10" s="243"/>
      <c r="G10" s="24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171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22"/>
      <c r="B11" s="223"/>
      <c r="C11" s="262" t="s">
        <v>239</v>
      </c>
      <c r="D11" s="253"/>
      <c r="E11" s="254">
        <v>16.940000000000001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15"/>
      <c r="Z11" s="215"/>
      <c r="AA11" s="215"/>
      <c r="AB11" s="215"/>
      <c r="AC11" s="215"/>
      <c r="AD11" s="215"/>
      <c r="AE11" s="215"/>
      <c r="AF11" s="215"/>
      <c r="AG11" s="215" t="s">
        <v>240</v>
      </c>
      <c r="AH11" s="215">
        <v>0</v>
      </c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35">
        <v>2</v>
      </c>
      <c r="B12" s="236" t="s">
        <v>241</v>
      </c>
      <c r="C12" s="247" t="s">
        <v>242</v>
      </c>
      <c r="D12" s="237" t="s">
        <v>237</v>
      </c>
      <c r="E12" s="238">
        <v>16.943999999999999</v>
      </c>
      <c r="F12" s="239"/>
      <c r="G12" s="240">
        <f>ROUND(E12*F12,2)</f>
        <v>0</v>
      </c>
      <c r="H12" s="239"/>
      <c r="I12" s="240">
        <f>ROUND(E12*H12,2)</f>
        <v>0</v>
      </c>
      <c r="J12" s="239"/>
      <c r="K12" s="240">
        <f>ROUND(E12*J12,2)</f>
        <v>0</v>
      </c>
      <c r="L12" s="240">
        <v>21</v>
      </c>
      <c r="M12" s="240">
        <f>G12*(1+L12/100)</f>
        <v>0</v>
      </c>
      <c r="N12" s="240">
        <v>0</v>
      </c>
      <c r="O12" s="240">
        <f>ROUND(E12*N12,2)</f>
        <v>0</v>
      </c>
      <c r="P12" s="240">
        <v>0</v>
      </c>
      <c r="Q12" s="240">
        <f>ROUND(E12*P12,2)</f>
        <v>0</v>
      </c>
      <c r="R12" s="240"/>
      <c r="S12" s="240" t="s">
        <v>166</v>
      </c>
      <c r="T12" s="241" t="s">
        <v>167</v>
      </c>
      <c r="U12" s="224">
        <v>6.298</v>
      </c>
      <c r="V12" s="224">
        <f>ROUND(E12*U12,2)</f>
        <v>106.71</v>
      </c>
      <c r="W12" s="224"/>
      <c r="X12" s="224" t="s">
        <v>193</v>
      </c>
      <c r="Y12" s="215"/>
      <c r="Z12" s="215"/>
      <c r="AA12" s="215"/>
      <c r="AB12" s="215"/>
      <c r="AC12" s="215"/>
      <c r="AD12" s="215"/>
      <c r="AE12" s="215"/>
      <c r="AF12" s="215"/>
      <c r="AG12" s="215" t="s">
        <v>194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22"/>
      <c r="B13" s="223"/>
      <c r="C13" s="248" t="s">
        <v>238</v>
      </c>
      <c r="D13" s="243"/>
      <c r="E13" s="243"/>
      <c r="F13" s="243"/>
      <c r="G13" s="243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5"/>
      <c r="Z13" s="215"/>
      <c r="AA13" s="215"/>
      <c r="AB13" s="215"/>
      <c r="AC13" s="215"/>
      <c r="AD13" s="215"/>
      <c r="AE13" s="215"/>
      <c r="AF13" s="215"/>
      <c r="AG13" s="215" t="s">
        <v>171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62" t="s">
        <v>243</v>
      </c>
      <c r="D14" s="253"/>
      <c r="E14" s="254">
        <v>6.26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240</v>
      </c>
      <c r="AH14" s="215">
        <v>0</v>
      </c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22"/>
      <c r="B15" s="223"/>
      <c r="C15" s="262" t="s">
        <v>244</v>
      </c>
      <c r="D15" s="253"/>
      <c r="E15" s="254">
        <v>7.76</v>
      </c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15"/>
      <c r="Z15" s="215"/>
      <c r="AA15" s="215"/>
      <c r="AB15" s="215"/>
      <c r="AC15" s="215"/>
      <c r="AD15" s="215"/>
      <c r="AE15" s="215"/>
      <c r="AF15" s="215"/>
      <c r="AG15" s="215" t="s">
        <v>240</v>
      </c>
      <c r="AH15" s="215">
        <v>0</v>
      </c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22"/>
      <c r="B16" s="223"/>
      <c r="C16" s="262" t="s">
        <v>245</v>
      </c>
      <c r="D16" s="253"/>
      <c r="E16" s="254">
        <v>2.92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240</v>
      </c>
      <c r="AH16" s="215">
        <v>0</v>
      </c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35">
        <v>3</v>
      </c>
      <c r="B17" s="236" t="s">
        <v>246</v>
      </c>
      <c r="C17" s="247" t="s">
        <v>247</v>
      </c>
      <c r="D17" s="237" t="s">
        <v>237</v>
      </c>
      <c r="E17" s="238">
        <v>16.943999999999999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21</v>
      </c>
      <c r="M17" s="240">
        <f>G17*(1+L17/100)</f>
        <v>0</v>
      </c>
      <c r="N17" s="240">
        <v>0</v>
      </c>
      <c r="O17" s="240">
        <f>ROUND(E17*N17,2)</f>
        <v>0</v>
      </c>
      <c r="P17" s="240">
        <v>0</v>
      </c>
      <c r="Q17" s="240">
        <f>ROUND(E17*P17,2)</f>
        <v>0</v>
      </c>
      <c r="R17" s="240"/>
      <c r="S17" s="240" t="s">
        <v>166</v>
      </c>
      <c r="T17" s="241" t="s">
        <v>167</v>
      </c>
      <c r="U17" s="224">
        <v>0.34499999999999997</v>
      </c>
      <c r="V17" s="224">
        <f>ROUND(E17*U17,2)</f>
        <v>5.85</v>
      </c>
      <c r="W17" s="224"/>
      <c r="X17" s="224" t="s">
        <v>193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194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48" t="s">
        <v>238</v>
      </c>
      <c r="D18" s="243"/>
      <c r="E18" s="243"/>
      <c r="F18" s="243"/>
      <c r="G18" s="243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171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22"/>
      <c r="B19" s="223"/>
      <c r="C19" s="262" t="s">
        <v>243</v>
      </c>
      <c r="D19" s="253"/>
      <c r="E19" s="254">
        <v>6.26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15"/>
      <c r="Z19" s="215"/>
      <c r="AA19" s="215"/>
      <c r="AB19" s="215"/>
      <c r="AC19" s="215"/>
      <c r="AD19" s="215"/>
      <c r="AE19" s="215"/>
      <c r="AF19" s="215"/>
      <c r="AG19" s="215" t="s">
        <v>240</v>
      </c>
      <c r="AH19" s="215">
        <v>0</v>
      </c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22"/>
      <c r="B20" s="223"/>
      <c r="C20" s="262" t="s">
        <v>244</v>
      </c>
      <c r="D20" s="253"/>
      <c r="E20" s="254">
        <v>7.76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15"/>
      <c r="Z20" s="215"/>
      <c r="AA20" s="215"/>
      <c r="AB20" s="215"/>
      <c r="AC20" s="215"/>
      <c r="AD20" s="215"/>
      <c r="AE20" s="215"/>
      <c r="AF20" s="215"/>
      <c r="AG20" s="215" t="s">
        <v>240</v>
      </c>
      <c r="AH20" s="215">
        <v>0</v>
      </c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22"/>
      <c r="B21" s="223"/>
      <c r="C21" s="262" t="s">
        <v>245</v>
      </c>
      <c r="D21" s="253"/>
      <c r="E21" s="254">
        <v>2.92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240</v>
      </c>
      <c r="AH21" s="215">
        <v>0</v>
      </c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35">
        <v>4</v>
      </c>
      <c r="B22" s="236" t="s">
        <v>248</v>
      </c>
      <c r="C22" s="247" t="s">
        <v>249</v>
      </c>
      <c r="D22" s="237" t="s">
        <v>237</v>
      </c>
      <c r="E22" s="238">
        <v>16.943999999999999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21</v>
      </c>
      <c r="M22" s="240">
        <f>G22*(1+L22/100)</f>
        <v>0</v>
      </c>
      <c r="N22" s="240">
        <v>0</v>
      </c>
      <c r="O22" s="240">
        <f>ROUND(E22*N22,2)</f>
        <v>0</v>
      </c>
      <c r="P22" s="240">
        <v>0</v>
      </c>
      <c r="Q22" s="240">
        <f>ROUND(E22*P22,2)</f>
        <v>0</v>
      </c>
      <c r="R22" s="240"/>
      <c r="S22" s="240" t="s">
        <v>166</v>
      </c>
      <c r="T22" s="241" t="s">
        <v>167</v>
      </c>
      <c r="U22" s="224">
        <v>8.6999999999999994E-2</v>
      </c>
      <c r="V22" s="224">
        <f>ROUND(E22*U22,2)</f>
        <v>1.47</v>
      </c>
      <c r="W22" s="224"/>
      <c r="X22" s="224" t="s">
        <v>193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194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22"/>
      <c r="B23" s="223"/>
      <c r="C23" s="248" t="s">
        <v>238</v>
      </c>
      <c r="D23" s="243"/>
      <c r="E23" s="243"/>
      <c r="F23" s="243"/>
      <c r="G23" s="243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171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22"/>
      <c r="B24" s="223"/>
      <c r="C24" s="262" t="s">
        <v>243</v>
      </c>
      <c r="D24" s="253"/>
      <c r="E24" s="254">
        <v>6.26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5"/>
      <c r="Z24" s="215"/>
      <c r="AA24" s="215"/>
      <c r="AB24" s="215"/>
      <c r="AC24" s="215"/>
      <c r="AD24" s="215"/>
      <c r="AE24" s="215"/>
      <c r="AF24" s="215"/>
      <c r="AG24" s="215" t="s">
        <v>240</v>
      </c>
      <c r="AH24" s="215">
        <v>0</v>
      </c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22"/>
      <c r="B25" s="223"/>
      <c r="C25" s="262" t="s">
        <v>244</v>
      </c>
      <c r="D25" s="253"/>
      <c r="E25" s="254">
        <v>7.76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240</v>
      </c>
      <c r="AH25" s="215">
        <v>0</v>
      </c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22"/>
      <c r="B26" s="223"/>
      <c r="C26" s="262" t="s">
        <v>245</v>
      </c>
      <c r="D26" s="253"/>
      <c r="E26" s="254">
        <v>2.92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15"/>
      <c r="Z26" s="215"/>
      <c r="AA26" s="215"/>
      <c r="AB26" s="215"/>
      <c r="AC26" s="215"/>
      <c r="AD26" s="215"/>
      <c r="AE26" s="215"/>
      <c r="AF26" s="215"/>
      <c r="AG26" s="215" t="s">
        <v>240</v>
      </c>
      <c r="AH26" s="215">
        <v>0</v>
      </c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35">
        <v>5</v>
      </c>
      <c r="B27" s="236" t="s">
        <v>250</v>
      </c>
      <c r="C27" s="247" t="s">
        <v>251</v>
      </c>
      <c r="D27" s="237" t="s">
        <v>237</v>
      </c>
      <c r="E27" s="238">
        <v>16.943999999999999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21</v>
      </c>
      <c r="M27" s="240">
        <f>G27*(1+L27/100)</f>
        <v>0</v>
      </c>
      <c r="N27" s="240">
        <v>0</v>
      </c>
      <c r="O27" s="240">
        <f>ROUND(E27*N27,2)</f>
        <v>0</v>
      </c>
      <c r="P27" s="240">
        <v>0</v>
      </c>
      <c r="Q27" s="240">
        <f>ROUND(E27*P27,2)</f>
        <v>0</v>
      </c>
      <c r="R27" s="240"/>
      <c r="S27" s="240" t="s">
        <v>166</v>
      </c>
      <c r="T27" s="241" t="s">
        <v>167</v>
      </c>
      <c r="U27" s="224">
        <v>0.79100000000000004</v>
      </c>
      <c r="V27" s="224">
        <f>ROUND(E27*U27,2)</f>
        <v>13.4</v>
      </c>
      <c r="W27" s="224"/>
      <c r="X27" s="224" t="s">
        <v>193</v>
      </c>
      <c r="Y27" s="215"/>
      <c r="Z27" s="215"/>
      <c r="AA27" s="215"/>
      <c r="AB27" s="215"/>
      <c r="AC27" s="215"/>
      <c r="AD27" s="215"/>
      <c r="AE27" s="215"/>
      <c r="AF27" s="215"/>
      <c r="AG27" s="215" t="s">
        <v>194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48" t="s">
        <v>238</v>
      </c>
      <c r="D28" s="243"/>
      <c r="E28" s="243"/>
      <c r="F28" s="243"/>
      <c r="G28" s="243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171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22"/>
      <c r="B29" s="223"/>
      <c r="C29" s="262" t="s">
        <v>243</v>
      </c>
      <c r="D29" s="253"/>
      <c r="E29" s="254">
        <v>6.26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15"/>
      <c r="Z29" s="215"/>
      <c r="AA29" s="215"/>
      <c r="AB29" s="215"/>
      <c r="AC29" s="215"/>
      <c r="AD29" s="215"/>
      <c r="AE29" s="215"/>
      <c r="AF29" s="215"/>
      <c r="AG29" s="215" t="s">
        <v>240</v>
      </c>
      <c r="AH29" s="215">
        <v>0</v>
      </c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22"/>
      <c r="B30" s="223"/>
      <c r="C30" s="262" t="s">
        <v>244</v>
      </c>
      <c r="D30" s="253"/>
      <c r="E30" s="254">
        <v>7.76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15"/>
      <c r="Z30" s="215"/>
      <c r="AA30" s="215"/>
      <c r="AB30" s="215"/>
      <c r="AC30" s="215"/>
      <c r="AD30" s="215"/>
      <c r="AE30" s="215"/>
      <c r="AF30" s="215"/>
      <c r="AG30" s="215" t="s">
        <v>240</v>
      </c>
      <c r="AH30" s="215">
        <v>0</v>
      </c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22"/>
      <c r="B31" s="223"/>
      <c r="C31" s="262" t="s">
        <v>245</v>
      </c>
      <c r="D31" s="253"/>
      <c r="E31" s="254">
        <v>2.92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15"/>
      <c r="Z31" s="215"/>
      <c r="AA31" s="215"/>
      <c r="AB31" s="215"/>
      <c r="AC31" s="215"/>
      <c r="AD31" s="215"/>
      <c r="AE31" s="215"/>
      <c r="AF31" s="215"/>
      <c r="AG31" s="215" t="s">
        <v>240</v>
      </c>
      <c r="AH31" s="215">
        <v>0</v>
      </c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35">
        <v>6</v>
      </c>
      <c r="B32" s="236" t="s">
        <v>252</v>
      </c>
      <c r="C32" s="247" t="s">
        <v>253</v>
      </c>
      <c r="D32" s="237" t="s">
        <v>237</v>
      </c>
      <c r="E32" s="238">
        <v>9.9794999999999998</v>
      </c>
      <c r="F32" s="239"/>
      <c r="G32" s="240">
        <f>ROUND(E32*F32,2)</f>
        <v>0</v>
      </c>
      <c r="H32" s="239"/>
      <c r="I32" s="240">
        <f>ROUND(E32*H32,2)</f>
        <v>0</v>
      </c>
      <c r="J32" s="239"/>
      <c r="K32" s="240">
        <f>ROUND(E32*J32,2)</f>
        <v>0</v>
      </c>
      <c r="L32" s="240">
        <v>21</v>
      </c>
      <c r="M32" s="240">
        <f>G32*(1+L32/100)</f>
        <v>0</v>
      </c>
      <c r="N32" s="240">
        <v>0</v>
      </c>
      <c r="O32" s="240">
        <f>ROUND(E32*N32,2)</f>
        <v>0</v>
      </c>
      <c r="P32" s="240">
        <v>0</v>
      </c>
      <c r="Q32" s="240">
        <f>ROUND(E32*P32,2)</f>
        <v>0</v>
      </c>
      <c r="R32" s="240"/>
      <c r="S32" s="240" t="s">
        <v>166</v>
      </c>
      <c r="T32" s="241" t="s">
        <v>167</v>
      </c>
      <c r="U32" s="224">
        <v>1.0999999999999999E-2</v>
      </c>
      <c r="V32" s="224">
        <f>ROUND(E32*U32,2)</f>
        <v>0.11</v>
      </c>
      <c r="W32" s="224"/>
      <c r="X32" s="224" t="s">
        <v>193</v>
      </c>
      <c r="Y32" s="215"/>
      <c r="Z32" s="215"/>
      <c r="AA32" s="215"/>
      <c r="AB32" s="215"/>
      <c r="AC32" s="215"/>
      <c r="AD32" s="215"/>
      <c r="AE32" s="215"/>
      <c r="AF32" s="215"/>
      <c r="AG32" s="215" t="s">
        <v>194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">
      <c r="A33" s="222"/>
      <c r="B33" s="223"/>
      <c r="C33" s="262" t="s">
        <v>239</v>
      </c>
      <c r="D33" s="253"/>
      <c r="E33" s="254">
        <v>16.940000000000001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15"/>
      <c r="Z33" s="215"/>
      <c r="AA33" s="215"/>
      <c r="AB33" s="215"/>
      <c r="AC33" s="215"/>
      <c r="AD33" s="215"/>
      <c r="AE33" s="215"/>
      <c r="AF33" s="215"/>
      <c r="AG33" s="215" t="s">
        <v>240</v>
      </c>
      <c r="AH33" s="215">
        <v>0</v>
      </c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 x14ac:dyDescent="0.2">
      <c r="A34" s="222"/>
      <c r="B34" s="223"/>
      <c r="C34" s="262" t="s">
        <v>254</v>
      </c>
      <c r="D34" s="253"/>
      <c r="E34" s="254">
        <v>-6.96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15"/>
      <c r="Z34" s="215"/>
      <c r="AA34" s="215"/>
      <c r="AB34" s="215"/>
      <c r="AC34" s="215"/>
      <c r="AD34" s="215"/>
      <c r="AE34" s="215"/>
      <c r="AF34" s="215"/>
      <c r="AG34" s="215" t="s">
        <v>240</v>
      </c>
      <c r="AH34" s="215">
        <v>0</v>
      </c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">
      <c r="A35" s="235">
        <v>7</v>
      </c>
      <c r="B35" s="236" t="s">
        <v>255</v>
      </c>
      <c r="C35" s="247" t="s">
        <v>256</v>
      </c>
      <c r="D35" s="237" t="s">
        <v>237</v>
      </c>
      <c r="E35" s="238">
        <v>39.917999999999999</v>
      </c>
      <c r="F35" s="239"/>
      <c r="G35" s="240">
        <f>ROUND(E35*F35,2)</f>
        <v>0</v>
      </c>
      <c r="H35" s="239"/>
      <c r="I35" s="240">
        <f>ROUND(E35*H35,2)</f>
        <v>0</v>
      </c>
      <c r="J35" s="239"/>
      <c r="K35" s="240">
        <f>ROUND(E35*J35,2)</f>
        <v>0</v>
      </c>
      <c r="L35" s="240">
        <v>21</v>
      </c>
      <c r="M35" s="240">
        <f>G35*(1+L35/100)</f>
        <v>0</v>
      </c>
      <c r="N35" s="240">
        <v>0</v>
      </c>
      <c r="O35" s="240">
        <f>ROUND(E35*N35,2)</f>
        <v>0</v>
      </c>
      <c r="P35" s="240">
        <v>0</v>
      </c>
      <c r="Q35" s="240">
        <f>ROUND(E35*P35,2)</f>
        <v>0</v>
      </c>
      <c r="R35" s="240"/>
      <c r="S35" s="240" t="s">
        <v>166</v>
      </c>
      <c r="T35" s="241" t="s">
        <v>167</v>
      </c>
      <c r="U35" s="224">
        <v>0</v>
      </c>
      <c r="V35" s="224">
        <f>ROUND(E35*U35,2)</f>
        <v>0</v>
      </c>
      <c r="W35" s="224"/>
      <c r="X35" s="224" t="s">
        <v>193</v>
      </c>
      <c r="Y35" s="215"/>
      <c r="Z35" s="215"/>
      <c r="AA35" s="215"/>
      <c r="AB35" s="215"/>
      <c r="AC35" s="215"/>
      <c r="AD35" s="215"/>
      <c r="AE35" s="215"/>
      <c r="AF35" s="215"/>
      <c r="AG35" s="215" t="s">
        <v>194</v>
      </c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22"/>
      <c r="B36" s="223"/>
      <c r="C36" s="262" t="s">
        <v>257</v>
      </c>
      <c r="D36" s="253"/>
      <c r="E36" s="254">
        <v>39.92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15"/>
      <c r="Z36" s="215"/>
      <c r="AA36" s="215"/>
      <c r="AB36" s="215"/>
      <c r="AC36" s="215"/>
      <c r="AD36" s="215"/>
      <c r="AE36" s="215"/>
      <c r="AF36" s="215"/>
      <c r="AG36" s="215" t="s">
        <v>240</v>
      </c>
      <c r="AH36" s="215">
        <v>0</v>
      </c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1" x14ac:dyDescent="0.2">
      <c r="A37" s="235">
        <v>8</v>
      </c>
      <c r="B37" s="236" t="s">
        <v>258</v>
      </c>
      <c r="C37" s="247" t="s">
        <v>259</v>
      </c>
      <c r="D37" s="237" t="s">
        <v>237</v>
      </c>
      <c r="E37" s="238">
        <v>9.9794999999999998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21</v>
      </c>
      <c r="M37" s="240">
        <f>G37*(1+L37/100)</f>
        <v>0</v>
      </c>
      <c r="N37" s="240">
        <v>0</v>
      </c>
      <c r="O37" s="240">
        <f>ROUND(E37*N37,2)</f>
        <v>0</v>
      </c>
      <c r="P37" s="240">
        <v>0</v>
      </c>
      <c r="Q37" s="240">
        <f>ROUND(E37*P37,2)</f>
        <v>0</v>
      </c>
      <c r="R37" s="240"/>
      <c r="S37" s="240" t="s">
        <v>166</v>
      </c>
      <c r="T37" s="241" t="s">
        <v>167</v>
      </c>
      <c r="U37" s="224">
        <v>0.65200000000000002</v>
      </c>
      <c r="V37" s="224">
        <f>ROUND(E37*U37,2)</f>
        <v>6.51</v>
      </c>
      <c r="W37" s="224"/>
      <c r="X37" s="224" t="s">
        <v>193</v>
      </c>
      <c r="Y37" s="215"/>
      <c r="Z37" s="215"/>
      <c r="AA37" s="215"/>
      <c r="AB37" s="215"/>
      <c r="AC37" s="215"/>
      <c r="AD37" s="215"/>
      <c r="AE37" s="215"/>
      <c r="AF37" s="215"/>
      <c r="AG37" s="215" t="s">
        <v>194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22"/>
      <c r="B38" s="223"/>
      <c r="C38" s="262" t="s">
        <v>239</v>
      </c>
      <c r="D38" s="253"/>
      <c r="E38" s="254">
        <v>16.940000000000001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240</v>
      </c>
      <c r="AH38" s="215">
        <v>0</v>
      </c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">
      <c r="A39" s="222"/>
      <c r="B39" s="223"/>
      <c r="C39" s="262" t="s">
        <v>254</v>
      </c>
      <c r="D39" s="253"/>
      <c r="E39" s="254">
        <v>-6.96</v>
      </c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15"/>
      <c r="Z39" s="215"/>
      <c r="AA39" s="215"/>
      <c r="AB39" s="215"/>
      <c r="AC39" s="215"/>
      <c r="AD39" s="215"/>
      <c r="AE39" s="215"/>
      <c r="AF39" s="215"/>
      <c r="AG39" s="215" t="s">
        <v>240</v>
      </c>
      <c r="AH39" s="215">
        <v>0</v>
      </c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">
      <c r="A40" s="235">
        <v>9</v>
      </c>
      <c r="B40" s="236" t="s">
        <v>260</v>
      </c>
      <c r="C40" s="247" t="s">
        <v>261</v>
      </c>
      <c r="D40" s="237" t="s">
        <v>237</v>
      </c>
      <c r="E40" s="238">
        <v>9.9794999999999998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21</v>
      </c>
      <c r="M40" s="240">
        <f>G40*(1+L40/100)</f>
        <v>0</v>
      </c>
      <c r="N40" s="240">
        <v>0</v>
      </c>
      <c r="O40" s="240">
        <f>ROUND(E40*N40,2)</f>
        <v>0</v>
      </c>
      <c r="P40" s="240">
        <v>0</v>
      </c>
      <c r="Q40" s="240">
        <f>ROUND(E40*P40,2)</f>
        <v>0</v>
      </c>
      <c r="R40" s="240"/>
      <c r="S40" s="240" t="s">
        <v>262</v>
      </c>
      <c r="T40" s="241" t="s">
        <v>167</v>
      </c>
      <c r="U40" s="224">
        <v>8.9999999999999993E-3</v>
      </c>
      <c r="V40" s="224">
        <f>ROUND(E40*U40,2)</f>
        <v>0.09</v>
      </c>
      <c r="W40" s="224"/>
      <c r="X40" s="224" t="s">
        <v>193</v>
      </c>
      <c r="Y40" s="215"/>
      <c r="Z40" s="215"/>
      <c r="AA40" s="215"/>
      <c r="AB40" s="215"/>
      <c r="AC40" s="215"/>
      <c r="AD40" s="215"/>
      <c r="AE40" s="215"/>
      <c r="AF40" s="215"/>
      <c r="AG40" s="215" t="s">
        <v>194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">
      <c r="A41" s="222"/>
      <c r="B41" s="223"/>
      <c r="C41" s="262" t="s">
        <v>239</v>
      </c>
      <c r="D41" s="253"/>
      <c r="E41" s="254">
        <v>16.940000000000001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15"/>
      <c r="Z41" s="215"/>
      <c r="AA41" s="215"/>
      <c r="AB41" s="215"/>
      <c r="AC41" s="215"/>
      <c r="AD41" s="215"/>
      <c r="AE41" s="215"/>
      <c r="AF41" s="215"/>
      <c r="AG41" s="215" t="s">
        <v>240</v>
      </c>
      <c r="AH41" s="215">
        <v>0</v>
      </c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1" x14ac:dyDescent="0.2">
      <c r="A42" s="222"/>
      <c r="B42" s="223"/>
      <c r="C42" s="262" t="s">
        <v>254</v>
      </c>
      <c r="D42" s="253"/>
      <c r="E42" s="254">
        <v>-6.96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15"/>
      <c r="Z42" s="215"/>
      <c r="AA42" s="215"/>
      <c r="AB42" s="215"/>
      <c r="AC42" s="215"/>
      <c r="AD42" s="215"/>
      <c r="AE42" s="215"/>
      <c r="AF42" s="215"/>
      <c r="AG42" s="215" t="s">
        <v>240</v>
      </c>
      <c r="AH42" s="215">
        <v>0</v>
      </c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">
      <c r="A43" s="235">
        <v>10</v>
      </c>
      <c r="B43" s="236" t="s">
        <v>263</v>
      </c>
      <c r="C43" s="247" t="s">
        <v>264</v>
      </c>
      <c r="D43" s="237" t="s">
        <v>237</v>
      </c>
      <c r="E43" s="238">
        <v>6.9645000000000001</v>
      </c>
      <c r="F43" s="239"/>
      <c r="G43" s="240">
        <f>ROUND(E43*F43,2)</f>
        <v>0</v>
      </c>
      <c r="H43" s="239"/>
      <c r="I43" s="240">
        <f>ROUND(E43*H43,2)</f>
        <v>0</v>
      </c>
      <c r="J43" s="239"/>
      <c r="K43" s="240">
        <f>ROUND(E43*J43,2)</f>
        <v>0</v>
      </c>
      <c r="L43" s="240">
        <v>21</v>
      </c>
      <c r="M43" s="240">
        <f>G43*(1+L43/100)</f>
        <v>0</v>
      </c>
      <c r="N43" s="240">
        <v>0</v>
      </c>
      <c r="O43" s="240">
        <f>ROUND(E43*N43,2)</f>
        <v>0</v>
      </c>
      <c r="P43" s="240">
        <v>0</v>
      </c>
      <c r="Q43" s="240">
        <f>ROUND(E43*P43,2)</f>
        <v>0</v>
      </c>
      <c r="R43" s="240"/>
      <c r="S43" s="240" t="s">
        <v>166</v>
      </c>
      <c r="T43" s="241" t="s">
        <v>167</v>
      </c>
      <c r="U43" s="224">
        <v>1.1499999999999999</v>
      </c>
      <c r="V43" s="224">
        <f>ROUND(E43*U43,2)</f>
        <v>8.01</v>
      </c>
      <c r="W43" s="224"/>
      <c r="X43" s="224" t="s">
        <v>193</v>
      </c>
      <c r="Y43" s="215"/>
      <c r="Z43" s="215"/>
      <c r="AA43" s="215"/>
      <c r="AB43" s="215"/>
      <c r="AC43" s="215"/>
      <c r="AD43" s="215"/>
      <c r="AE43" s="215"/>
      <c r="AF43" s="215"/>
      <c r="AG43" s="215" t="s">
        <v>194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22"/>
      <c r="B44" s="223"/>
      <c r="C44" s="262" t="s">
        <v>244</v>
      </c>
      <c r="D44" s="253"/>
      <c r="E44" s="254">
        <v>7.76</v>
      </c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15"/>
      <c r="Z44" s="215"/>
      <c r="AA44" s="215"/>
      <c r="AB44" s="215"/>
      <c r="AC44" s="215"/>
      <c r="AD44" s="215"/>
      <c r="AE44" s="215"/>
      <c r="AF44" s="215"/>
      <c r="AG44" s="215" t="s">
        <v>240</v>
      </c>
      <c r="AH44" s="215">
        <v>0</v>
      </c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22"/>
      <c r="B45" s="223"/>
      <c r="C45" s="262" t="s">
        <v>245</v>
      </c>
      <c r="D45" s="253"/>
      <c r="E45" s="254">
        <v>2.92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15"/>
      <c r="Z45" s="215"/>
      <c r="AA45" s="215"/>
      <c r="AB45" s="215"/>
      <c r="AC45" s="215"/>
      <c r="AD45" s="215"/>
      <c r="AE45" s="215"/>
      <c r="AF45" s="215"/>
      <c r="AG45" s="215" t="s">
        <v>240</v>
      </c>
      <c r="AH45" s="215">
        <v>0</v>
      </c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">
      <c r="A46" s="222"/>
      <c r="B46" s="223"/>
      <c r="C46" s="262" t="s">
        <v>265</v>
      </c>
      <c r="D46" s="253"/>
      <c r="E46" s="254">
        <v>-3.72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5"/>
      <c r="Z46" s="215"/>
      <c r="AA46" s="215"/>
      <c r="AB46" s="215"/>
      <c r="AC46" s="215"/>
      <c r="AD46" s="215"/>
      <c r="AE46" s="215"/>
      <c r="AF46" s="215"/>
      <c r="AG46" s="215" t="s">
        <v>240</v>
      </c>
      <c r="AH46" s="215">
        <v>0</v>
      </c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x14ac:dyDescent="0.2">
      <c r="A47" s="229" t="s">
        <v>161</v>
      </c>
      <c r="B47" s="230" t="s">
        <v>75</v>
      </c>
      <c r="C47" s="246" t="s">
        <v>76</v>
      </c>
      <c r="D47" s="231"/>
      <c r="E47" s="232"/>
      <c r="F47" s="233"/>
      <c r="G47" s="233">
        <f>SUMIF(AG48:AG63,"&lt;&gt;NOR",G48:G63)</f>
        <v>0</v>
      </c>
      <c r="H47" s="233"/>
      <c r="I47" s="233">
        <f>SUM(I48:I63)</f>
        <v>0</v>
      </c>
      <c r="J47" s="233"/>
      <c r="K47" s="233">
        <f>SUM(K48:K63)</f>
        <v>0</v>
      </c>
      <c r="L47" s="233"/>
      <c r="M47" s="233">
        <f>SUM(M48:M63)</f>
        <v>0</v>
      </c>
      <c r="N47" s="233"/>
      <c r="O47" s="233">
        <f>SUM(O48:O63)</f>
        <v>29.400000000000002</v>
      </c>
      <c r="P47" s="233"/>
      <c r="Q47" s="233">
        <f>SUM(Q48:Q63)</f>
        <v>0</v>
      </c>
      <c r="R47" s="233"/>
      <c r="S47" s="233"/>
      <c r="T47" s="234"/>
      <c r="U47" s="228"/>
      <c r="V47" s="228">
        <f>SUM(V48:V63)</f>
        <v>29.34</v>
      </c>
      <c r="W47" s="228"/>
      <c r="X47" s="228"/>
      <c r="AG47" t="s">
        <v>162</v>
      </c>
    </row>
    <row r="48" spans="1:60" outlineLevel="1" x14ac:dyDescent="0.2">
      <c r="A48" s="235">
        <v>11</v>
      </c>
      <c r="B48" s="236" t="s">
        <v>266</v>
      </c>
      <c r="C48" s="247" t="s">
        <v>267</v>
      </c>
      <c r="D48" s="237" t="s">
        <v>237</v>
      </c>
      <c r="E48" s="238">
        <v>4.6980000000000004</v>
      </c>
      <c r="F48" s="239"/>
      <c r="G48" s="240">
        <f>ROUND(E48*F48,2)</f>
        <v>0</v>
      </c>
      <c r="H48" s="239"/>
      <c r="I48" s="240">
        <f>ROUND(E48*H48,2)</f>
        <v>0</v>
      </c>
      <c r="J48" s="239"/>
      <c r="K48" s="240">
        <f>ROUND(E48*J48,2)</f>
        <v>0</v>
      </c>
      <c r="L48" s="240">
        <v>21</v>
      </c>
      <c r="M48" s="240">
        <f>G48*(1+L48/100)</f>
        <v>0</v>
      </c>
      <c r="N48" s="240">
        <v>1.93971</v>
      </c>
      <c r="O48" s="240">
        <f>ROUND(E48*N48,2)</f>
        <v>9.11</v>
      </c>
      <c r="P48" s="240">
        <v>0</v>
      </c>
      <c r="Q48" s="240">
        <f>ROUND(E48*P48,2)</f>
        <v>0</v>
      </c>
      <c r="R48" s="240"/>
      <c r="S48" s="240" t="s">
        <v>166</v>
      </c>
      <c r="T48" s="241" t="s">
        <v>167</v>
      </c>
      <c r="U48" s="224">
        <v>0.96499999999999997</v>
      </c>
      <c r="V48" s="224">
        <f>ROUND(E48*U48,2)</f>
        <v>4.53</v>
      </c>
      <c r="W48" s="224"/>
      <c r="X48" s="224" t="s">
        <v>193</v>
      </c>
      <c r="Y48" s="215"/>
      <c r="Z48" s="215"/>
      <c r="AA48" s="215"/>
      <c r="AB48" s="215"/>
      <c r="AC48" s="215"/>
      <c r="AD48" s="215"/>
      <c r="AE48" s="215"/>
      <c r="AF48" s="215"/>
      <c r="AG48" s="215" t="s">
        <v>194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1" x14ac:dyDescent="0.2">
      <c r="A49" s="222"/>
      <c r="B49" s="223"/>
      <c r="C49" s="248" t="s">
        <v>268</v>
      </c>
      <c r="D49" s="243"/>
      <c r="E49" s="243"/>
      <c r="F49" s="243"/>
      <c r="G49" s="243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15"/>
      <c r="Z49" s="215"/>
      <c r="AA49" s="215"/>
      <c r="AB49" s="215"/>
      <c r="AC49" s="215"/>
      <c r="AD49" s="215"/>
      <c r="AE49" s="215"/>
      <c r="AF49" s="215"/>
      <c r="AG49" s="215" t="s">
        <v>171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">
      <c r="A50" s="222"/>
      <c r="B50" s="223"/>
      <c r="C50" s="262" t="s">
        <v>269</v>
      </c>
      <c r="D50" s="253"/>
      <c r="E50" s="254">
        <v>4.7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15"/>
      <c r="Z50" s="215"/>
      <c r="AA50" s="215"/>
      <c r="AB50" s="215"/>
      <c r="AC50" s="215"/>
      <c r="AD50" s="215"/>
      <c r="AE50" s="215"/>
      <c r="AF50" s="215"/>
      <c r="AG50" s="215" t="s">
        <v>240</v>
      </c>
      <c r="AH50" s="215">
        <v>0</v>
      </c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">
      <c r="A51" s="235">
        <v>12</v>
      </c>
      <c r="B51" s="236" t="s">
        <v>270</v>
      </c>
      <c r="C51" s="247" t="s">
        <v>271</v>
      </c>
      <c r="D51" s="237" t="s">
        <v>272</v>
      </c>
      <c r="E51" s="238">
        <v>1.825</v>
      </c>
      <c r="F51" s="239"/>
      <c r="G51" s="240">
        <f>ROUND(E51*F51,2)</f>
        <v>0</v>
      </c>
      <c r="H51" s="239"/>
      <c r="I51" s="240">
        <f>ROUND(E51*H51,2)</f>
        <v>0</v>
      </c>
      <c r="J51" s="239"/>
      <c r="K51" s="240">
        <f>ROUND(E51*J51,2)</f>
        <v>0</v>
      </c>
      <c r="L51" s="240">
        <v>21</v>
      </c>
      <c r="M51" s="240">
        <f>G51*(1+L51/100)</f>
        <v>0</v>
      </c>
      <c r="N51" s="240">
        <v>0.74</v>
      </c>
      <c r="O51" s="240">
        <f>ROUND(E51*N51,2)</f>
        <v>1.35</v>
      </c>
      <c r="P51" s="240">
        <v>0</v>
      </c>
      <c r="Q51" s="240">
        <f>ROUND(E51*P51,2)</f>
        <v>0</v>
      </c>
      <c r="R51" s="240"/>
      <c r="S51" s="240" t="s">
        <v>166</v>
      </c>
      <c r="T51" s="241" t="s">
        <v>167</v>
      </c>
      <c r="U51" s="224">
        <v>1.1000000000000001</v>
      </c>
      <c r="V51" s="224">
        <f>ROUND(E51*U51,2)</f>
        <v>2.0099999999999998</v>
      </c>
      <c r="W51" s="224"/>
      <c r="X51" s="224" t="s">
        <v>193</v>
      </c>
      <c r="Y51" s="215"/>
      <c r="Z51" s="215"/>
      <c r="AA51" s="215"/>
      <c r="AB51" s="215"/>
      <c r="AC51" s="215"/>
      <c r="AD51" s="215"/>
      <c r="AE51" s="215"/>
      <c r="AF51" s="215"/>
      <c r="AG51" s="215" t="s">
        <v>194</v>
      </c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1" x14ac:dyDescent="0.2">
      <c r="A52" s="222"/>
      <c r="B52" s="223"/>
      <c r="C52" s="262" t="s">
        <v>273</v>
      </c>
      <c r="D52" s="253"/>
      <c r="E52" s="254">
        <v>1.83</v>
      </c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15"/>
      <c r="Z52" s="215"/>
      <c r="AA52" s="215"/>
      <c r="AB52" s="215"/>
      <c r="AC52" s="215"/>
      <c r="AD52" s="215"/>
      <c r="AE52" s="215"/>
      <c r="AF52" s="215"/>
      <c r="AG52" s="215" t="s">
        <v>240</v>
      </c>
      <c r="AH52" s="215">
        <v>0</v>
      </c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">
      <c r="A53" s="235">
        <v>13</v>
      </c>
      <c r="B53" s="236" t="s">
        <v>274</v>
      </c>
      <c r="C53" s="247" t="s">
        <v>275</v>
      </c>
      <c r="D53" s="237" t="s">
        <v>272</v>
      </c>
      <c r="E53" s="238">
        <v>7.92</v>
      </c>
      <c r="F53" s="239"/>
      <c r="G53" s="240">
        <f>ROUND(E53*F53,2)</f>
        <v>0</v>
      </c>
      <c r="H53" s="239"/>
      <c r="I53" s="240">
        <f>ROUND(E53*H53,2)</f>
        <v>0</v>
      </c>
      <c r="J53" s="239"/>
      <c r="K53" s="240">
        <f>ROUND(E53*J53,2)</f>
        <v>0</v>
      </c>
      <c r="L53" s="240">
        <v>21</v>
      </c>
      <c r="M53" s="240">
        <f>G53*(1+L53/100)</f>
        <v>0</v>
      </c>
      <c r="N53" s="240">
        <v>0.96299999999999997</v>
      </c>
      <c r="O53" s="240">
        <f>ROUND(E53*N53,2)</f>
        <v>7.63</v>
      </c>
      <c r="P53" s="240">
        <v>0</v>
      </c>
      <c r="Q53" s="240">
        <f>ROUND(E53*P53,2)</f>
        <v>0</v>
      </c>
      <c r="R53" s="240"/>
      <c r="S53" s="240" t="s">
        <v>166</v>
      </c>
      <c r="T53" s="241" t="s">
        <v>167</v>
      </c>
      <c r="U53" s="224">
        <v>1.22</v>
      </c>
      <c r="V53" s="224">
        <f>ROUND(E53*U53,2)</f>
        <v>9.66</v>
      </c>
      <c r="W53" s="224"/>
      <c r="X53" s="224" t="s">
        <v>193</v>
      </c>
      <c r="Y53" s="215"/>
      <c r="Z53" s="215"/>
      <c r="AA53" s="215"/>
      <c r="AB53" s="215"/>
      <c r="AC53" s="215"/>
      <c r="AD53" s="215"/>
      <c r="AE53" s="215"/>
      <c r="AF53" s="215"/>
      <c r="AG53" s="215" t="s">
        <v>194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">
      <c r="A54" s="222"/>
      <c r="B54" s="223"/>
      <c r="C54" s="262" t="s">
        <v>276</v>
      </c>
      <c r="D54" s="253"/>
      <c r="E54" s="254">
        <v>7.92</v>
      </c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15"/>
      <c r="Z54" s="215"/>
      <c r="AA54" s="215"/>
      <c r="AB54" s="215"/>
      <c r="AC54" s="215"/>
      <c r="AD54" s="215"/>
      <c r="AE54" s="215"/>
      <c r="AF54" s="215"/>
      <c r="AG54" s="215" t="s">
        <v>240</v>
      </c>
      <c r="AH54" s="215">
        <v>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">
      <c r="A55" s="235">
        <v>14</v>
      </c>
      <c r="B55" s="236" t="s">
        <v>277</v>
      </c>
      <c r="C55" s="247" t="s">
        <v>278</v>
      </c>
      <c r="D55" s="237" t="s">
        <v>237</v>
      </c>
      <c r="E55" s="238">
        <v>0.61499999999999999</v>
      </c>
      <c r="F55" s="239"/>
      <c r="G55" s="240">
        <f>ROUND(E55*F55,2)</f>
        <v>0</v>
      </c>
      <c r="H55" s="239"/>
      <c r="I55" s="240">
        <f>ROUND(E55*H55,2)</f>
        <v>0</v>
      </c>
      <c r="J55" s="239"/>
      <c r="K55" s="240">
        <f>ROUND(E55*J55,2)</f>
        <v>0</v>
      </c>
      <c r="L55" s="240">
        <v>21</v>
      </c>
      <c r="M55" s="240">
        <f>G55*(1+L55/100)</f>
        <v>0</v>
      </c>
      <c r="N55" s="240">
        <v>2.5249999999999999</v>
      </c>
      <c r="O55" s="240">
        <f>ROUND(E55*N55,2)</f>
        <v>1.55</v>
      </c>
      <c r="P55" s="240">
        <v>0</v>
      </c>
      <c r="Q55" s="240">
        <f>ROUND(E55*P55,2)</f>
        <v>0</v>
      </c>
      <c r="R55" s="240"/>
      <c r="S55" s="240" t="s">
        <v>166</v>
      </c>
      <c r="T55" s="241" t="s">
        <v>167</v>
      </c>
      <c r="U55" s="224">
        <v>0.58899999999999997</v>
      </c>
      <c r="V55" s="224">
        <f>ROUND(E55*U55,2)</f>
        <v>0.36</v>
      </c>
      <c r="W55" s="224"/>
      <c r="X55" s="224" t="s">
        <v>193</v>
      </c>
      <c r="Y55" s="215"/>
      <c r="Z55" s="215"/>
      <c r="AA55" s="215"/>
      <c r="AB55" s="215"/>
      <c r="AC55" s="215"/>
      <c r="AD55" s="215"/>
      <c r="AE55" s="215"/>
      <c r="AF55" s="215"/>
      <c r="AG55" s="215" t="s">
        <v>194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 x14ac:dyDescent="0.2">
      <c r="A56" s="222"/>
      <c r="B56" s="223"/>
      <c r="C56" s="248" t="s">
        <v>279</v>
      </c>
      <c r="D56" s="243"/>
      <c r="E56" s="243"/>
      <c r="F56" s="243"/>
      <c r="G56" s="243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15"/>
      <c r="Z56" s="215"/>
      <c r="AA56" s="215"/>
      <c r="AB56" s="215"/>
      <c r="AC56" s="215"/>
      <c r="AD56" s="215"/>
      <c r="AE56" s="215"/>
      <c r="AF56" s="215"/>
      <c r="AG56" s="215" t="s">
        <v>171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">
      <c r="A57" s="222"/>
      <c r="B57" s="223"/>
      <c r="C57" s="262" t="s">
        <v>280</v>
      </c>
      <c r="D57" s="253"/>
      <c r="E57" s="254">
        <v>0.4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15"/>
      <c r="Z57" s="215"/>
      <c r="AA57" s="215"/>
      <c r="AB57" s="215"/>
      <c r="AC57" s="215"/>
      <c r="AD57" s="215"/>
      <c r="AE57" s="215"/>
      <c r="AF57" s="215"/>
      <c r="AG57" s="215" t="s">
        <v>240</v>
      </c>
      <c r="AH57" s="215">
        <v>0</v>
      </c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1" x14ac:dyDescent="0.2">
      <c r="A58" s="222"/>
      <c r="B58" s="223"/>
      <c r="C58" s="262" t="s">
        <v>281</v>
      </c>
      <c r="D58" s="253"/>
      <c r="E58" s="254">
        <v>0.22</v>
      </c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15"/>
      <c r="Z58" s="215"/>
      <c r="AA58" s="215"/>
      <c r="AB58" s="215"/>
      <c r="AC58" s="215"/>
      <c r="AD58" s="215"/>
      <c r="AE58" s="215"/>
      <c r="AF58" s="215"/>
      <c r="AG58" s="215" t="s">
        <v>240</v>
      </c>
      <c r="AH58" s="215">
        <v>0</v>
      </c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 x14ac:dyDescent="0.2">
      <c r="A59" s="235">
        <v>15</v>
      </c>
      <c r="B59" s="236" t="s">
        <v>282</v>
      </c>
      <c r="C59" s="247" t="s">
        <v>283</v>
      </c>
      <c r="D59" s="237" t="s">
        <v>237</v>
      </c>
      <c r="E59" s="238">
        <v>3.7155</v>
      </c>
      <c r="F59" s="239"/>
      <c r="G59" s="240">
        <f>ROUND(E59*F59,2)</f>
        <v>0</v>
      </c>
      <c r="H59" s="239"/>
      <c r="I59" s="240">
        <f>ROUND(E59*H59,2)</f>
        <v>0</v>
      </c>
      <c r="J59" s="239"/>
      <c r="K59" s="240">
        <f>ROUND(E59*J59,2)</f>
        <v>0</v>
      </c>
      <c r="L59" s="240">
        <v>21</v>
      </c>
      <c r="M59" s="240">
        <f>G59*(1+L59/100)</f>
        <v>0</v>
      </c>
      <c r="N59" s="240">
        <v>2.5249999999999999</v>
      </c>
      <c r="O59" s="240">
        <f>ROUND(E59*N59,2)</f>
        <v>9.3800000000000008</v>
      </c>
      <c r="P59" s="240">
        <v>0</v>
      </c>
      <c r="Q59" s="240">
        <f>ROUND(E59*P59,2)</f>
        <v>0</v>
      </c>
      <c r="R59" s="240"/>
      <c r="S59" s="240" t="s">
        <v>166</v>
      </c>
      <c r="T59" s="241" t="s">
        <v>167</v>
      </c>
      <c r="U59" s="224">
        <v>0.59899999999999998</v>
      </c>
      <c r="V59" s="224">
        <f>ROUND(E59*U59,2)</f>
        <v>2.23</v>
      </c>
      <c r="W59" s="224"/>
      <c r="X59" s="224" t="s">
        <v>193</v>
      </c>
      <c r="Y59" s="215"/>
      <c r="Z59" s="215"/>
      <c r="AA59" s="215"/>
      <c r="AB59" s="215"/>
      <c r="AC59" s="215"/>
      <c r="AD59" s="215"/>
      <c r="AE59" s="215"/>
      <c r="AF59" s="215"/>
      <c r="AG59" s="215" t="s">
        <v>194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 x14ac:dyDescent="0.2">
      <c r="A60" s="222"/>
      <c r="B60" s="223"/>
      <c r="C60" s="262" t="s">
        <v>284</v>
      </c>
      <c r="D60" s="253"/>
      <c r="E60" s="254">
        <v>3.17</v>
      </c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15"/>
      <c r="Z60" s="215"/>
      <c r="AA60" s="215"/>
      <c r="AB60" s="215"/>
      <c r="AC60" s="215"/>
      <c r="AD60" s="215"/>
      <c r="AE60" s="215"/>
      <c r="AF60" s="215"/>
      <c r="AG60" s="215" t="s">
        <v>240</v>
      </c>
      <c r="AH60" s="215">
        <v>0</v>
      </c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">
      <c r="A61" s="222"/>
      <c r="B61" s="223"/>
      <c r="C61" s="262" t="s">
        <v>285</v>
      </c>
      <c r="D61" s="253"/>
      <c r="E61" s="254">
        <v>0.55000000000000004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15"/>
      <c r="Z61" s="215"/>
      <c r="AA61" s="215"/>
      <c r="AB61" s="215"/>
      <c r="AC61" s="215"/>
      <c r="AD61" s="215"/>
      <c r="AE61" s="215"/>
      <c r="AF61" s="215"/>
      <c r="AG61" s="215" t="s">
        <v>240</v>
      </c>
      <c r="AH61" s="215">
        <v>0</v>
      </c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 x14ac:dyDescent="0.2">
      <c r="A62" s="235">
        <v>16</v>
      </c>
      <c r="B62" s="236" t="s">
        <v>286</v>
      </c>
      <c r="C62" s="247" t="s">
        <v>287</v>
      </c>
      <c r="D62" s="237" t="s">
        <v>288</v>
      </c>
      <c r="E62" s="238">
        <v>0.36</v>
      </c>
      <c r="F62" s="239"/>
      <c r="G62" s="240">
        <f>ROUND(E62*F62,2)</f>
        <v>0</v>
      </c>
      <c r="H62" s="239"/>
      <c r="I62" s="240">
        <f>ROUND(E62*H62,2)</f>
        <v>0</v>
      </c>
      <c r="J62" s="239"/>
      <c r="K62" s="240">
        <f>ROUND(E62*J62,2)</f>
        <v>0</v>
      </c>
      <c r="L62" s="240">
        <v>21</v>
      </c>
      <c r="M62" s="240">
        <f>G62*(1+L62/100)</f>
        <v>0</v>
      </c>
      <c r="N62" s="240">
        <v>1.05871</v>
      </c>
      <c r="O62" s="240">
        <f>ROUND(E62*N62,2)</f>
        <v>0.38</v>
      </c>
      <c r="P62" s="240">
        <v>0</v>
      </c>
      <c r="Q62" s="240">
        <f>ROUND(E62*P62,2)</f>
        <v>0</v>
      </c>
      <c r="R62" s="240"/>
      <c r="S62" s="240" t="s">
        <v>166</v>
      </c>
      <c r="T62" s="241" t="s">
        <v>167</v>
      </c>
      <c r="U62" s="224">
        <v>29.292000000000002</v>
      </c>
      <c r="V62" s="224">
        <f>ROUND(E62*U62,2)</f>
        <v>10.55</v>
      </c>
      <c r="W62" s="224"/>
      <c r="X62" s="224" t="s">
        <v>193</v>
      </c>
      <c r="Y62" s="215"/>
      <c r="Z62" s="215"/>
      <c r="AA62" s="215"/>
      <c r="AB62" s="215"/>
      <c r="AC62" s="215"/>
      <c r="AD62" s="215"/>
      <c r="AE62" s="215"/>
      <c r="AF62" s="215"/>
      <c r="AG62" s="215" t="s">
        <v>194</v>
      </c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 x14ac:dyDescent="0.2">
      <c r="A63" s="222"/>
      <c r="B63" s="223"/>
      <c r="C63" s="248" t="s">
        <v>289</v>
      </c>
      <c r="D63" s="243"/>
      <c r="E63" s="243"/>
      <c r="F63" s="243"/>
      <c r="G63" s="243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15"/>
      <c r="Z63" s="215"/>
      <c r="AA63" s="215"/>
      <c r="AB63" s="215"/>
      <c r="AC63" s="215"/>
      <c r="AD63" s="215"/>
      <c r="AE63" s="215"/>
      <c r="AF63" s="215"/>
      <c r="AG63" s="215" t="s">
        <v>171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x14ac:dyDescent="0.2">
      <c r="A64" s="229" t="s">
        <v>161</v>
      </c>
      <c r="B64" s="230" t="s">
        <v>77</v>
      </c>
      <c r="C64" s="246" t="s">
        <v>78</v>
      </c>
      <c r="D64" s="231"/>
      <c r="E64" s="232"/>
      <c r="F64" s="233"/>
      <c r="G64" s="233">
        <f>SUMIF(AG65:AG101,"&lt;&gt;NOR",G65:G101)</f>
        <v>0</v>
      </c>
      <c r="H64" s="233"/>
      <c r="I64" s="233">
        <f>SUM(I65:I101)</f>
        <v>0</v>
      </c>
      <c r="J64" s="233"/>
      <c r="K64" s="233">
        <f>SUM(K65:K101)</f>
        <v>0</v>
      </c>
      <c r="L64" s="233"/>
      <c r="M64" s="233">
        <f>SUM(M65:M101)</f>
        <v>0</v>
      </c>
      <c r="N64" s="233"/>
      <c r="O64" s="233">
        <f>SUM(O65:O101)</f>
        <v>15.410000000000002</v>
      </c>
      <c r="P64" s="233"/>
      <c r="Q64" s="233">
        <f>SUM(Q65:Q101)</f>
        <v>0</v>
      </c>
      <c r="R64" s="233"/>
      <c r="S64" s="233"/>
      <c r="T64" s="234"/>
      <c r="U64" s="228"/>
      <c r="V64" s="228">
        <f>SUM(V65:V101)</f>
        <v>88.82</v>
      </c>
      <c r="W64" s="228"/>
      <c r="X64" s="228"/>
      <c r="AG64" t="s">
        <v>162</v>
      </c>
    </row>
    <row r="65" spans="1:60" outlineLevel="1" x14ac:dyDescent="0.2">
      <c r="A65" s="235">
        <v>17</v>
      </c>
      <c r="B65" s="236" t="s">
        <v>290</v>
      </c>
      <c r="C65" s="247" t="s">
        <v>291</v>
      </c>
      <c r="D65" s="237" t="s">
        <v>272</v>
      </c>
      <c r="E65" s="238">
        <v>21.73</v>
      </c>
      <c r="F65" s="239"/>
      <c r="G65" s="240">
        <f>ROUND(E65*F65,2)</f>
        <v>0</v>
      </c>
      <c r="H65" s="239"/>
      <c r="I65" s="240">
        <f>ROUND(E65*H65,2)</f>
        <v>0</v>
      </c>
      <c r="J65" s="239"/>
      <c r="K65" s="240">
        <f>ROUND(E65*J65,2)</f>
        <v>0</v>
      </c>
      <c r="L65" s="240">
        <v>21</v>
      </c>
      <c r="M65" s="240">
        <f>G65*(1+L65/100)</f>
        <v>0</v>
      </c>
      <c r="N65" s="240">
        <v>0.21171000000000001</v>
      </c>
      <c r="O65" s="240">
        <f>ROUND(E65*N65,2)</f>
        <v>4.5999999999999996</v>
      </c>
      <c r="P65" s="240">
        <v>0</v>
      </c>
      <c r="Q65" s="240">
        <f>ROUND(E65*P65,2)</f>
        <v>0</v>
      </c>
      <c r="R65" s="240"/>
      <c r="S65" s="240" t="s">
        <v>166</v>
      </c>
      <c r="T65" s="241" t="s">
        <v>167</v>
      </c>
      <c r="U65" s="224">
        <v>0.71719999999999995</v>
      </c>
      <c r="V65" s="224">
        <f>ROUND(E65*U65,2)</f>
        <v>15.58</v>
      </c>
      <c r="W65" s="224"/>
      <c r="X65" s="224" t="s">
        <v>193</v>
      </c>
      <c r="Y65" s="215"/>
      <c r="Z65" s="215"/>
      <c r="AA65" s="215"/>
      <c r="AB65" s="215"/>
      <c r="AC65" s="215"/>
      <c r="AD65" s="215"/>
      <c r="AE65" s="215"/>
      <c r="AF65" s="215"/>
      <c r="AG65" s="215" t="s">
        <v>194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">
      <c r="A66" s="222"/>
      <c r="B66" s="223"/>
      <c r="C66" s="262" t="s">
        <v>292</v>
      </c>
      <c r="D66" s="253"/>
      <c r="E66" s="254">
        <v>21.73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15"/>
      <c r="Z66" s="215"/>
      <c r="AA66" s="215"/>
      <c r="AB66" s="215"/>
      <c r="AC66" s="215"/>
      <c r="AD66" s="215"/>
      <c r="AE66" s="215"/>
      <c r="AF66" s="215"/>
      <c r="AG66" s="215" t="s">
        <v>240</v>
      </c>
      <c r="AH66" s="215">
        <v>0</v>
      </c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1" x14ac:dyDescent="0.2">
      <c r="A67" s="235">
        <v>18</v>
      </c>
      <c r="B67" s="236" t="s">
        <v>293</v>
      </c>
      <c r="C67" s="247" t="s">
        <v>294</v>
      </c>
      <c r="D67" s="237" t="s">
        <v>295</v>
      </c>
      <c r="E67" s="238">
        <v>1</v>
      </c>
      <c r="F67" s="239"/>
      <c r="G67" s="240">
        <f>ROUND(E67*F67,2)</f>
        <v>0</v>
      </c>
      <c r="H67" s="239"/>
      <c r="I67" s="240">
        <f>ROUND(E67*H67,2)</f>
        <v>0</v>
      </c>
      <c r="J67" s="239"/>
      <c r="K67" s="240">
        <f>ROUND(E67*J67,2)</f>
        <v>0</v>
      </c>
      <c r="L67" s="240">
        <v>21</v>
      </c>
      <c r="M67" s="240">
        <f>G67*(1+L67/100)</f>
        <v>0</v>
      </c>
      <c r="N67" s="240">
        <v>2.2880000000000001E-2</v>
      </c>
      <c r="O67" s="240">
        <f>ROUND(E67*N67,2)</f>
        <v>0.02</v>
      </c>
      <c r="P67" s="240">
        <v>0</v>
      </c>
      <c r="Q67" s="240">
        <f>ROUND(E67*P67,2)</f>
        <v>0</v>
      </c>
      <c r="R67" s="240"/>
      <c r="S67" s="240" t="s">
        <v>166</v>
      </c>
      <c r="T67" s="241" t="s">
        <v>167</v>
      </c>
      <c r="U67" s="224">
        <v>0.3175</v>
      </c>
      <c r="V67" s="224">
        <f>ROUND(E67*U67,2)</f>
        <v>0.32</v>
      </c>
      <c r="W67" s="224"/>
      <c r="X67" s="224" t="s">
        <v>193</v>
      </c>
      <c r="Y67" s="215"/>
      <c r="Z67" s="215"/>
      <c r="AA67" s="215"/>
      <c r="AB67" s="215"/>
      <c r="AC67" s="215"/>
      <c r="AD67" s="215"/>
      <c r="AE67" s="215"/>
      <c r="AF67" s="215"/>
      <c r="AG67" s="215" t="s">
        <v>194</v>
      </c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 x14ac:dyDescent="0.2">
      <c r="A68" s="222"/>
      <c r="B68" s="223"/>
      <c r="C68" s="262" t="s">
        <v>47</v>
      </c>
      <c r="D68" s="253"/>
      <c r="E68" s="254">
        <v>1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15"/>
      <c r="Z68" s="215"/>
      <c r="AA68" s="215"/>
      <c r="AB68" s="215"/>
      <c r="AC68" s="215"/>
      <c r="AD68" s="215"/>
      <c r="AE68" s="215"/>
      <c r="AF68" s="215"/>
      <c r="AG68" s="215" t="s">
        <v>240</v>
      </c>
      <c r="AH68" s="215">
        <v>0</v>
      </c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1" x14ac:dyDescent="0.2">
      <c r="A69" s="235">
        <v>19</v>
      </c>
      <c r="B69" s="236" t="s">
        <v>296</v>
      </c>
      <c r="C69" s="247" t="s">
        <v>297</v>
      </c>
      <c r="D69" s="237" t="s">
        <v>237</v>
      </c>
      <c r="E69" s="238">
        <v>0.24590000000000001</v>
      </c>
      <c r="F69" s="239"/>
      <c r="G69" s="240">
        <f>ROUND(E69*F69,2)</f>
        <v>0</v>
      </c>
      <c r="H69" s="239"/>
      <c r="I69" s="240">
        <f>ROUND(E69*H69,2)</f>
        <v>0</v>
      </c>
      <c r="J69" s="239"/>
      <c r="K69" s="240">
        <f>ROUND(E69*J69,2)</f>
        <v>0</v>
      </c>
      <c r="L69" s="240">
        <v>21</v>
      </c>
      <c r="M69" s="240">
        <f>G69*(1+L69/100)</f>
        <v>0</v>
      </c>
      <c r="N69" s="240">
        <v>1.7764200000000001</v>
      </c>
      <c r="O69" s="240">
        <f>ROUND(E69*N69,2)</f>
        <v>0.44</v>
      </c>
      <c r="P69" s="240">
        <v>0</v>
      </c>
      <c r="Q69" s="240">
        <f>ROUND(E69*P69,2)</f>
        <v>0</v>
      </c>
      <c r="R69" s="240"/>
      <c r="S69" s="240" t="s">
        <v>166</v>
      </c>
      <c r="T69" s="241" t="s">
        <v>167</v>
      </c>
      <c r="U69" s="224">
        <v>6.77</v>
      </c>
      <c r="V69" s="224">
        <f>ROUND(E69*U69,2)</f>
        <v>1.66</v>
      </c>
      <c r="W69" s="224"/>
      <c r="X69" s="224" t="s">
        <v>193</v>
      </c>
      <c r="Y69" s="215"/>
      <c r="Z69" s="215"/>
      <c r="AA69" s="215"/>
      <c r="AB69" s="215"/>
      <c r="AC69" s="215"/>
      <c r="AD69" s="215"/>
      <c r="AE69" s="215"/>
      <c r="AF69" s="215"/>
      <c r="AG69" s="215" t="s">
        <v>194</v>
      </c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outlineLevel="1" x14ac:dyDescent="0.2">
      <c r="A70" s="222"/>
      <c r="B70" s="223"/>
      <c r="C70" s="248" t="s">
        <v>298</v>
      </c>
      <c r="D70" s="243"/>
      <c r="E70" s="243"/>
      <c r="F70" s="243"/>
      <c r="G70" s="243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15"/>
      <c r="Z70" s="215"/>
      <c r="AA70" s="215"/>
      <c r="AB70" s="215"/>
      <c r="AC70" s="215"/>
      <c r="AD70" s="215"/>
      <c r="AE70" s="215"/>
      <c r="AF70" s="215"/>
      <c r="AG70" s="215" t="s">
        <v>171</v>
      </c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outlineLevel="1" x14ac:dyDescent="0.2">
      <c r="A71" s="222"/>
      <c r="B71" s="223"/>
      <c r="C71" s="249" t="s">
        <v>299</v>
      </c>
      <c r="D71" s="244"/>
      <c r="E71" s="244"/>
      <c r="F71" s="244"/>
      <c r="G71" s="24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15"/>
      <c r="Z71" s="215"/>
      <c r="AA71" s="215"/>
      <c r="AB71" s="215"/>
      <c r="AC71" s="215"/>
      <c r="AD71" s="215"/>
      <c r="AE71" s="215"/>
      <c r="AF71" s="215"/>
      <c r="AG71" s="215" t="s">
        <v>171</v>
      </c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1" x14ac:dyDescent="0.2">
      <c r="A72" s="222"/>
      <c r="B72" s="223"/>
      <c r="C72" s="262" t="s">
        <v>300</v>
      </c>
      <c r="D72" s="253"/>
      <c r="E72" s="254">
        <v>0.22</v>
      </c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15"/>
      <c r="Z72" s="215"/>
      <c r="AA72" s="215"/>
      <c r="AB72" s="215"/>
      <c r="AC72" s="215"/>
      <c r="AD72" s="215"/>
      <c r="AE72" s="215"/>
      <c r="AF72" s="215"/>
      <c r="AG72" s="215" t="s">
        <v>240</v>
      </c>
      <c r="AH72" s="215">
        <v>0</v>
      </c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 x14ac:dyDescent="0.2">
      <c r="A73" s="222"/>
      <c r="B73" s="223"/>
      <c r="C73" s="262" t="s">
        <v>301</v>
      </c>
      <c r="D73" s="253"/>
      <c r="E73" s="254">
        <v>0.03</v>
      </c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15"/>
      <c r="Z73" s="215"/>
      <c r="AA73" s="215"/>
      <c r="AB73" s="215"/>
      <c r="AC73" s="215"/>
      <c r="AD73" s="215"/>
      <c r="AE73" s="215"/>
      <c r="AF73" s="215"/>
      <c r="AG73" s="215" t="s">
        <v>240</v>
      </c>
      <c r="AH73" s="215">
        <v>0</v>
      </c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1" x14ac:dyDescent="0.2">
      <c r="A74" s="235">
        <v>20</v>
      </c>
      <c r="B74" s="236" t="s">
        <v>302</v>
      </c>
      <c r="C74" s="247" t="s">
        <v>303</v>
      </c>
      <c r="D74" s="237" t="s">
        <v>288</v>
      </c>
      <c r="E74" s="238">
        <v>1.49E-2</v>
      </c>
      <c r="F74" s="239"/>
      <c r="G74" s="240">
        <f>ROUND(E74*F74,2)</f>
        <v>0</v>
      </c>
      <c r="H74" s="239"/>
      <c r="I74" s="240">
        <f>ROUND(E74*H74,2)</f>
        <v>0</v>
      </c>
      <c r="J74" s="239"/>
      <c r="K74" s="240">
        <f>ROUND(E74*J74,2)</f>
        <v>0</v>
      </c>
      <c r="L74" s="240">
        <v>21</v>
      </c>
      <c r="M74" s="240">
        <f>G74*(1+L74/100)</f>
        <v>0</v>
      </c>
      <c r="N74" s="240">
        <v>1.09954</v>
      </c>
      <c r="O74" s="240">
        <f>ROUND(E74*N74,2)</f>
        <v>0.02</v>
      </c>
      <c r="P74" s="240">
        <v>0</v>
      </c>
      <c r="Q74" s="240">
        <f>ROUND(E74*P74,2)</f>
        <v>0</v>
      </c>
      <c r="R74" s="240"/>
      <c r="S74" s="240" t="s">
        <v>166</v>
      </c>
      <c r="T74" s="241" t="s">
        <v>167</v>
      </c>
      <c r="U74" s="224">
        <v>18.175000000000001</v>
      </c>
      <c r="V74" s="224">
        <f>ROUND(E74*U74,2)</f>
        <v>0.27</v>
      </c>
      <c r="W74" s="224"/>
      <c r="X74" s="224" t="s">
        <v>193</v>
      </c>
      <c r="Y74" s="215"/>
      <c r="Z74" s="215"/>
      <c r="AA74" s="215"/>
      <c r="AB74" s="215"/>
      <c r="AC74" s="215"/>
      <c r="AD74" s="215"/>
      <c r="AE74" s="215"/>
      <c r="AF74" s="215"/>
      <c r="AG74" s="215" t="s">
        <v>194</v>
      </c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">
      <c r="A75" s="222"/>
      <c r="B75" s="223"/>
      <c r="C75" s="248" t="s">
        <v>304</v>
      </c>
      <c r="D75" s="243"/>
      <c r="E75" s="243"/>
      <c r="F75" s="243"/>
      <c r="G75" s="243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15"/>
      <c r="Z75" s="215"/>
      <c r="AA75" s="215"/>
      <c r="AB75" s="215"/>
      <c r="AC75" s="215"/>
      <c r="AD75" s="215"/>
      <c r="AE75" s="215"/>
      <c r="AF75" s="215"/>
      <c r="AG75" s="215" t="s">
        <v>171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1" x14ac:dyDescent="0.2">
      <c r="A76" s="222"/>
      <c r="B76" s="223"/>
      <c r="C76" s="262" t="s">
        <v>305</v>
      </c>
      <c r="D76" s="253"/>
      <c r="E76" s="254">
        <v>0.01</v>
      </c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15"/>
      <c r="Z76" s="215"/>
      <c r="AA76" s="215"/>
      <c r="AB76" s="215"/>
      <c r="AC76" s="215"/>
      <c r="AD76" s="215"/>
      <c r="AE76" s="215"/>
      <c r="AF76" s="215"/>
      <c r="AG76" s="215" t="s">
        <v>240</v>
      </c>
      <c r="AH76" s="215">
        <v>0</v>
      </c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outlineLevel="1" x14ac:dyDescent="0.2">
      <c r="A77" s="235">
        <v>21</v>
      </c>
      <c r="B77" s="236" t="s">
        <v>306</v>
      </c>
      <c r="C77" s="247" t="s">
        <v>307</v>
      </c>
      <c r="D77" s="237" t="s">
        <v>288</v>
      </c>
      <c r="E77" s="238">
        <v>0.13600000000000001</v>
      </c>
      <c r="F77" s="239"/>
      <c r="G77" s="240">
        <f>ROUND(E77*F77,2)</f>
        <v>0</v>
      </c>
      <c r="H77" s="239"/>
      <c r="I77" s="240">
        <f>ROUND(E77*H77,2)</f>
        <v>0</v>
      </c>
      <c r="J77" s="239"/>
      <c r="K77" s="240">
        <f>ROUND(E77*J77,2)</f>
        <v>0</v>
      </c>
      <c r="L77" s="240">
        <v>21</v>
      </c>
      <c r="M77" s="240">
        <f>G77*(1+L77/100)</f>
        <v>0</v>
      </c>
      <c r="N77" s="240">
        <v>1.0970899999999999</v>
      </c>
      <c r="O77" s="240">
        <f>ROUND(E77*N77,2)</f>
        <v>0.15</v>
      </c>
      <c r="P77" s="240">
        <v>0</v>
      </c>
      <c r="Q77" s="240">
        <f>ROUND(E77*P77,2)</f>
        <v>0</v>
      </c>
      <c r="R77" s="240"/>
      <c r="S77" s="240" t="s">
        <v>166</v>
      </c>
      <c r="T77" s="241" t="s">
        <v>167</v>
      </c>
      <c r="U77" s="224">
        <v>16.582999999999998</v>
      </c>
      <c r="V77" s="224">
        <f>ROUND(E77*U77,2)</f>
        <v>2.2599999999999998</v>
      </c>
      <c r="W77" s="224"/>
      <c r="X77" s="224" t="s">
        <v>193</v>
      </c>
      <c r="Y77" s="215"/>
      <c r="Z77" s="215"/>
      <c r="AA77" s="215"/>
      <c r="AB77" s="215"/>
      <c r="AC77" s="215"/>
      <c r="AD77" s="215"/>
      <c r="AE77" s="215"/>
      <c r="AF77" s="215"/>
      <c r="AG77" s="215" t="s">
        <v>194</v>
      </c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outlineLevel="1" x14ac:dyDescent="0.2">
      <c r="A78" s="222"/>
      <c r="B78" s="223"/>
      <c r="C78" s="248" t="s">
        <v>308</v>
      </c>
      <c r="D78" s="243"/>
      <c r="E78" s="243"/>
      <c r="F78" s="243"/>
      <c r="G78" s="243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15"/>
      <c r="Z78" s="215"/>
      <c r="AA78" s="215"/>
      <c r="AB78" s="215"/>
      <c r="AC78" s="215"/>
      <c r="AD78" s="215"/>
      <c r="AE78" s="215"/>
      <c r="AF78" s="215"/>
      <c r="AG78" s="215" t="s">
        <v>171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">
      <c r="A79" s="222"/>
      <c r="B79" s="223"/>
      <c r="C79" s="249" t="s">
        <v>309</v>
      </c>
      <c r="D79" s="244"/>
      <c r="E79" s="244"/>
      <c r="F79" s="244"/>
      <c r="G79" s="24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15"/>
      <c r="Z79" s="215"/>
      <c r="AA79" s="215"/>
      <c r="AB79" s="215"/>
      <c r="AC79" s="215"/>
      <c r="AD79" s="215"/>
      <c r="AE79" s="215"/>
      <c r="AF79" s="215"/>
      <c r="AG79" s="215" t="s">
        <v>171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">
      <c r="A80" s="222"/>
      <c r="B80" s="223"/>
      <c r="C80" s="262" t="s">
        <v>310</v>
      </c>
      <c r="D80" s="253"/>
      <c r="E80" s="254">
        <v>0.14000000000000001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15"/>
      <c r="Z80" s="215"/>
      <c r="AA80" s="215"/>
      <c r="AB80" s="215"/>
      <c r="AC80" s="215"/>
      <c r="AD80" s="215"/>
      <c r="AE80" s="215"/>
      <c r="AF80" s="215"/>
      <c r="AG80" s="215" t="s">
        <v>240</v>
      </c>
      <c r="AH80" s="215">
        <v>0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">
      <c r="A81" s="235">
        <v>22</v>
      </c>
      <c r="B81" s="236" t="s">
        <v>311</v>
      </c>
      <c r="C81" s="247" t="s">
        <v>312</v>
      </c>
      <c r="D81" s="237" t="s">
        <v>272</v>
      </c>
      <c r="E81" s="238">
        <v>45.805999999999997</v>
      </c>
      <c r="F81" s="239"/>
      <c r="G81" s="240">
        <f>ROUND(E81*F81,2)</f>
        <v>0</v>
      </c>
      <c r="H81" s="239"/>
      <c r="I81" s="240">
        <f>ROUND(E81*H81,2)</f>
        <v>0</v>
      </c>
      <c r="J81" s="239"/>
      <c r="K81" s="240">
        <f>ROUND(E81*J81,2)</f>
        <v>0</v>
      </c>
      <c r="L81" s="240">
        <v>21</v>
      </c>
      <c r="M81" s="240">
        <f>G81*(1+L81/100)</f>
        <v>0</v>
      </c>
      <c r="N81" s="240">
        <v>0.14252999999999999</v>
      </c>
      <c r="O81" s="240">
        <f>ROUND(E81*N81,2)</f>
        <v>6.53</v>
      </c>
      <c r="P81" s="240">
        <v>0</v>
      </c>
      <c r="Q81" s="240">
        <f>ROUND(E81*P81,2)</f>
        <v>0</v>
      </c>
      <c r="R81" s="240"/>
      <c r="S81" s="240" t="s">
        <v>166</v>
      </c>
      <c r="T81" s="241" t="s">
        <v>167</v>
      </c>
      <c r="U81" s="224">
        <v>0.62539999999999996</v>
      </c>
      <c r="V81" s="224">
        <f>ROUND(E81*U81,2)</f>
        <v>28.65</v>
      </c>
      <c r="W81" s="224"/>
      <c r="X81" s="224" t="s">
        <v>193</v>
      </c>
      <c r="Y81" s="215"/>
      <c r="Z81" s="215"/>
      <c r="AA81" s="215"/>
      <c r="AB81" s="215"/>
      <c r="AC81" s="215"/>
      <c r="AD81" s="215"/>
      <c r="AE81" s="215"/>
      <c r="AF81" s="215"/>
      <c r="AG81" s="215" t="s">
        <v>194</v>
      </c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">
      <c r="A82" s="222"/>
      <c r="B82" s="223"/>
      <c r="C82" s="262" t="s">
        <v>313</v>
      </c>
      <c r="D82" s="253"/>
      <c r="E82" s="254">
        <v>47.81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15"/>
      <c r="Z82" s="215"/>
      <c r="AA82" s="215"/>
      <c r="AB82" s="215"/>
      <c r="AC82" s="215"/>
      <c r="AD82" s="215"/>
      <c r="AE82" s="215"/>
      <c r="AF82" s="215"/>
      <c r="AG82" s="215" t="s">
        <v>240</v>
      </c>
      <c r="AH82" s="215">
        <v>0</v>
      </c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">
      <c r="A83" s="222"/>
      <c r="B83" s="223"/>
      <c r="C83" s="262" t="s">
        <v>314</v>
      </c>
      <c r="D83" s="253"/>
      <c r="E83" s="254">
        <v>-2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15"/>
      <c r="Z83" s="215"/>
      <c r="AA83" s="215"/>
      <c r="AB83" s="215"/>
      <c r="AC83" s="215"/>
      <c r="AD83" s="215"/>
      <c r="AE83" s="215"/>
      <c r="AF83" s="215"/>
      <c r="AG83" s="215" t="s">
        <v>240</v>
      </c>
      <c r="AH83" s="215">
        <v>0</v>
      </c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">
      <c r="A84" s="235">
        <v>23</v>
      </c>
      <c r="B84" s="236" t="s">
        <v>315</v>
      </c>
      <c r="C84" s="247" t="s">
        <v>316</v>
      </c>
      <c r="D84" s="237" t="s">
        <v>272</v>
      </c>
      <c r="E84" s="238">
        <v>14.384</v>
      </c>
      <c r="F84" s="239"/>
      <c r="G84" s="240">
        <f>ROUND(E84*F84,2)</f>
        <v>0</v>
      </c>
      <c r="H84" s="239"/>
      <c r="I84" s="240">
        <f>ROUND(E84*H84,2)</f>
        <v>0</v>
      </c>
      <c r="J84" s="239"/>
      <c r="K84" s="240">
        <f>ROUND(E84*J84,2)</f>
        <v>0</v>
      </c>
      <c r="L84" s="240">
        <v>21</v>
      </c>
      <c r="M84" s="240">
        <f>G84*(1+L84/100)</f>
        <v>0</v>
      </c>
      <c r="N84" s="240">
        <v>9.1350000000000001E-2</v>
      </c>
      <c r="O84" s="240">
        <f>ROUND(E84*N84,2)</f>
        <v>1.31</v>
      </c>
      <c r="P84" s="240">
        <v>0</v>
      </c>
      <c r="Q84" s="240">
        <f>ROUND(E84*P84,2)</f>
        <v>0</v>
      </c>
      <c r="R84" s="240"/>
      <c r="S84" s="240" t="s">
        <v>166</v>
      </c>
      <c r="T84" s="241" t="s">
        <v>167</v>
      </c>
      <c r="U84" s="224">
        <v>0.64400000000000002</v>
      </c>
      <c r="V84" s="224">
        <f>ROUND(E84*U84,2)</f>
        <v>9.26</v>
      </c>
      <c r="W84" s="224"/>
      <c r="X84" s="224" t="s">
        <v>193</v>
      </c>
      <c r="Y84" s="215"/>
      <c r="Z84" s="215"/>
      <c r="AA84" s="215"/>
      <c r="AB84" s="215"/>
      <c r="AC84" s="215"/>
      <c r="AD84" s="215"/>
      <c r="AE84" s="215"/>
      <c r="AF84" s="215"/>
      <c r="AG84" s="215" t="s">
        <v>194</v>
      </c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ht="22.5" outlineLevel="1" x14ac:dyDescent="0.2">
      <c r="A85" s="222"/>
      <c r="B85" s="223"/>
      <c r="C85" s="248" t="s">
        <v>317</v>
      </c>
      <c r="D85" s="243"/>
      <c r="E85" s="243"/>
      <c r="F85" s="243"/>
      <c r="G85" s="243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15"/>
      <c r="Z85" s="215"/>
      <c r="AA85" s="215"/>
      <c r="AB85" s="215"/>
      <c r="AC85" s="215"/>
      <c r="AD85" s="215"/>
      <c r="AE85" s="215"/>
      <c r="AF85" s="215"/>
      <c r="AG85" s="215" t="s">
        <v>171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42" t="str">
        <f>C85</f>
        <v>tepelněizolační minerální desky pro vnitřní zateplení budov - tepelněizolační deska je kalcium silikátový materiál - dodávka a montáž včetně vnitřního ostění u otvorů, vynesení nadpraží otvorů, řešení dilatací s okolními konstrukcemi</v>
      </c>
      <c r="BB85" s="215"/>
      <c r="BC85" s="215"/>
      <c r="BD85" s="215"/>
      <c r="BE85" s="215"/>
      <c r="BF85" s="215"/>
      <c r="BG85" s="215"/>
      <c r="BH85" s="215"/>
    </row>
    <row r="86" spans="1:60" outlineLevel="1" x14ac:dyDescent="0.2">
      <c r="A86" s="222"/>
      <c r="B86" s="223"/>
      <c r="C86" s="262" t="s">
        <v>318</v>
      </c>
      <c r="D86" s="253"/>
      <c r="E86" s="254">
        <v>28.38</v>
      </c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15"/>
      <c r="Z86" s="215"/>
      <c r="AA86" s="215"/>
      <c r="AB86" s="215"/>
      <c r="AC86" s="215"/>
      <c r="AD86" s="215"/>
      <c r="AE86" s="215"/>
      <c r="AF86" s="215"/>
      <c r="AG86" s="215" t="s">
        <v>240</v>
      </c>
      <c r="AH86" s="215">
        <v>0</v>
      </c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">
      <c r="A87" s="222"/>
      <c r="B87" s="223"/>
      <c r="C87" s="262" t="s">
        <v>319</v>
      </c>
      <c r="D87" s="253"/>
      <c r="E87" s="254">
        <v>-14</v>
      </c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15"/>
      <c r="Z87" s="215"/>
      <c r="AA87" s="215"/>
      <c r="AB87" s="215"/>
      <c r="AC87" s="215"/>
      <c r="AD87" s="215"/>
      <c r="AE87" s="215"/>
      <c r="AF87" s="215"/>
      <c r="AG87" s="215" t="s">
        <v>240</v>
      </c>
      <c r="AH87" s="215">
        <v>0</v>
      </c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ht="22.5" outlineLevel="1" x14ac:dyDescent="0.2">
      <c r="A88" s="235">
        <v>24</v>
      </c>
      <c r="B88" s="236" t="s">
        <v>320</v>
      </c>
      <c r="C88" s="247" t="s">
        <v>321</v>
      </c>
      <c r="D88" s="237" t="s">
        <v>272</v>
      </c>
      <c r="E88" s="238">
        <v>21.47</v>
      </c>
      <c r="F88" s="239"/>
      <c r="G88" s="240">
        <f>ROUND(E88*F88,2)</f>
        <v>0</v>
      </c>
      <c r="H88" s="239"/>
      <c r="I88" s="240">
        <f>ROUND(E88*H88,2)</f>
        <v>0</v>
      </c>
      <c r="J88" s="239"/>
      <c r="K88" s="240">
        <f>ROUND(E88*J88,2)</f>
        <v>0</v>
      </c>
      <c r="L88" s="240">
        <v>21</v>
      </c>
      <c r="M88" s="240">
        <f>G88*(1+L88/100)</f>
        <v>0</v>
      </c>
      <c r="N88" s="240">
        <v>1.8599999999999998E-2</v>
      </c>
      <c r="O88" s="240">
        <f>ROUND(E88*N88,2)</f>
        <v>0.4</v>
      </c>
      <c r="P88" s="240">
        <v>0</v>
      </c>
      <c r="Q88" s="240">
        <f>ROUND(E88*P88,2)</f>
        <v>0</v>
      </c>
      <c r="R88" s="240"/>
      <c r="S88" s="240" t="s">
        <v>166</v>
      </c>
      <c r="T88" s="241" t="s">
        <v>167</v>
      </c>
      <c r="U88" s="224">
        <v>1.0109999999999999</v>
      </c>
      <c r="V88" s="224">
        <f>ROUND(E88*U88,2)</f>
        <v>21.71</v>
      </c>
      <c r="W88" s="224"/>
      <c r="X88" s="224" t="s">
        <v>193</v>
      </c>
      <c r="Y88" s="215"/>
      <c r="Z88" s="215"/>
      <c r="AA88" s="215"/>
      <c r="AB88" s="215"/>
      <c r="AC88" s="215"/>
      <c r="AD88" s="215"/>
      <c r="AE88" s="215"/>
      <c r="AF88" s="215"/>
      <c r="AG88" s="215" t="s">
        <v>194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">
      <c r="A89" s="222"/>
      <c r="B89" s="223"/>
      <c r="C89" s="262" t="s">
        <v>322</v>
      </c>
      <c r="D89" s="253"/>
      <c r="E89" s="254">
        <v>21.47</v>
      </c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15"/>
      <c r="Z89" s="215"/>
      <c r="AA89" s="215"/>
      <c r="AB89" s="215"/>
      <c r="AC89" s="215"/>
      <c r="AD89" s="215"/>
      <c r="AE89" s="215"/>
      <c r="AF89" s="215"/>
      <c r="AG89" s="215" t="s">
        <v>240</v>
      </c>
      <c r="AH89" s="215">
        <v>0</v>
      </c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">
      <c r="A90" s="235">
        <v>25</v>
      </c>
      <c r="B90" s="236" t="s">
        <v>323</v>
      </c>
      <c r="C90" s="247" t="s">
        <v>324</v>
      </c>
      <c r="D90" s="237" t="s">
        <v>272</v>
      </c>
      <c r="E90" s="238">
        <v>1.61</v>
      </c>
      <c r="F90" s="239"/>
      <c r="G90" s="240">
        <f>ROUND(E90*F90,2)</f>
        <v>0</v>
      </c>
      <c r="H90" s="239"/>
      <c r="I90" s="240">
        <f>ROUND(E90*H90,2)</f>
        <v>0</v>
      </c>
      <c r="J90" s="239"/>
      <c r="K90" s="240">
        <f>ROUND(E90*J90,2)</f>
        <v>0</v>
      </c>
      <c r="L90" s="240">
        <v>21</v>
      </c>
      <c r="M90" s="240">
        <f>G90*(1+L90/100)</f>
        <v>0</v>
      </c>
      <c r="N90" s="240">
        <v>0.19084000000000001</v>
      </c>
      <c r="O90" s="240">
        <f>ROUND(E90*N90,2)</f>
        <v>0.31</v>
      </c>
      <c r="P90" s="240">
        <v>0</v>
      </c>
      <c r="Q90" s="240">
        <f>ROUND(E90*P90,2)</f>
        <v>0</v>
      </c>
      <c r="R90" s="240"/>
      <c r="S90" s="240" t="s">
        <v>166</v>
      </c>
      <c r="T90" s="241" t="s">
        <v>167</v>
      </c>
      <c r="U90" s="224">
        <v>1.21</v>
      </c>
      <c r="V90" s="224">
        <f>ROUND(E90*U90,2)</f>
        <v>1.95</v>
      </c>
      <c r="W90" s="224"/>
      <c r="X90" s="224" t="s">
        <v>193</v>
      </c>
      <c r="Y90" s="215"/>
      <c r="Z90" s="215"/>
      <c r="AA90" s="215"/>
      <c r="AB90" s="215"/>
      <c r="AC90" s="215"/>
      <c r="AD90" s="215"/>
      <c r="AE90" s="215"/>
      <c r="AF90" s="215"/>
      <c r="AG90" s="215" t="s">
        <v>194</v>
      </c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22"/>
      <c r="B91" s="223"/>
      <c r="C91" s="248" t="s">
        <v>691</v>
      </c>
      <c r="D91" s="243"/>
      <c r="E91" s="243"/>
      <c r="F91" s="243"/>
      <c r="G91" s="243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15"/>
      <c r="Z91" s="215"/>
      <c r="AA91" s="215"/>
      <c r="AB91" s="215"/>
      <c r="AC91" s="215"/>
      <c r="AD91" s="215"/>
      <c r="AE91" s="215"/>
      <c r="AF91" s="215"/>
      <c r="AG91" s="215" t="s">
        <v>171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 x14ac:dyDescent="0.2">
      <c r="A92" s="222"/>
      <c r="B92" s="223"/>
      <c r="C92" s="249" t="s">
        <v>325</v>
      </c>
      <c r="D92" s="244"/>
      <c r="E92" s="244"/>
      <c r="F92" s="244"/>
      <c r="G92" s="24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15"/>
      <c r="Z92" s="215"/>
      <c r="AA92" s="215"/>
      <c r="AB92" s="215"/>
      <c r="AC92" s="215"/>
      <c r="AD92" s="215"/>
      <c r="AE92" s="215"/>
      <c r="AF92" s="215"/>
      <c r="AG92" s="215" t="s">
        <v>171</v>
      </c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outlineLevel="1" x14ac:dyDescent="0.2">
      <c r="A93" s="222"/>
      <c r="B93" s="223"/>
      <c r="C93" s="262" t="s">
        <v>326</v>
      </c>
      <c r="D93" s="253"/>
      <c r="E93" s="254">
        <v>1.52</v>
      </c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15"/>
      <c r="Z93" s="215"/>
      <c r="AA93" s="215"/>
      <c r="AB93" s="215"/>
      <c r="AC93" s="215"/>
      <c r="AD93" s="215"/>
      <c r="AE93" s="215"/>
      <c r="AF93" s="215"/>
      <c r="AG93" s="215" t="s">
        <v>240</v>
      </c>
      <c r="AH93" s="215">
        <v>0</v>
      </c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outlineLevel="1" x14ac:dyDescent="0.2">
      <c r="A94" s="222"/>
      <c r="B94" s="223"/>
      <c r="C94" s="262" t="s">
        <v>327</v>
      </c>
      <c r="D94" s="253"/>
      <c r="E94" s="254">
        <v>0.09</v>
      </c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15"/>
      <c r="Z94" s="215"/>
      <c r="AA94" s="215"/>
      <c r="AB94" s="215"/>
      <c r="AC94" s="215"/>
      <c r="AD94" s="215"/>
      <c r="AE94" s="215"/>
      <c r="AF94" s="215"/>
      <c r="AG94" s="215" t="s">
        <v>240</v>
      </c>
      <c r="AH94" s="215">
        <v>0</v>
      </c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1" x14ac:dyDescent="0.2">
      <c r="A95" s="235">
        <v>26</v>
      </c>
      <c r="B95" s="236" t="s">
        <v>328</v>
      </c>
      <c r="C95" s="247" t="s">
        <v>329</v>
      </c>
      <c r="D95" s="237" t="s">
        <v>272</v>
      </c>
      <c r="E95" s="238">
        <v>3.2</v>
      </c>
      <c r="F95" s="239"/>
      <c r="G95" s="240">
        <f>ROUND(E95*F95,2)</f>
        <v>0</v>
      </c>
      <c r="H95" s="239"/>
      <c r="I95" s="240">
        <f>ROUND(E95*H95,2)</f>
        <v>0</v>
      </c>
      <c r="J95" s="239"/>
      <c r="K95" s="240">
        <f>ROUND(E95*J95,2)</f>
        <v>0</v>
      </c>
      <c r="L95" s="240">
        <v>21</v>
      </c>
      <c r="M95" s="240">
        <f>G95*(1+L95/100)</f>
        <v>0</v>
      </c>
      <c r="N95" s="240">
        <v>0.50617999999999996</v>
      </c>
      <c r="O95" s="240">
        <f>ROUND(E95*N95,2)</f>
        <v>1.62</v>
      </c>
      <c r="P95" s="240">
        <v>0</v>
      </c>
      <c r="Q95" s="240">
        <f>ROUND(E95*P95,2)</f>
        <v>0</v>
      </c>
      <c r="R95" s="240"/>
      <c r="S95" s="240" t="s">
        <v>166</v>
      </c>
      <c r="T95" s="241" t="s">
        <v>167</v>
      </c>
      <c r="U95" s="224">
        <v>2.2360000000000002</v>
      </c>
      <c r="V95" s="224">
        <f>ROUND(E95*U95,2)</f>
        <v>7.16</v>
      </c>
      <c r="W95" s="224"/>
      <c r="X95" s="224" t="s">
        <v>193</v>
      </c>
      <c r="Y95" s="215"/>
      <c r="Z95" s="215"/>
      <c r="AA95" s="215"/>
      <c r="AB95" s="215"/>
      <c r="AC95" s="215"/>
      <c r="AD95" s="215"/>
      <c r="AE95" s="215"/>
      <c r="AF95" s="215"/>
      <c r="AG95" s="215" t="s">
        <v>194</v>
      </c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22"/>
      <c r="B96" s="223"/>
      <c r="C96" s="248" t="s">
        <v>330</v>
      </c>
      <c r="D96" s="243"/>
      <c r="E96" s="243"/>
      <c r="F96" s="243"/>
      <c r="G96" s="243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15"/>
      <c r="Z96" s="215"/>
      <c r="AA96" s="215"/>
      <c r="AB96" s="215"/>
      <c r="AC96" s="215"/>
      <c r="AD96" s="215"/>
      <c r="AE96" s="215"/>
      <c r="AF96" s="215"/>
      <c r="AG96" s="215" t="s">
        <v>171</v>
      </c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 x14ac:dyDescent="0.2">
      <c r="A97" s="222"/>
      <c r="B97" s="223"/>
      <c r="C97" s="249" t="s">
        <v>331</v>
      </c>
      <c r="D97" s="244"/>
      <c r="E97" s="244"/>
      <c r="F97" s="244"/>
      <c r="G97" s="24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15"/>
      <c r="Z97" s="215"/>
      <c r="AA97" s="215"/>
      <c r="AB97" s="215"/>
      <c r="AC97" s="215"/>
      <c r="AD97" s="215"/>
      <c r="AE97" s="215"/>
      <c r="AF97" s="215"/>
      <c r="AG97" s="215" t="s">
        <v>171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 x14ac:dyDescent="0.2">
      <c r="A98" s="222"/>
      <c r="B98" s="223"/>
      <c r="C98" s="262" t="s">
        <v>332</v>
      </c>
      <c r="D98" s="253"/>
      <c r="E98" s="254">
        <v>3.2</v>
      </c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15"/>
      <c r="Z98" s="215"/>
      <c r="AA98" s="215"/>
      <c r="AB98" s="215"/>
      <c r="AC98" s="215"/>
      <c r="AD98" s="215"/>
      <c r="AE98" s="215"/>
      <c r="AF98" s="215"/>
      <c r="AG98" s="215" t="s">
        <v>240</v>
      </c>
      <c r="AH98" s="215">
        <v>0</v>
      </c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">
      <c r="A99" s="235">
        <v>27</v>
      </c>
      <c r="B99" s="236" t="s">
        <v>333</v>
      </c>
      <c r="C99" s="247" t="s">
        <v>334</v>
      </c>
      <c r="D99" s="237" t="s">
        <v>335</v>
      </c>
      <c r="E99" s="238">
        <v>7.1000000000000004E-3</v>
      </c>
      <c r="F99" s="239"/>
      <c r="G99" s="240">
        <f>ROUND(E99*F99,2)</f>
        <v>0</v>
      </c>
      <c r="H99" s="239"/>
      <c r="I99" s="240">
        <f>ROUND(E99*H99,2)</f>
        <v>0</v>
      </c>
      <c r="J99" s="239"/>
      <c r="K99" s="240">
        <f>ROUND(E99*J99,2)</f>
        <v>0</v>
      </c>
      <c r="L99" s="240">
        <v>21</v>
      </c>
      <c r="M99" s="240">
        <f>G99*(1+L99/100)</f>
        <v>0</v>
      </c>
      <c r="N99" s="240">
        <v>1</v>
      </c>
      <c r="O99" s="240">
        <f>ROUND(E99*N99,2)</f>
        <v>0.01</v>
      </c>
      <c r="P99" s="240">
        <v>0</v>
      </c>
      <c r="Q99" s="240">
        <f>ROUND(E99*P99,2)</f>
        <v>0</v>
      </c>
      <c r="R99" s="240" t="s">
        <v>336</v>
      </c>
      <c r="S99" s="240" t="s">
        <v>337</v>
      </c>
      <c r="T99" s="241" t="s">
        <v>167</v>
      </c>
      <c r="U99" s="224">
        <v>0</v>
      </c>
      <c r="V99" s="224">
        <f>ROUND(E99*U99,2)</f>
        <v>0</v>
      </c>
      <c r="W99" s="224"/>
      <c r="X99" s="224" t="s">
        <v>338</v>
      </c>
      <c r="Y99" s="215"/>
      <c r="Z99" s="215"/>
      <c r="AA99" s="215"/>
      <c r="AB99" s="215"/>
      <c r="AC99" s="215"/>
      <c r="AD99" s="215"/>
      <c r="AE99" s="215"/>
      <c r="AF99" s="215"/>
      <c r="AG99" s="215" t="s">
        <v>339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outlineLevel="1" x14ac:dyDescent="0.2">
      <c r="A100" s="222"/>
      <c r="B100" s="223"/>
      <c r="C100" s="248" t="s">
        <v>340</v>
      </c>
      <c r="D100" s="243"/>
      <c r="E100" s="243"/>
      <c r="F100" s="243"/>
      <c r="G100" s="243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15"/>
      <c r="Z100" s="215"/>
      <c r="AA100" s="215"/>
      <c r="AB100" s="215"/>
      <c r="AC100" s="215"/>
      <c r="AD100" s="215"/>
      <c r="AE100" s="215"/>
      <c r="AF100" s="215"/>
      <c r="AG100" s="215" t="s">
        <v>171</v>
      </c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22"/>
      <c r="B101" s="223"/>
      <c r="C101" s="262" t="s">
        <v>341</v>
      </c>
      <c r="D101" s="253"/>
      <c r="E101" s="254">
        <v>0.01</v>
      </c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15"/>
      <c r="Z101" s="215"/>
      <c r="AA101" s="215"/>
      <c r="AB101" s="215"/>
      <c r="AC101" s="215"/>
      <c r="AD101" s="215"/>
      <c r="AE101" s="215"/>
      <c r="AF101" s="215"/>
      <c r="AG101" s="215" t="s">
        <v>240</v>
      </c>
      <c r="AH101" s="215">
        <v>0</v>
      </c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x14ac:dyDescent="0.2">
      <c r="A102" s="229" t="s">
        <v>161</v>
      </c>
      <c r="B102" s="230" t="s">
        <v>79</v>
      </c>
      <c r="C102" s="246" t="s">
        <v>80</v>
      </c>
      <c r="D102" s="231"/>
      <c r="E102" s="232"/>
      <c r="F102" s="233"/>
      <c r="G102" s="233">
        <f>SUMIF(AG103:AG119,"&lt;&gt;NOR",G103:G119)</f>
        <v>0</v>
      </c>
      <c r="H102" s="233"/>
      <c r="I102" s="233">
        <f>SUM(I103:I119)</f>
        <v>0</v>
      </c>
      <c r="J102" s="233"/>
      <c r="K102" s="233">
        <f>SUM(K103:K119)</f>
        <v>0</v>
      </c>
      <c r="L102" s="233"/>
      <c r="M102" s="233">
        <f>SUM(M103:M119)</f>
        <v>0</v>
      </c>
      <c r="N102" s="233"/>
      <c r="O102" s="233">
        <f>SUM(O103:O119)</f>
        <v>1.46</v>
      </c>
      <c r="P102" s="233"/>
      <c r="Q102" s="233">
        <f>SUM(Q103:Q119)</f>
        <v>0</v>
      </c>
      <c r="R102" s="233"/>
      <c r="S102" s="233"/>
      <c r="T102" s="234"/>
      <c r="U102" s="228"/>
      <c r="V102" s="228">
        <f>SUM(V103:V119)</f>
        <v>15.970000000000002</v>
      </c>
      <c r="W102" s="228"/>
      <c r="X102" s="228"/>
      <c r="AG102" t="s">
        <v>162</v>
      </c>
    </row>
    <row r="103" spans="1:60" outlineLevel="1" x14ac:dyDescent="0.2">
      <c r="A103" s="235">
        <v>28</v>
      </c>
      <c r="B103" s="236" t="s">
        <v>342</v>
      </c>
      <c r="C103" s="247" t="s">
        <v>343</v>
      </c>
      <c r="D103" s="237" t="s">
        <v>295</v>
      </c>
      <c r="E103" s="238">
        <v>4</v>
      </c>
      <c r="F103" s="239"/>
      <c r="G103" s="240">
        <f>ROUND(E103*F103,2)</f>
        <v>0</v>
      </c>
      <c r="H103" s="239"/>
      <c r="I103" s="240">
        <f>ROUND(E103*H103,2)</f>
        <v>0</v>
      </c>
      <c r="J103" s="239"/>
      <c r="K103" s="240">
        <f>ROUND(E103*J103,2)</f>
        <v>0</v>
      </c>
      <c r="L103" s="240">
        <v>21</v>
      </c>
      <c r="M103" s="240">
        <f>G103*(1+L103/100)</f>
        <v>0</v>
      </c>
      <c r="N103" s="240">
        <v>2.3980000000000001E-2</v>
      </c>
      <c r="O103" s="240">
        <f>ROUND(E103*N103,2)</f>
        <v>0.1</v>
      </c>
      <c r="P103" s="240">
        <v>0</v>
      </c>
      <c r="Q103" s="240">
        <f>ROUND(E103*P103,2)</f>
        <v>0</v>
      </c>
      <c r="R103" s="240"/>
      <c r="S103" s="240" t="s">
        <v>166</v>
      </c>
      <c r="T103" s="241" t="s">
        <v>167</v>
      </c>
      <c r="U103" s="224">
        <v>0.2</v>
      </c>
      <c r="V103" s="224">
        <f>ROUND(E103*U103,2)</f>
        <v>0.8</v>
      </c>
      <c r="W103" s="224"/>
      <c r="X103" s="224" t="s">
        <v>193</v>
      </c>
      <c r="Y103" s="215"/>
      <c r="Z103" s="215"/>
      <c r="AA103" s="215"/>
      <c r="AB103" s="215"/>
      <c r="AC103" s="215"/>
      <c r="AD103" s="215"/>
      <c r="AE103" s="215"/>
      <c r="AF103" s="215"/>
      <c r="AG103" s="215" t="s">
        <v>194</v>
      </c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</row>
    <row r="104" spans="1:60" outlineLevel="1" x14ac:dyDescent="0.2">
      <c r="A104" s="222"/>
      <c r="B104" s="223"/>
      <c r="C104" s="262" t="s">
        <v>79</v>
      </c>
      <c r="D104" s="253"/>
      <c r="E104" s="254">
        <v>4</v>
      </c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15"/>
      <c r="Z104" s="215"/>
      <c r="AA104" s="215"/>
      <c r="AB104" s="215"/>
      <c r="AC104" s="215"/>
      <c r="AD104" s="215"/>
      <c r="AE104" s="215"/>
      <c r="AF104" s="215"/>
      <c r="AG104" s="215" t="s">
        <v>240</v>
      </c>
      <c r="AH104" s="215">
        <v>0</v>
      </c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1" x14ac:dyDescent="0.2">
      <c r="A105" s="235">
        <v>29</v>
      </c>
      <c r="B105" s="236" t="s">
        <v>344</v>
      </c>
      <c r="C105" s="247" t="s">
        <v>345</v>
      </c>
      <c r="D105" s="237" t="s">
        <v>288</v>
      </c>
      <c r="E105" s="238">
        <v>0.58189999999999997</v>
      </c>
      <c r="F105" s="239"/>
      <c r="G105" s="240">
        <f>ROUND(E105*F105,2)</f>
        <v>0</v>
      </c>
      <c r="H105" s="239"/>
      <c r="I105" s="240">
        <f>ROUND(E105*H105,2)</f>
        <v>0</v>
      </c>
      <c r="J105" s="239"/>
      <c r="K105" s="240">
        <f>ROUND(E105*J105,2)</f>
        <v>0</v>
      </c>
      <c r="L105" s="240">
        <v>21</v>
      </c>
      <c r="M105" s="240">
        <f>G105*(1+L105/100)</f>
        <v>0</v>
      </c>
      <c r="N105" s="240">
        <v>1.09901</v>
      </c>
      <c r="O105" s="240">
        <f>ROUND(E105*N105,2)</f>
        <v>0.64</v>
      </c>
      <c r="P105" s="240">
        <v>0</v>
      </c>
      <c r="Q105" s="240">
        <f>ROUND(E105*P105,2)</f>
        <v>0</v>
      </c>
      <c r="R105" s="240"/>
      <c r="S105" s="240" t="s">
        <v>166</v>
      </c>
      <c r="T105" s="241" t="s">
        <v>167</v>
      </c>
      <c r="U105" s="224">
        <v>18.175000000000001</v>
      </c>
      <c r="V105" s="224">
        <f>ROUND(E105*U105,2)</f>
        <v>10.58</v>
      </c>
      <c r="W105" s="224"/>
      <c r="X105" s="224" t="s">
        <v>193</v>
      </c>
      <c r="Y105" s="215"/>
      <c r="Z105" s="215"/>
      <c r="AA105" s="215"/>
      <c r="AB105" s="215"/>
      <c r="AC105" s="215"/>
      <c r="AD105" s="215"/>
      <c r="AE105" s="215"/>
      <c r="AF105" s="215"/>
      <c r="AG105" s="215" t="s">
        <v>194</v>
      </c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outlineLevel="1" x14ac:dyDescent="0.2">
      <c r="A106" s="222"/>
      <c r="B106" s="223"/>
      <c r="C106" s="262" t="s">
        <v>346</v>
      </c>
      <c r="D106" s="253"/>
      <c r="E106" s="254">
        <v>0.4</v>
      </c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15"/>
      <c r="Z106" s="215"/>
      <c r="AA106" s="215"/>
      <c r="AB106" s="215"/>
      <c r="AC106" s="215"/>
      <c r="AD106" s="215"/>
      <c r="AE106" s="215"/>
      <c r="AF106" s="215"/>
      <c r="AG106" s="215" t="s">
        <v>240</v>
      </c>
      <c r="AH106" s="215">
        <v>0</v>
      </c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22"/>
      <c r="B107" s="223"/>
      <c r="C107" s="262" t="s">
        <v>347</v>
      </c>
      <c r="D107" s="253"/>
      <c r="E107" s="254">
        <v>0.18</v>
      </c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15"/>
      <c r="Z107" s="215"/>
      <c r="AA107" s="215"/>
      <c r="AB107" s="215"/>
      <c r="AC107" s="215"/>
      <c r="AD107" s="215"/>
      <c r="AE107" s="215"/>
      <c r="AF107" s="215"/>
      <c r="AG107" s="215" t="s">
        <v>240</v>
      </c>
      <c r="AH107" s="215">
        <v>0</v>
      </c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 x14ac:dyDescent="0.2">
      <c r="A108" s="235">
        <v>30</v>
      </c>
      <c r="B108" s="236" t="s">
        <v>348</v>
      </c>
      <c r="C108" s="247" t="s">
        <v>349</v>
      </c>
      <c r="D108" s="237" t="s">
        <v>237</v>
      </c>
      <c r="E108" s="238">
        <v>0.2616</v>
      </c>
      <c r="F108" s="239"/>
      <c r="G108" s="240">
        <f>ROUND(E108*F108,2)</f>
        <v>0</v>
      </c>
      <c r="H108" s="239"/>
      <c r="I108" s="240">
        <f>ROUND(E108*H108,2)</f>
        <v>0</v>
      </c>
      <c r="J108" s="239"/>
      <c r="K108" s="240">
        <f>ROUND(E108*J108,2)</f>
        <v>0</v>
      </c>
      <c r="L108" s="240">
        <v>21</v>
      </c>
      <c r="M108" s="240">
        <f>G108*(1+L108/100)</f>
        <v>0</v>
      </c>
      <c r="N108" s="240">
        <v>2.5251100000000002</v>
      </c>
      <c r="O108" s="240">
        <f>ROUND(E108*N108,2)</f>
        <v>0.66</v>
      </c>
      <c r="P108" s="240">
        <v>0</v>
      </c>
      <c r="Q108" s="240">
        <f>ROUND(E108*P108,2)</f>
        <v>0</v>
      </c>
      <c r="R108" s="240"/>
      <c r="S108" s="240" t="s">
        <v>166</v>
      </c>
      <c r="T108" s="241" t="s">
        <v>167</v>
      </c>
      <c r="U108" s="224">
        <v>1.448</v>
      </c>
      <c r="V108" s="224">
        <f>ROUND(E108*U108,2)</f>
        <v>0.38</v>
      </c>
      <c r="W108" s="224"/>
      <c r="X108" s="224" t="s">
        <v>193</v>
      </c>
      <c r="Y108" s="215"/>
      <c r="Z108" s="215"/>
      <c r="AA108" s="215"/>
      <c r="AB108" s="215"/>
      <c r="AC108" s="215"/>
      <c r="AD108" s="215"/>
      <c r="AE108" s="215"/>
      <c r="AF108" s="215"/>
      <c r="AG108" s="215" t="s">
        <v>194</v>
      </c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outlineLevel="1" x14ac:dyDescent="0.2">
      <c r="A109" s="222"/>
      <c r="B109" s="223"/>
      <c r="C109" s="262" t="s">
        <v>350</v>
      </c>
      <c r="D109" s="253"/>
      <c r="E109" s="254">
        <v>0.15</v>
      </c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15"/>
      <c r="Z109" s="215"/>
      <c r="AA109" s="215"/>
      <c r="AB109" s="215"/>
      <c r="AC109" s="215"/>
      <c r="AD109" s="215"/>
      <c r="AE109" s="215"/>
      <c r="AF109" s="215"/>
      <c r="AG109" s="215" t="s">
        <v>240</v>
      </c>
      <c r="AH109" s="215">
        <v>0</v>
      </c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 x14ac:dyDescent="0.2">
      <c r="A110" s="222"/>
      <c r="B110" s="223"/>
      <c r="C110" s="262" t="s">
        <v>351</v>
      </c>
      <c r="D110" s="253"/>
      <c r="E110" s="254">
        <v>0.11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5"/>
      <c r="Z110" s="215"/>
      <c r="AA110" s="215"/>
      <c r="AB110" s="215"/>
      <c r="AC110" s="215"/>
      <c r="AD110" s="215"/>
      <c r="AE110" s="215"/>
      <c r="AF110" s="215"/>
      <c r="AG110" s="215" t="s">
        <v>240</v>
      </c>
      <c r="AH110" s="215">
        <v>0</v>
      </c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outlineLevel="1" x14ac:dyDescent="0.2">
      <c r="A111" s="235">
        <v>31</v>
      </c>
      <c r="B111" s="236" t="s">
        <v>352</v>
      </c>
      <c r="C111" s="247" t="s">
        <v>353</v>
      </c>
      <c r="D111" s="237" t="s">
        <v>272</v>
      </c>
      <c r="E111" s="238">
        <v>2.988</v>
      </c>
      <c r="F111" s="239"/>
      <c r="G111" s="240">
        <f>ROUND(E111*F111,2)</f>
        <v>0</v>
      </c>
      <c r="H111" s="239"/>
      <c r="I111" s="240">
        <f>ROUND(E111*H111,2)</f>
        <v>0</v>
      </c>
      <c r="J111" s="239"/>
      <c r="K111" s="240">
        <f>ROUND(E111*J111,2)</f>
        <v>0</v>
      </c>
      <c r="L111" s="240">
        <v>21</v>
      </c>
      <c r="M111" s="240">
        <f>G111*(1+L111/100)</f>
        <v>0</v>
      </c>
      <c r="N111" s="240">
        <v>7.8200000000000006E-3</v>
      </c>
      <c r="O111" s="240">
        <f>ROUND(E111*N111,2)</f>
        <v>0.02</v>
      </c>
      <c r="P111" s="240">
        <v>0</v>
      </c>
      <c r="Q111" s="240">
        <f>ROUND(E111*P111,2)</f>
        <v>0</v>
      </c>
      <c r="R111" s="240"/>
      <c r="S111" s="240" t="s">
        <v>166</v>
      </c>
      <c r="T111" s="241" t="s">
        <v>167</v>
      </c>
      <c r="U111" s="224">
        <v>0.79</v>
      </c>
      <c r="V111" s="224">
        <f>ROUND(E111*U111,2)</f>
        <v>2.36</v>
      </c>
      <c r="W111" s="224"/>
      <c r="X111" s="224" t="s">
        <v>193</v>
      </c>
      <c r="Y111" s="215"/>
      <c r="Z111" s="215"/>
      <c r="AA111" s="215"/>
      <c r="AB111" s="215"/>
      <c r="AC111" s="215"/>
      <c r="AD111" s="215"/>
      <c r="AE111" s="215"/>
      <c r="AF111" s="215"/>
      <c r="AG111" s="215" t="s">
        <v>194</v>
      </c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outlineLevel="1" x14ac:dyDescent="0.2">
      <c r="A112" s="222"/>
      <c r="B112" s="223"/>
      <c r="C112" s="262" t="s">
        <v>354</v>
      </c>
      <c r="D112" s="253"/>
      <c r="E112" s="254">
        <v>2.99</v>
      </c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15"/>
      <c r="Z112" s="215"/>
      <c r="AA112" s="215"/>
      <c r="AB112" s="215"/>
      <c r="AC112" s="215"/>
      <c r="AD112" s="215"/>
      <c r="AE112" s="215"/>
      <c r="AF112" s="215"/>
      <c r="AG112" s="215" t="s">
        <v>240</v>
      </c>
      <c r="AH112" s="215">
        <v>0</v>
      </c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</row>
    <row r="113" spans="1:60" outlineLevel="1" x14ac:dyDescent="0.2">
      <c r="A113" s="235">
        <v>32</v>
      </c>
      <c r="B113" s="236" t="s">
        <v>355</v>
      </c>
      <c r="C113" s="247" t="s">
        <v>356</v>
      </c>
      <c r="D113" s="237" t="s">
        <v>272</v>
      </c>
      <c r="E113" s="238">
        <v>2.988</v>
      </c>
      <c r="F113" s="239"/>
      <c r="G113" s="240">
        <f>ROUND(E113*F113,2)</f>
        <v>0</v>
      </c>
      <c r="H113" s="239"/>
      <c r="I113" s="240">
        <f>ROUND(E113*H113,2)</f>
        <v>0</v>
      </c>
      <c r="J113" s="239"/>
      <c r="K113" s="240">
        <f>ROUND(E113*J113,2)</f>
        <v>0</v>
      </c>
      <c r="L113" s="240">
        <v>21</v>
      </c>
      <c r="M113" s="240">
        <f>G113*(1+L113/100)</f>
        <v>0</v>
      </c>
      <c r="N113" s="240">
        <v>0</v>
      </c>
      <c r="O113" s="240">
        <f>ROUND(E113*N113,2)</f>
        <v>0</v>
      </c>
      <c r="P113" s="240">
        <v>0</v>
      </c>
      <c r="Q113" s="240">
        <f>ROUND(E113*P113,2)</f>
        <v>0</v>
      </c>
      <c r="R113" s="240"/>
      <c r="S113" s="240" t="s">
        <v>166</v>
      </c>
      <c r="T113" s="241" t="s">
        <v>167</v>
      </c>
      <c r="U113" s="224">
        <v>0.24</v>
      </c>
      <c r="V113" s="224">
        <f>ROUND(E113*U113,2)</f>
        <v>0.72</v>
      </c>
      <c r="W113" s="224"/>
      <c r="X113" s="224" t="s">
        <v>193</v>
      </c>
      <c r="Y113" s="215"/>
      <c r="Z113" s="215"/>
      <c r="AA113" s="215"/>
      <c r="AB113" s="215"/>
      <c r="AC113" s="215"/>
      <c r="AD113" s="215"/>
      <c r="AE113" s="215"/>
      <c r="AF113" s="215"/>
      <c r="AG113" s="215" t="s">
        <v>194</v>
      </c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outlineLevel="1" x14ac:dyDescent="0.2">
      <c r="A114" s="222"/>
      <c r="B114" s="223"/>
      <c r="C114" s="262" t="s">
        <v>354</v>
      </c>
      <c r="D114" s="253"/>
      <c r="E114" s="254">
        <v>2.99</v>
      </c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15"/>
      <c r="Z114" s="215"/>
      <c r="AA114" s="215"/>
      <c r="AB114" s="215"/>
      <c r="AC114" s="215"/>
      <c r="AD114" s="215"/>
      <c r="AE114" s="215"/>
      <c r="AF114" s="215"/>
      <c r="AG114" s="215" t="s">
        <v>240</v>
      </c>
      <c r="AH114" s="215">
        <v>0</v>
      </c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">
      <c r="A115" s="235">
        <v>33</v>
      </c>
      <c r="B115" s="236" t="s">
        <v>357</v>
      </c>
      <c r="C115" s="247" t="s">
        <v>358</v>
      </c>
      <c r="D115" s="237" t="s">
        <v>288</v>
      </c>
      <c r="E115" s="238">
        <v>4.0899999999999999E-2</v>
      </c>
      <c r="F115" s="239"/>
      <c r="G115" s="240">
        <f>ROUND(E115*F115,2)</f>
        <v>0</v>
      </c>
      <c r="H115" s="239"/>
      <c r="I115" s="240">
        <f>ROUND(E115*H115,2)</f>
        <v>0</v>
      </c>
      <c r="J115" s="239"/>
      <c r="K115" s="240">
        <f>ROUND(E115*J115,2)</f>
        <v>0</v>
      </c>
      <c r="L115" s="240">
        <v>21</v>
      </c>
      <c r="M115" s="240">
        <f>G115*(1+L115/100)</f>
        <v>0</v>
      </c>
      <c r="N115" s="240">
        <v>1.0166500000000001</v>
      </c>
      <c r="O115" s="240">
        <f>ROUND(E115*N115,2)</f>
        <v>0.04</v>
      </c>
      <c r="P115" s="240">
        <v>0</v>
      </c>
      <c r="Q115" s="240">
        <f>ROUND(E115*P115,2)</f>
        <v>0</v>
      </c>
      <c r="R115" s="240"/>
      <c r="S115" s="240" t="s">
        <v>166</v>
      </c>
      <c r="T115" s="241" t="s">
        <v>167</v>
      </c>
      <c r="U115" s="224">
        <v>27.672999999999998</v>
      </c>
      <c r="V115" s="224">
        <f>ROUND(E115*U115,2)</f>
        <v>1.1299999999999999</v>
      </c>
      <c r="W115" s="224"/>
      <c r="X115" s="224" t="s">
        <v>193</v>
      </c>
      <c r="Y115" s="215"/>
      <c r="Z115" s="215"/>
      <c r="AA115" s="215"/>
      <c r="AB115" s="215"/>
      <c r="AC115" s="215"/>
      <c r="AD115" s="215"/>
      <c r="AE115" s="215"/>
      <c r="AF115" s="215"/>
      <c r="AG115" s="215" t="s">
        <v>194</v>
      </c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1" x14ac:dyDescent="0.2">
      <c r="A116" s="222"/>
      <c r="B116" s="223"/>
      <c r="C116" s="248" t="s">
        <v>359</v>
      </c>
      <c r="D116" s="243"/>
      <c r="E116" s="243"/>
      <c r="F116" s="243"/>
      <c r="G116" s="243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15"/>
      <c r="Z116" s="215"/>
      <c r="AA116" s="215"/>
      <c r="AB116" s="215"/>
      <c r="AC116" s="215"/>
      <c r="AD116" s="215"/>
      <c r="AE116" s="215"/>
      <c r="AF116" s="215"/>
      <c r="AG116" s="215" t="s">
        <v>171</v>
      </c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 x14ac:dyDescent="0.2">
      <c r="A117" s="222"/>
      <c r="B117" s="223"/>
      <c r="C117" s="249" t="s">
        <v>360</v>
      </c>
      <c r="D117" s="244"/>
      <c r="E117" s="244"/>
      <c r="F117" s="244"/>
      <c r="G117" s="24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15"/>
      <c r="Z117" s="215"/>
      <c r="AA117" s="215"/>
      <c r="AB117" s="215"/>
      <c r="AC117" s="215"/>
      <c r="AD117" s="215"/>
      <c r="AE117" s="215"/>
      <c r="AF117" s="215"/>
      <c r="AG117" s="215" t="s">
        <v>171</v>
      </c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1" x14ac:dyDescent="0.2">
      <c r="A118" s="222"/>
      <c r="B118" s="223"/>
      <c r="C118" s="262" t="s">
        <v>361</v>
      </c>
      <c r="D118" s="253"/>
      <c r="E118" s="254">
        <v>0.04</v>
      </c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15"/>
      <c r="Z118" s="215"/>
      <c r="AA118" s="215"/>
      <c r="AB118" s="215"/>
      <c r="AC118" s="215"/>
      <c r="AD118" s="215"/>
      <c r="AE118" s="215"/>
      <c r="AF118" s="215"/>
      <c r="AG118" s="215" t="s">
        <v>240</v>
      </c>
      <c r="AH118" s="215">
        <v>0</v>
      </c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22"/>
      <c r="B119" s="223"/>
      <c r="C119" s="262" t="s">
        <v>362</v>
      </c>
      <c r="D119" s="253"/>
      <c r="E119" s="25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15"/>
      <c r="Z119" s="215"/>
      <c r="AA119" s="215"/>
      <c r="AB119" s="215"/>
      <c r="AC119" s="215"/>
      <c r="AD119" s="215"/>
      <c r="AE119" s="215"/>
      <c r="AF119" s="215"/>
      <c r="AG119" s="215" t="s">
        <v>240</v>
      </c>
      <c r="AH119" s="215">
        <v>0</v>
      </c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x14ac:dyDescent="0.2">
      <c r="A120" s="229" t="s">
        <v>161</v>
      </c>
      <c r="B120" s="230" t="s">
        <v>81</v>
      </c>
      <c r="C120" s="246" t="s">
        <v>82</v>
      </c>
      <c r="D120" s="231"/>
      <c r="E120" s="232"/>
      <c r="F120" s="233"/>
      <c r="G120" s="233">
        <f>SUMIF(AG121:AG130,"&lt;&gt;NOR",G121:G130)</f>
        <v>0</v>
      </c>
      <c r="H120" s="233"/>
      <c r="I120" s="233">
        <f>SUM(I121:I130)</f>
        <v>0</v>
      </c>
      <c r="J120" s="233"/>
      <c r="K120" s="233">
        <f>SUM(K121:K130)</f>
        <v>0</v>
      </c>
      <c r="L120" s="233"/>
      <c r="M120" s="233">
        <f>SUM(M121:M130)</f>
        <v>0</v>
      </c>
      <c r="N120" s="233"/>
      <c r="O120" s="233">
        <f>SUM(O121:O130)</f>
        <v>0.3</v>
      </c>
      <c r="P120" s="233"/>
      <c r="Q120" s="233">
        <f>SUM(Q121:Q130)</f>
        <v>0</v>
      </c>
      <c r="R120" s="233"/>
      <c r="S120" s="233"/>
      <c r="T120" s="234"/>
      <c r="U120" s="228"/>
      <c r="V120" s="228">
        <f>SUM(V121:V130)</f>
        <v>0</v>
      </c>
      <c r="W120" s="228"/>
      <c r="X120" s="228"/>
      <c r="AG120" t="s">
        <v>162</v>
      </c>
    </row>
    <row r="121" spans="1:60" outlineLevel="1" x14ac:dyDescent="0.2">
      <c r="A121" s="235">
        <v>34</v>
      </c>
      <c r="B121" s="236" t="s">
        <v>363</v>
      </c>
      <c r="C121" s="247" t="s">
        <v>364</v>
      </c>
      <c r="D121" s="237" t="s">
        <v>272</v>
      </c>
      <c r="E121" s="238">
        <v>11.43</v>
      </c>
      <c r="F121" s="239"/>
      <c r="G121" s="240">
        <f>ROUND(E121*F121,2)</f>
        <v>0</v>
      </c>
      <c r="H121" s="239"/>
      <c r="I121" s="240">
        <f>ROUND(E121*H121,2)</f>
        <v>0</v>
      </c>
      <c r="J121" s="239"/>
      <c r="K121" s="240">
        <f>ROUND(E121*J121,2)</f>
        <v>0</v>
      </c>
      <c r="L121" s="240">
        <v>21</v>
      </c>
      <c r="M121" s="240">
        <f>G121*(1+L121/100)</f>
        <v>0</v>
      </c>
      <c r="N121" s="240">
        <v>2.5829999999999999E-2</v>
      </c>
      <c r="O121" s="240">
        <f>ROUND(E121*N121,2)</f>
        <v>0.3</v>
      </c>
      <c r="P121" s="240">
        <v>0</v>
      </c>
      <c r="Q121" s="240">
        <f>ROUND(E121*P121,2)</f>
        <v>0</v>
      </c>
      <c r="R121" s="240"/>
      <c r="S121" s="240" t="s">
        <v>192</v>
      </c>
      <c r="T121" s="241" t="s">
        <v>167</v>
      </c>
      <c r="U121" s="224">
        <v>0</v>
      </c>
      <c r="V121" s="224">
        <f>ROUND(E121*U121,2)</f>
        <v>0</v>
      </c>
      <c r="W121" s="224"/>
      <c r="X121" s="224" t="s">
        <v>193</v>
      </c>
      <c r="Y121" s="215"/>
      <c r="Z121" s="215"/>
      <c r="AA121" s="215"/>
      <c r="AB121" s="215"/>
      <c r="AC121" s="215"/>
      <c r="AD121" s="215"/>
      <c r="AE121" s="215"/>
      <c r="AF121" s="215"/>
      <c r="AG121" s="215" t="s">
        <v>194</v>
      </c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</row>
    <row r="122" spans="1:60" outlineLevel="1" x14ac:dyDescent="0.2">
      <c r="A122" s="222"/>
      <c r="B122" s="223"/>
      <c r="C122" s="248" t="s">
        <v>365</v>
      </c>
      <c r="D122" s="243"/>
      <c r="E122" s="243"/>
      <c r="F122" s="243"/>
      <c r="G122" s="243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15"/>
      <c r="Z122" s="215"/>
      <c r="AA122" s="215"/>
      <c r="AB122" s="215"/>
      <c r="AC122" s="215"/>
      <c r="AD122" s="215"/>
      <c r="AE122" s="215"/>
      <c r="AF122" s="215"/>
      <c r="AG122" s="215" t="s">
        <v>171</v>
      </c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outlineLevel="1" x14ac:dyDescent="0.2">
      <c r="A123" s="222"/>
      <c r="B123" s="223"/>
      <c r="C123" s="263" t="s">
        <v>366</v>
      </c>
      <c r="D123" s="225"/>
      <c r="E123" s="226"/>
      <c r="F123" s="227"/>
      <c r="G123" s="227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15"/>
      <c r="Z123" s="215"/>
      <c r="AA123" s="215"/>
      <c r="AB123" s="215"/>
      <c r="AC123" s="215"/>
      <c r="AD123" s="215"/>
      <c r="AE123" s="215"/>
      <c r="AF123" s="215"/>
      <c r="AG123" s="215" t="s">
        <v>171</v>
      </c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</row>
    <row r="124" spans="1:60" outlineLevel="1" x14ac:dyDescent="0.2">
      <c r="A124" s="222"/>
      <c r="B124" s="223"/>
      <c r="C124" s="249" t="s">
        <v>367</v>
      </c>
      <c r="D124" s="244"/>
      <c r="E124" s="244"/>
      <c r="F124" s="244"/>
      <c r="G124" s="24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15"/>
      <c r="Z124" s="215"/>
      <c r="AA124" s="215"/>
      <c r="AB124" s="215"/>
      <c r="AC124" s="215"/>
      <c r="AD124" s="215"/>
      <c r="AE124" s="215"/>
      <c r="AF124" s="215"/>
      <c r="AG124" s="215" t="s">
        <v>171</v>
      </c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</row>
    <row r="125" spans="1:60" outlineLevel="1" x14ac:dyDescent="0.2">
      <c r="A125" s="222"/>
      <c r="B125" s="223"/>
      <c r="C125" s="249" t="s">
        <v>368</v>
      </c>
      <c r="D125" s="244"/>
      <c r="E125" s="244"/>
      <c r="F125" s="244"/>
      <c r="G125" s="24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15"/>
      <c r="Z125" s="215"/>
      <c r="AA125" s="215"/>
      <c r="AB125" s="215"/>
      <c r="AC125" s="215"/>
      <c r="AD125" s="215"/>
      <c r="AE125" s="215"/>
      <c r="AF125" s="215"/>
      <c r="AG125" s="215" t="s">
        <v>171</v>
      </c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</row>
    <row r="126" spans="1:60" outlineLevel="1" x14ac:dyDescent="0.2">
      <c r="A126" s="222"/>
      <c r="B126" s="223"/>
      <c r="C126" s="263" t="s">
        <v>366</v>
      </c>
      <c r="D126" s="225"/>
      <c r="E126" s="226"/>
      <c r="F126" s="227"/>
      <c r="G126" s="227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15"/>
      <c r="Z126" s="215"/>
      <c r="AA126" s="215"/>
      <c r="AB126" s="215"/>
      <c r="AC126" s="215"/>
      <c r="AD126" s="215"/>
      <c r="AE126" s="215"/>
      <c r="AF126" s="215"/>
      <c r="AG126" s="215" t="s">
        <v>171</v>
      </c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</row>
    <row r="127" spans="1:60" outlineLevel="1" x14ac:dyDescent="0.2">
      <c r="A127" s="222"/>
      <c r="B127" s="223"/>
      <c r="C127" s="249" t="s">
        <v>692</v>
      </c>
      <c r="D127" s="244"/>
      <c r="E127" s="244"/>
      <c r="F127" s="244"/>
      <c r="G127" s="24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15"/>
      <c r="Z127" s="215"/>
      <c r="AA127" s="215"/>
      <c r="AB127" s="215"/>
      <c r="AC127" s="215"/>
      <c r="AD127" s="215"/>
      <c r="AE127" s="215"/>
      <c r="AF127" s="215"/>
      <c r="AG127" s="215" t="s">
        <v>171</v>
      </c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</row>
    <row r="128" spans="1:60" outlineLevel="1" x14ac:dyDescent="0.2">
      <c r="A128" s="222"/>
      <c r="B128" s="223"/>
      <c r="C128" s="249" t="s">
        <v>369</v>
      </c>
      <c r="D128" s="244"/>
      <c r="E128" s="244"/>
      <c r="F128" s="244"/>
      <c r="G128" s="24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5"/>
      <c r="Z128" s="215"/>
      <c r="AA128" s="215"/>
      <c r="AB128" s="215"/>
      <c r="AC128" s="215"/>
      <c r="AD128" s="215"/>
      <c r="AE128" s="215"/>
      <c r="AF128" s="215"/>
      <c r="AG128" s="215" t="s">
        <v>171</v>
      </c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</row>
    <row r="129" spans="1:60" outlineLevel="1" x14ac:dyDescent="0.2">
      <c r="A129" s="222"/>
      <c r="B129" s="223"/>
      <c r="C129" s="262" t="s">
        <v>370</v>
      </c>
      <c r="D129" s="253"/>
      <c r="E129" s="254">
        <v>5.59</v>
      </c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15"/>
      <c r="Z129" s="215"/>
      <c r="AA129" s="215"/>
      <c r="AB129" s="215"/>
      <c r="AC129" s="215"/>
      <c r="AD129" s="215"/>
      <c r="AE129" s="215"/>
      <c r="AF129" s="215"/>
      <c r="AG129" s="215" t="s">
        <v>240</v>
      </c>
      <c r="AH129" s="215">
        <v>0</v>
      </c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outlineLevel="1" x14ac:dyDescent="0.2">
      <c r="A130" s="222"/>
      <c r="B130" s="223"/>
      <c r="C130" s="262" t="s">
        <v>371</v>
      </c>
      <c r="D130" s="253"/>
      <c r="E130" s="254">
        <v>5.84</v>
      </c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15"/>
      <c r="Z130" s="215"/>
      <c r="AA130" s="215"/>
      <c r="AB130" s="215"/>
      <c r="AC130" s="215"/>
      <c r="AD130" s="215"/>
      <c r="AE130" s="215"/>
      <c r="AF130" s="215"/>
      <c r="AG130" s="215" t="s">
        <v>240</v>
      </c>
      <c r="AH130" s="215">
        <v>0</v>
      </c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</row>
    <row r="131" spans="1:60" x14ac:dyDescent="0.2">
      <c r="A131" s="229" t="s">
        <v>161</v>
      </c>
      <c r="B131" s="230" t="s">
        <v>83</v>
      </c>
      <c r="C131" s="246" t="s">
        <v>84</v>
      </c>
      <c r="D131" s="231"/>
      <c r="E131" s="232"/>
      <c r="F131" s="233"/>
      <c r="G131" s="233">
        <f>SUMIF(AG132:AG158,"&lt;&gt;NOR",G132:G158)</f>
        <v>0</v>
      </c>
      <c r="H131" s="233"/>
      <c r="I131" s="233">
        <f>SUM(I132:I158)</f>
        <v>0</v>
      </c>
      <c r="J131" s="233"/>
      <c r="K131" s="233">
        <f>SUM(K132:K158)</f>
        <v>0</v>
      </c>
      <c r="L131" s="233"/>
      <c r="M131" s="233">
        <f>SUM(M132:M158)</f>
        <v>0</v>
      </c>
      <c r="N131" s="233"/>
      <c r="O131" s="233">
        <f>SUM(O132:O158)</f>
        <v>9.0500000000000007</v>
      </c>
      <c r="P131" s="233"/>
      <c r="Q131" s="233">
        <f>SUM(Q132:Q158)</f>
        <v>0</v>
      </c>
      <c r="R131" s="233"/>
      <c r="S131" s="233"/>
      <c r="T131" s="234"/>
      <c r="U131" s="228"/>
      <c r="V131" s="228">
        <f>SUM(V132:V158)</f>
        <v>168.73</v>
      </c>
      <c r="W131" s="228"/>
      <c r="X131" s="228"/>
      <c r="AG131" t="s">
        <v>162</v>
      </c>
    </row>
    <row r="132" spans="1:60" outlineLevel="1" x14ac:dyDescent="0.2">
      <c r="A132" s="235">
        <v>35</v>
      </c>
      <c r="B132" s="236" t="s">
        <v>372</v>
      </c>
      <c r="C132" s="247" t="s">
        <v>373</v>
      </c>
      <c r="D132" s="237" t="s">
        <v>272</v>
      </c>
      <c r="E132" s="238">
        <v>171.99</v>
      </c>
      <c r="F132" s="239"/>
      <c r="G132" s="240">
        <f>ROUND(E132*F132,2)</f>
        <v>0</v>
      </c>
      <c r="H132" s="239"/>
      <c r="I132" s="240">
        <f>ROUND(E132*H132,2)</f>
        <v>0</v>
      </c>
      <c r="J132" s="239"/>
      <c r="K132" s="240">
        <f>ROUND(E132*J132,2)</f>
        <v>0</v>
      </c>
      <c r="L132" s="240">
        <v>21</v>
      </c>
      <c r="M132" s="240">
        <f>G132*(1+L132/100)</f>
        <v>0</v>
      </c>
      <c r="N132" s="240">
        <v>2.5000000000000001E-3</v>
      </c>
      <c r="O132" s="240">
        <f>ROUND(E132*N132,2)</f>
        <v>0.43</v>
      </c>
      <c r="P132" s="240">
        <v>0</v>
      </c>
      <c r="Q132" s="240">
        <f>ROUND(E132*P132,2)</f>
        <v>0</v>
      </c>
      <c r="R132" s="240"/>
      <c r="S132" s="240" t="s">
        <v>374</v>
      </c>
      <c r="T132" s="241" t="s">
        <v>167</v>
      </c>
      <c r="U132" s="224">
        <v>0.22</v>
      </c>
      <c r="V132" s="224">
        <f>ROUND(E132*U132,2)</f>
        <v>37.840000000000003</v>
      </c>
      <c r="W132" s="224"/>
      <c r="X132" s="224" t="s">
        <v>193</v>
      </c>
      <c r="Y132" s="215"/>
      <c r="Z132" s="215"/>
      <c r="AA132" s="215"/>
      <c r="AB132" s="215"/>
      <c r="AC132" s="215"/>
      <c r="AD132" s="215"/>
      <c r="AE132" s="215"/>
      <c r="AF132" s="215"/>
      <c r="AG132" s="215" t="s">
        <v>194</v>
      </c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</row>
    <row r="133" spans="1:60" outlineLevel="1" x14ac:dyDescent="0.2">
      <c r="A133" s="222"/>
      <c r="B133" s="223"/>
      <c r="C133" s="262" t="s">
        <v>375</v>
      </c>
      <c r="D133" s="253"/>
      <c r="E133" s="254">
        <v>171.99</v>
      </c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15"/>
      <c r="Z133" s="215"/>
      <c r="AA133" s="215"/>
      <c r="AB133" s="215"/>
      <c r="AC133" s="215"/>
      <c r="AD133" s="215"/>
      <c r="AE133" s="215"/>
      <c r="AF133" s="215"/>
      <c r="AG133" s="215" t="s">
        <v>240</v>
      </c>
      <c r="AH133" s="215">
        <v>0</v>
      </c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</row>
    <row r="134" spans="1:60" outlineLevel="1" x14ac:dyDescent="0.2">
      <c r="A134" s="235">
        <v>36</v>
      </c>
      <c r="B134" s="236" t="s">
        <v>376</v>
      </c>
      <c r="C134" s="247" t="s">
        <v>377</v>
      </c>
      <c r="D134" s="237" t="s">
        <v>272</v>
      </c>
      <c r="E134" s="238">
        <v>171.99</v>
      </c>
      <c r="F134" s="239"/>
      <c r="G134" s="240">
        <f>ROUND(E134*F134,2)</f>
        <v>0</v>
      </c>
      <c r="H134" s="239"/>
      <c r="I134" s="240">
        <f>ROUND(E134*H134,2)</f>
        <v>0</v>
      </c>
      <c r="J134" s="239"/>
      <c r="K134" s="240">
        <f>ROUND(E134*J134,2)</f>
        <v>0</v>
      </c>
      <c r="L134" s="240">
        <v>21</v>
      </c>
      <c r="M134" s="240">
        <f>G134*(1+L134/100)</f>
        <v>0</v>
      </c>
      <c r="N134" s="240">
        <v>0</v>
      </c>
      <c r="O134" s="240">
        <f>ROUND(E134*N134,2)</f>
        <v>0</v>
      </c>
      <c r="P134" s="240">
        <v>0</v>
      </c>
      <c r="Q134" s="240">
        <f>ROUND(E134*P134,2)</f>
        <v>0</v>
      </c>
      <c r="R134" s="240"/>
      <c r="S134" s="240" t="s">
        <v>192</v>
      </c>
      <c r="T134" s="241" t="s">
        <v>167</v>
      </c>
      <c r="U134" s="224">
        <v>0</v>
      </c>
      <c r="V134" s="224">
        <f>ROUND(E134*U134,2)</f>
        <v>0</v>
      </c>
      <c r="W134" s="224"/>
      <c r="X134" s="224" t="s">
        <v>193</v>
      </c>
      <c r="Y134" s="215"/>
      <c r="Z134" s="215"/>
      <c r="AA134" s="215"/>
      <c r="AB134" s="215"/>
      <c r="AC134" s="215"/>
      <c r="AD134" s="215"/>
      <c r="AE134" s="215"/>
      <c r="AF134" s="215"/>
      <c r="AG134" s="215" t="s">
        <v>194</v>
      </c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</row>
    <row r="135" spans="1:60" outlineLevel="1" x14ac:dyDescent="0.2">
      <c r="A135" s="222"/>
      <c r="B135" s="223"/>
      <c r="C135" s="262" t="s">
        <v>375</v>
      </c>
      <c r="D135" s="253"/>
      <c r="E135" s="254">
        <v>171.99</v>
      </c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15"/>
      <c r="Z135" s="215"/>
      <c r="AA135" s="215"/>
      <c r="AB135" s="215"/>
      <c r="AC135" s="215"/>
      <c r="AD135" s="215"/>
      <c r="AE135" s="215"/>
      <c r="AF135" s="215"/>
      <c r="AG135" s="215" t="s">
        <v>240</v>
      </c>
      <c r="AH135" s="215">
        <v>0</v>
      </c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</row>
    <row r="136" spans="1:60" ht="22.5" outlineLevel="1" x14ac:dyDescent="0.2">
      <c r="A136" s="235">
        <v>37</v>
      </c>
      <c r="B136" s="236" t="s">
        <v>378</v>
      </c>
      <c r="C136" s="247" t="s">
        <v>379</v>
      </c>
      <c r="D136" s="237" t="s">
        <v>272</v>
      </c>
      <c r="E136" s="238">
        <v>27.806000000000001</v>
      </c>
      <c r="F136" s="239"/>
      <c r="G136" s="240">
        <f>ROUND(E136*F136,2)</f>
        <v>0</v>
      </c>
      <c r="H136" s="239"/>
      <c r="I136" s="240">
        <f>ROUND(E136*H136,2)</f>
        <v>0</v>
      </c>
      <c r="J136" s="239"/>
      <c r="K136" s="240">
        <f>ROUND(E136*J136,2)</f>
        <v>0</v>
      </c>
      <c r="L136" s="240">
        <v>21</v>
      </c>
      <c r="M136" s="240">
        <f>G136*(1+L136/100)</f>
        <v>0</v>
      </c>
      <c r="N136" s="240">
        <v>1.8880000000000001E-2</v>
      </c>
      <c r="O136" s="240">
        <f>ROUND(E136*N136,2)</f>
        <v>0.52</v>
      </c>
      <c r="P136" s="240">
        <v>0</v>
      </c>
      <c r="Q136" s="240">
        <f>ROUND(E136*P136,2)</f>
        <v>0</v>
      </c>
      <c r="R136" s="240"/>
      <c r="S136" s="240" t="s">
        <v>166</v>
      </c>
      <c r="T136" s="241" t="s">
        <v>167</v>
      </c>
      <c r="U136" s="224">
        <v>0.38716</v>
      </c>
      <c r="V136" s="224">
        <f>ROUND(E136*U136,2)</f>
        <v>10.77</v>
      </c>
      <c r="W136" s="224"/>
      <c r="X136" s="224" t="s">
        <v>193</v>
      </c>
      <c r="Y136" s="215"/>
      <c r="Z136" s="215"/>
      <c r="AA136" s="215"/>
      <c r="AB136" s="215"/>
      <c r="AC136" s="215"/>
      <c r="AD136" s="215"/>
      <c r="AE136" s="215"/>
      <c r="AF136" s="215"/>
      <c r="AG136" s="215" t="s">
        <v>194</v>
      </c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</row>
    <row r="137" spans="1:60" outlineLevel="1" x14ac:dyDescent="0.2">
      <c r="A137" s="222"/>
      <c r="B137" s="223"/>
      <c r="C137" s="248" t="s">
        <v>380</v>
      </c>
      <c r="D137" s="243"/>
      <c r="E137" s="243"/>
      <c r="F137" s="243"/>
      <c r="G137" s="243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15"/>
      <c r="Z137" s="215"/>
      <c r="AA137" s="215"/>
      <c r="AB137" s="215"/>
      <c r="AC137" s="215"/>
      <c r="AD137" s="215"/>
      <c r="AE137" s="215"/>
      <c r="AF137" s="215"/>
      <c r="AG137" s="215" t="s">
        <v>171</v>
      </c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</row>
    <row r="138" spans="1:60" outlineLevel="1" x14ac:dyDescent="0.2">
      <c r="A138" s="222"/>
      <c r="B138" s="223"/>
      <c r="C138" s="262" t="s">
        <v>381</v>
      </c>
      <c r="D138" s="253"/>
      <c r="E138" s="254">
        <v>21.47</v>
      </c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15"/>
      <c r="Z138" s="215"/>
      <c r="AA138" s="215"/>
      <c r="AB138" s="215"/>
      <c r="AC138" s="215"/>
      <c r="AD138" s="215"/>
      <c r="AE138" s="215"/>
      <c r="AF138" s="215"/>
      <c r="AG138" s="215" t="s">
        <v>240</v>
      </c>
      <c r="AH138" s="215">
        <v>0</v>
      </c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</row>
    <row r="139" spans="1:60" outlineLevel="1" x14ac:dyDescent="0.2">
      <c r="A139" s="222"/>
      <c r="B139" s="223"/>
      <c r="C139" s="262" t="s">
        <v>382</v>
      </c>
      <c r="D139" s="253"/>
      <c r="E139" s="254">
        <v>6.34</v>
      </c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15"/>
      <c r="Z139" s="215"/>
      <c r="AA139" s="215"/>
      <c r="AB139" s="215"/>
      <c r="AC139" s="215"/>
      <c r="AD139" s="215"/>
      <c r="AE139" s="215"/>
      <c r="AF139" s="215"/>
      <c r="AG139" s="215" t="s">
        <v>240</v>
      </c>
      <c r="AH139" s="215">
        <v>0</v>
      </c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</row>
    <row r="140" spans="1:60" outlineLevel="1" x14ac:dyDescent="0.2">
      <c r="A140" s="235">
        <v>38</v>
      </c>
      <c r="B140" s="236" t="s">
        <v>383</v>
      </c>
      <c r="C140" s="247" t="s">
        <v>384</v>
      </c>
      <c r="D140" s="237" t="s">
        <v>272</v>
      </c>
      <c r="E140" s="238">
        <v>2.5</v>
      </c>
      <c r="F140" s="239"/>
      <c r="G140" s="240">
        <f>ROUND(E140*F140,2)</f>
        <v>0</v>
      </c>
      <c r="H140" s="239"/>
      <c r="I140" s="240">
        <f>ROUND(E140*H140,2)</f>
        <v>0</v>
      </c>
      <c r="J140" s="239"/>
      <c r="K140" s="240">
        <f>ROUND(E140*J140,2)</f>
        <v>0</v>
      </c>
      <c r="L140" s="240">
        <v>21</v>
      </c>
      <c r="M140" s="240">
        <f>G140*(1+L140/100)</f>
        <v>0</v>
      </c>
      <c r="N140" s="240">
        <v>8.6319999999999994E-2</v>
      </c>
      <c r="O140" s="240">
        <f>ROUND(E140*N140,2)</f>
        <v>0.22</v>
      </c>
      <c r="P140" s="240">
        <v>0</v>
      </c>
      <c r="Q140" s="240">
        <f>ROUND(E140*P140,2)</f>
        <v>0</v>
      </c>
      <c r="R140" s="240"/>
      <c r="S140" s="240" t="s">
        <v>166</v>
      </c>
      <c r="T140" s="241" t="s">
        <v>167</v>
      </c>
      <c r="U140" s="224">
        <v>0.69998000000000005</v>
      </c>
      <c r="V140" s="224">
        <f>ROUND(E140*U140,2)</f>
        <v>1.75</v>
      </c>
      <c r="W140" s="224"/>
      <c r="X140" s="224" t="s">
        <v>193</v>
      </c>
      <c r="Y140" s="215"/>
      <c r="Z140" s="215"/>
      <c r="AA140" s="215"/>
      <c r="AB140" s="215"/>
      <c r="AC140" s="215"/>
      <c r="AD140" s="215"/>
      <c r="AE140" s="215"/>
      <c r="AF140" s="215"/>
      <c r="AG140" s="215" t="s">
        <v>194</v>
      </c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</row>
    <row r="141" spans="1:60" outlineLevel="1" x14ac:dyDescent="0.2">
      <c r="A141" s="222"/>
      <c r="B141" s="223"/>
      <c r="C141" s="248" t="s">
        <v>385</v>
      </c>
      <c r="D141" s="243"/>
      <c r="E141" s="243"/>
      <c r="F141" s="243"/>
      <c r="G141" s="243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15"/>
      <c r="Z141" s="215"/>
      <c r="AA141" s="215"/>
      <c r="AB141" s="215"/>
      <c r="AC141" s="215"/>
      <c r="AD141" s="215"/>
      <c r="AE141" s="215"/>
      <c r="AF141" s="215"/>
      <c r="AG141" s="215" t="s">
        <v>171</v>
      </c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</row>
    <row r="142" spans="1:60" outlineLevel="1" x14ac:dyDescent="0.2">
      <c r="A142" s="222"/>
      <c r="B142" s="223"/>
      <c r="C142" s="262" t="s">
        <v>386</v>
      </c>
      <c r="D142" s="253"/>
      <c r="E142" s="254">
        <v>2.5</v>
      </c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15"/>
      <c r="Z142" s="215"/>
      <c r="AA142" s="215"/>
      <c r="AB142" s="215"/>
      <c r="AC142" s="215"/>
      <c r="AD142" s="215"/>
      <c r="AE142" s="215"/>
      <c r="AF142" s="215"/>
      <c r="AG142" s="215" t="s">
        <v>240</v>
      </c>
      <c r="AH142" s="215">
        <v>0</v>
      </c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</row>
    <row r="143" spans="1:60" outlineLevel="1" x14ac:dyDescent="0.2">
      <c r="A143" s="235">
        <v>39</v>
      </c>
      <c r="B143" s="236" t="s">
        <v>387</v>
      </c>
      <c r="C143" s="247" t="s">
        <v>388</v>
      </c>
      <c r="D143" s="237" t="s">
        <v>389</v>
      </c>
      <c r="E143" s="238">
        <v>25.74</v>
      </c>
      <c r="F143" s="239"/>
      <c r="G143" s="240">
        <f>ROUND(E143*F143,2)</f>
        <v>0</v>
      </c>
      <c r="H143" s="239"/>
      <c r="I143" s="240">
        <f>ROUND(E143*H143,2)</f>
        <v>0</v>
      </c>
      <c r="J143" s="239"/>
      <c r="K143" s="240">
        <f>ROUND(E143*J143,2)</f>
        <v>0</v>
      </c>
      <c r="L143" s="240">
        <v>21</v>
      </c>
      <c r="M143" s="240">
        <f>G143*(1+L143/100)</f>
        <v>0</v>
      </c>
      <c r="N143" s="240">
        <v>4.3099999999999996E-3</v>
      </c>
      <c r="O143" s="240">
        <f>ROUND(E143*N143,2)</f>
        <v>0.11</v>
      </c>
      <c r="P143" s="240">
        <v>0</v>
      </c>
      <c r="Q143" s="240">
        <f>ROUND(E143*P143,2)</f>
        <v>0</v>
      </c>
      <c r="R143" s="240"/>
      <c r="S143" s="240" t="s">
        <v>166</v>
      </c>
      <c r="T143" s="241" t="s">
        <v>167</v>
      </c>
      <c r="U143" s="224">
        <v>0.18179999999999999</v>
      </c>
      <c r="V143" s="224">
        <f>ROUND(E143*U143,2)</f>
        <v>4.68</v>
      </c>
      <c r="W143" s="224"/>
      <c r="X143" s="224" t="s">
        <v>193</v>
      </c>
      <c r="Y143" s="215"/>
      <c r="Z143" s="215"/>
      <c r="AA143" s="215"/>
      <c r="AB143" s="215"/>
      <c r="AC143" s="215"/>
      <c r="AD143" s="215"/>
      <c r="AE143" s="215"/>
      <c r="AF143" s="215"/>
      <c r="AG143" s="215" t="s">
        <v>194</v>
      </c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</row>
    <row r="144" spans="1:60" outlineLevel="1" x14ac:dyDescent="0.2">
      <c r="A144" s="222"/>
      <c r="B144" s="223"/>
      <c r="C144" s="248" t="s">
        <v>390</v>
      </c>
      <c r="D144" s="243"/>
      <c r="E144" s="243"/>
      <c r="F144" s="243"/>
      <c r="G144" s="243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15"/>
      <c r="Z144" s="215"/>
      <c r="AA144" s="215"/>
      <c r="AB144" s="215"/>
      <c r="AC144" s="215"/>
      <c r="AD144" s="215"/>
      <c r="AE144" s="215"/>
      <c r="AF144" s="215"/>
      <c r="AG144" s="215" t="s">
        <v>171</v>
      </c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</row>
    <row r="145" spans="1:60" outlineLevel="1" x14ac:dyDescent="0.2">
      <c r="A145" s="222"/>
      <c r="B145" s="223"/>
      <c r="C145" s="262" t="s">
        <v>391</v>
      </c>
      <c r="D145" s="253"/>
      <c r="E145" s="254">
        <v>13</v>
      </c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15"/>
      <c r="Z145" s="215"/>
      <c r="AA145" s="215"/>
      <c r="AB145" s="215"/>
      <c r="AC145" s="215"/>
      <c r="AD145" s="215"/>
      <c r="AE145" s="215"/>
      <c r="AF145" s="215"/>
      <c r="AG145" s="215" t="s">
        <v>240</v>
      </c>
      <c r="AH145" s="215">
        <v>0</v>
      </c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</row>
    <row r="146" spans="1:60" outlineLevel="1" x14ac:dyDescent="0.2">
      <c r="A146" s="222"/>
      <c r="B146" s="223"/>
      <c r="C146" s="262" t="s">
        <v>392</v>
      </c>
      <c r="D146" s="253"/>
      <c r="E146" s="254">
        <v>12.74</v>
      </c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15"/>
      <c r="Z146" s="215"/>
      <c r="AA146" s="215"/>
      <c r="AB146" s="215"/>
      <c r="AC146" s="215"/>
      <c r="AD146" s="215"/>
      <c r="AE146" s="215"/>
      <c r="AF146" s="215"/>
      <c r="AG146" s="215" t="s">
        <v>240</v>
      </c>
      <c r="AH146" s="215">
        <v>0</v>
      </c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</row>
    <row r="147" spans="1:60" outlineLevel="1" x14ac:dyDescent="0.2">
      <c r="A147" s="235">
        <v>40</v>
      </c>
      <c r="B147" s="236" t="s">
        <v>393</v>
      </c>
      <c r="C147" s="247" t="s">
        <v>394</v>
      </c>
      <c r="D147" s="237" t="s">
        <v>272</v>
      </c>
      <c r="E147" s="238">
        <v>133.77000000000001</v>
      </c>
      <c r="F147" s="239"/>
      <c r="G147" s="240">
        <f>ROUND(E147*F147,2)</f>
        <v>0</v>
      </c>
      <c r="H147" s="239"/>
      <c r="I147" s="240">
        <f>ROUND(E147*H147,2)</f>
        <v>0</v>
      </c>
      <c r="J147" s="239"/>
      <c r="K147" s="240">
        <f>ROUND(E147*J147,2)</f>
        <v>0</v>
      </c>
      <c r="L147" s="240">
        <v>21</v>
      </c>
      <c r="M147" s="240">
        <f>G147*(1+L147/100)</f>
        <v>0</v>
      </c>
      <c r="N147" s="240">
        <v>4.7660000000000001E-2</v>
      </c>
      <c r="O147" s="240">
        <f>ROUND(E147*N147,2)</f>
        <v>6.38</v>
      </c>
      <c r="P147" s="240">
        <v>0</v>
      </c>
      <c r="Q147" s="240">
        <f>ROUND(E147*P147,2)</f>
        <v>0</v>
      </c>
      <c r="R147" s="240"/>
      <c r="S147" s="240" t="s">
        <v>166</v>
      </c>
      <c r="T147" s="241" t="s">
        <v>167</v>
      </c>
      <c r="U147" s="224">
        <v>0.84</v>
      </c>
      <c r="V147" s="224">
        <f>ROUND(E147*U147,2)</f>
        <v>112.37</v>
      </c>
      <c r="W147" s="224"/>
      <c r="X147" s="224" t="s">
        <v>193</v>
      </c>
      <c r="Y147" s="215"/>
      <c r="Z147" s="215"/>
      <c r="AA147" s="215"/>
      <c r="AB147" s="215"/>
      <c r="AC147" s="215"/>
      <c r="AD147" s="215"/>
      <c r="AE147" s="215"/>
      <c r="AF147" s="215"/>
      <c r="AG147" s="215" t="s">
        <v>194</v>
      </c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</row>
    <row r="148" spans="1:60" outlineLevel="1" x14ac:dyDescent="0.2">
      <c r="A148" s="222"/>
      <c r="B148" s="223"/>
      <c r="C148" s="248" t="s">
        <v>395</v>
      </c>
      <c r="D148" s="243"/>
      <c r="E148" s="243"/>
      <c r="F148" s="243"/>
      <c r="G148" s="243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15"/>
      <c r="Z148" s="215"/>
      <c r="AA148" s="215"/>
      <c r="AB148" s="215"/>
      <c r="AC148" s="215"/>
      <c r="AD148" s="215"/>
      <c r="AE148" s="215"/>
      <c r="AF148" s="215"/>
      <c r="AG148" s="215" t="s">
        <v>171</v>
      </c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</row>
    <row r="149" spans="1:60" outlineLevel="1" x14ac:dyDescent="0.2">
      <c r="A149" s="222"/>
      <c r="B149" s="223"/>
      <c r="C149" s="262" t="s">
        <v>375</v>
      </c>
      <c r="D149" s="253"/>
      <c r="E149" s="254">
        <v>171.99</v>
      </c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15"/>
      <c r="Z149" s="215"/>
      <c r="AA149" s="215"/>
      <c r="AB149" s="215"/>
      <c r="AC149" s="215"/>
      <c r="AD149" s="215"/>
      <c r="AE149" s="215"/>
      <c r="AF149" s="215"/>
      <c r="AG149" s="215" t="s">
        <v>240</v>
      </c>
      <c r="AH149" s="215">
        <v>0</v>
      </c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</row>
    <row r="150" spans="1:60" outlineLevel="1" x14ac:dyDescent="0.2">
      <c r="A150" s="222"/>
      <c r="B150" s="223"/>
      <c r="C150" s="262" t="s">
        <v>396</v>
      </c>
      <c r="D150" s="253"/>
      <c r="E150" s="254">
        <v>-38.22</v>
      </c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15"/>
      <c r="Z150" s="215"/>
      <c r="AA150" s="215"/>
      <c r="AB150" s="215"/>
      <c r="AC150" s="215"/>
      <c r="AD150" s="215"/>
      <c r="AE150" s="215"/>
      <c r="AF150" s="215"/>
      <c r="AG150" s="215" t="s">
        <v>240</v>
      </c>
      <c r="AH150" s="215">
        <v>0</v>
      </c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</row>
    <row r="151" spans="1:60" outlineLevel="1" x14ac:dyDescent="0.2">
      <c r="A151" s="235">
        <v>41</v>
      </c>
      <c r="B151" s="236" t="s">
        <v>397</v>
      </c>
      <c r="C151" s="247" t="s">
        <v>398</v>
      </c>
      <c r="D151" s="237" t="s">
        <v>272</v>
      </c>
      <c r="E151" s="238">
        <v>38.22</v>
      </c>
      <c r="F151" s="239"/>
      <c r="G151" s="240">
        <f>ROUND(E151*F151,2)</f>
        <v>0</v>
      </c>
      <c r="H151" s="239"/>
      <c r="I151" s="240">
        <f>ROUND(E151*H151,2)</f>
        <v>0</v>
      </c>
      <c r="J151" s="239"/>
      <c r="K151" s="240">
        <f>ROUND(E151*J151,2)</f>
        <v>0</v>
      </c>
      <c r="L151" s="240">
        <v>21</v>
      </c>
      <c r="M151" s="240">
        <f>G151*(1+L151/100)</f>
        <v>0</v>
      </c>
      <c r="N151" s="240">
        <v>3.2559999999999999E-2</v>
      </c>
      <c r="O151" s="240">
        <f>ROUND(E151*N151,2)</f>
        <v>1.24</v>
      </c>
      <c r="P151" s="240">
        <v>0</v>
      </c>
      <c r="Q151" s="240">
        <f>ROUND(E151*P151,2)</f>
        <v>0</v>
      </c>
      <c r="R151" s="240"/>
      <c r="S151" s="240" t="s">
        <v>192</v>
      </c>
      <c r="T151" s="241" t="s">
        <v>167</v>
      </c>
      <c r="U151" s="224">
        <v>0</v>
      </c>
      <c r="V151" s="224">
        <f>ROUND(E151*U151,2)</f>
        <v>0</v>
      </c>
      <c r="W151" s="224"/>
      <c r="X151" s="224" t="s">
        <v>193</v>
      </c>
      <c r="Y151" s="215"/>
      <c r="Z151" s="215"/>
      <c r="AA151" s="215"/>
      <c r="AB151" s="215"/>
      <c r="AC151" s="215"/>
      <c r="AD151" s="215"/>
      <c r="AE151" s="215"/>
      <c r="AF151" s="215"/>
      <c r="AG151" s="215" t="s">
        <v>194</v>
      </c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</row>
    <row r="152" spans="1:60" ht="22.5" outlineLevel="1" x14ac:dyDescent="0.2">
      <c r="A152" s="222"/>
      <c r="B152" s="223"/>
      <c r="C152" s="248" t="s">
        <v>399</v>
      </c>
      <c r="D152" s="243"/>
      <c r="E152" s="243"/>
      <c r="F152" s="243"/>
      <c r="G152" s="243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15"/>
      <c r="Z152" s="215"/>
      <c r="AA152" s="215"/>
      <c r="AB152" s="215"/>
      <c r="AC152" s="215"/>
      <c r="AD152" s="215"/>
      <c r="AE152" s="215"/>
      <c r="AF152" s="215"/>
      <c r="AG152" s="215" t="s">
        <v>171</v>
      </c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42" t="str">
        <f>C152</f>
        <v>stěny 1NP - sanační omítka vč. podhozu, vyhlazení povrchu filcovým hladítkem, spotřeba materiálů: podhoz cca 3 kg/m2, sanační omítka tl. 2,5 mm, cca 18 kg/m2  dle konkrétního návrhu výrobku vybraného dodavatele sanačních omítek</v>
      </c>
      <c r="BB152" s="215"/>
      <c r="BC152" s="215"/>
      <c r="BD152" s="215"/>
      <c r="BE152" s="215"/>
      <c r="BF152" s="215"/>
      <c r="BG152" s="215"/>
      <c r="BH152" s="215"/>
    </row>
    <row r="153" spans="1:60" outlineLevel="1" x14ac:dyDescent="0.2">
      <c r="A153" s="222"/>
      <c r="B153" s="223"/>
      <c r="C153" s="262" t="s">
        <v>400</v>
      </c>
      <c r="D153" s="253"/>
      <c r="E153" s="254">
        <v>38.22</v>
      </c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15"/>
      <c r="Z153" s="215"/>
      <c r="AA153" s="215"/>
      <c r="AB153" s="215"/>
      <c r="AC153" s="215"/>
      <c r="AD153" s="215"/>
      <c r="AE153" s="215"/>
      <c r="AF153" s="215"/>
      <c r="AG153" s="215" t="s">
        <v>240</v>
      </c>
      <c r="AH153" s="215">
        <v>0</v>
      </c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</row>
    <row r="154" spans="1:60" outlineLevel="1" x14ac:dyDescent="0.2">
      <c r="A154" s="235">
        <v>42</v>
      </c>
      <c r="B154" s="236" t="s">
        <v>401</v>
      </c>
      <c r="C154" s="247" t="s">
        <v>402</v>
      </c>
      <c r="D154" s="237" t="s">
        <v>389</v>
      </c>
      <c r="E154" s="238">
        <v>10</v>
      </c>
      <c r="F154" s="239"/>
      <c r="G154" s="240">
        <f>ROUND(E154*F154,2)</f>
        <v>0</v>
      </c>
      <c r="H154" s="239"/>
      <c r="I154" s="240">
        <f>ROUND(E154*H154,2)</f>
        <v>0</v>
      </c>
      <c r="J154" s="239"/>
      <c r="K154" s="240">
        <f>ROUND(E154*J154,2)</f>
        <v>0</v>
      </c>
      <c r="L154" s="240">
        <v>21</v>
      </c>
      <c r="M154" s="240">
        <f>G154*(1+L154/100)</f>
        <v>0</v>
      </c>
      <c r="N154" s="240">
        <v>0</v>
      </c>
      <c r="O154" s="240">
        <f>ROUND(E154*N154,2)</f>
        <v>0</v>
      </c>
      <c r="P154" s="240">
        <v>0</v>
      </c>
      <c r="Q154" s="240">
        <f>ROUND(E154*P154,2)</f>
        <v>0</v>
      </c>
      <c r="R154" s="240"/>
      <c r="S154" s="240" t="s">
        <v>166</v>
      </c>
      <c r="T154" s="241" t="s">
        <v>167</v>
      </c>
      <c r="U154" s="224">
        <v>0</v>
      </c>
      <c r="V154" s="224">
        <f>ROUND(E154*U154,2)</f>
        <v>0</v>
      </c>
      <c r="W154" s="224"/>
      <c r="X154" s="224" t="s">
        <v>193</v>
      </c>
      <c r="Y154" s="215"/>
      <c r="Z154" s="215"/>
      <c r="AA154" s="215"/>
      <c r="AB154" s="215"/>
      <c r="AC154" s="215"/>
      <c r="AD154" s="215"/>
      <c r="AE154" s="215"/>
      <c r="AF154" s="215"/>
      <c r="AG154" s="215" t="s">
        <v>194</v>
      </c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</row>
    <row r="155" spans="1:60" outlineLevel="1" x14ac:dyDescent="0.2">
      <c r="A155" s="222"/>
      <c r="B155" s="223"/>
      <c r="C155" s="262" t="s">
        <v>403</v>
      </c>
      <c r="D155" s="253"/>
      <c r="E155" s="254">
        <v>10</v>
      </c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15"/>
      <c r="Z155" s="215"/>
      <c r="AA155" s="215"/>
      <c r="AB155" s="215"/>
      <c r="AC155" s="215"/>
      <c r="AD155" s="215"/>
      <c r="AE155" s="215"/>
      <c r="AF155" s="215"/>
      <c r="AG155" s="215" t="s">
        <v>240</v>
      </c>
      <c r="AH155" s="215">
        <v>0</v>
      </c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</row>
    <row r="156" spans="1:60" outlineLevel="1" x14ac:dyDescent="0.2">
      <c r="A156" s="235">
        <v>43</v>
      </c>
      <c r="B156" s="236" t="s">
        <v>404</v>
      </c>
      <c r="C156" s="247" t="s">
        <v>405</v>
      </c>
      <c r="D156" s="237" t="s">
        <v>272</v>
      </c>
      <c r="E156" s="238">
        <v>3.11</v>
      </c>
      <c r="F156" s="239"/>
      <c r="G156" s="240">
        <f>ROUND(E156*F156,2)</f>
        <v>0</v>
      </c>
      <c r="H156" s="239"/>
      <c r="I156" s="240">
        <f>ROUND(E156*H156,2)</f>
        <v>0</v>
      </c>
      <c r="J156" s="239"/>
      <c r="K156" s="240">
        <f>ROUND(E156*J156,2)</f>
        <v>0</v>
      </c>
      <c r="L156" s="240">
        <v>21</v>
      </c>
      <c r="M156" s="240">
        <f>G156*(1+L156/100)</f>
        <v>0</v>
      </c>
      <c r="N156" s="240">
        <v>4.8329999999999998E-2</v>
      </c>
      <c r="O156" s="240">
        <f>ROUND(E156*N156,2)</f>
        <v>0.15</v>
      </c>
      <c r="P156" s="240">
        <v>0</v>
      </c>
      <c r="Q156" s="240">
        <f>ROUND(E156*P156,2)</f>
        <v>0</v>
      </c>
      <c r="R156" s="240"/>
      <c r="S156" s="240" t="s">
        <v>166</v>
      </c>
      <c r="T156" s="241" t="s">
        <v>167</v>
      </c>
      <c r="U156" s="224">
        <v>0.42480000000000001</v>
      </c>
      <c r="V156" s="224">
        <f>ROUND(E156*U156,2)</f>
        <v>1.32</v>
      </c>
      <c r="W156" s="224"/>
      <c r="X156" s="224" t="s">
        <v>193</v>
      </c>
      <c r="Y156" s="215"/>
      <c r="Z156" s="215"/>
      <c r="AA156" s="215"/>
      <c r="AB156" s="215"/>
      <c r="AC156" s="215"/>
      <c r="AD156" s="215"/>
      <c r="AE156" s="215"/>
      <c r="AF156" s="215"/>
      <c r="AG156" s="215" t="s">
        <v>194</v>
      </c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</row>
    <row r="157" spans="1:60" outlineLevel="1" x14ac:dyDescent="0.2">
      <c r="A157" s="222"/>
      <c r="B157" s="223"/>
      <c r="C157" s="262" t="s">
        <v>406</v>
      </c>
      <c r="D157" s="253"/>
      <c r="E157" s="254">
        <v>2.66</v>
      </c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15"/>
      <c r="Z157" s="215"/>
      <c r="AA157" s="215"/>
      <c r="AB157" s="215"/>
      <c r="AC157" s="215"/>
      <c r="AD157" s="215"/>
      <c r="AE157" s="215"/>
      <c r="AF157" s="215"/>
      <c r="AG157" s="215" t="s">
        <v>240</v>
      </c>
      <c r="AH157" s="215">
        <v>0</v>
      </c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</row>
    <row r="158" spans="1:60" outlineLevel="1" x14ac:dyDescent="0.2">
      <c r="A158" s="222"/>
      <c r="B158" s="223"/>
      <c r="C158" s="262" t="s">
        <v>407</v>
      </c>
      <c r="D158" s="253"/>
      <c r="E158" s="254">
        <v>0.45</v>
      </c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15"/>
      <c r="Z158" s="215"/>
      <c r="AA158" s="215"/>
      <c r="AB158" s="215"/>
      <c r="AC158" s="215"/>
      <c r="AD158" s="215"/>
      <c r="AE158" s="215"/>
      <c r="AF158" s="215"/>
      <c r="AG158" s="215" t="s">
        <v>240</v>
      </c>
      <c r="AH158" s="215">
        <v>0</v>
      </c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</row>
    <row r="159" spans="1:60" x14ac:dyDescent="0.2">
      <c r="A159" s="229" t="s">
        <v>161</v>
      </c>
      <c r="B159" s="230" t="s">
        <v>85</v>
      </c>
      <c r="C159" s="246" t="s">
        <v>86</v>
      </c>
      <c r="D159" s="231"/>
      <c r="E159" s="232"/>
      <c r="F159" s="233"/>
      <c r="G159" s="233">
        <f>SUMIF(AG160:AG181,"&lt;&gt;NOR",G160:G181)</f>
        <v>0</v>
      </c>
      <c r="H159" s="233"/>
      <c r="I159" s="233">
        <f>SUM(I160:I181)</f>
        <v>0</v>
      </c>
      <c r="J159" s="233"/>
      <c r="K159" s="233">
        <f>SUM(K160:K181)</f>
        <v>0</v>
      </c>
      <c r="L159" s="233"/>
      <c r="M159" s="233">
        <f>SUM(M160:M181)</f>
        <v>0</v>
      </c>
      <c r="N159" s="233"/>
      <c r="O159" s="233">
        <f>SUM(O160:O181)</f>
        <v>1.02</v>
      </c>
      <c r="P159" s="233"/>
      <c r="Q159" s="233">
        <f>SUM(Q160:Q181)</f>
        <v>0</v>
      </c>
      <c r="R159" s="233"/>
      <c r="S159" s="233"/>
      <c r="T159" s="234"/>
      <c r="U159" s="228"/>
      <c r="V159" s="228">
        <f>SUM(V160:V181)</f>
        <v>8.51</v>
      </c>
      <c r="W159" s="228"/>
      <c r="X159" s="228"/>
      <c r="AG159" t="s">
        <v>162</v>
      </c>
    </row>
    <row r="160" spans="1:60" outlineLevel="1" x14ac:dyDescent="0.2">
      <c r="A160" s="235">
        <v>44</v>
      </c>
      <c r="B160" s="236" t="s">
        <v>408</v>
      </c>
      <c r="C160" s="247" t="s">
        <v>409</v>
      </c>
      <c r="D160" s="237" t="s">
        <v>272</v>
      </c>
      <c r="E160" s="238">
        <v>30</v>
      </c>
      <c r="F160" s="239"/>
      <c r="G160" s="240">
        <f>ROUND(E160*F160,2)</f>
        <v>0</v>
      </c>
      <c r="H160" s="239"/>
      <c r="I160" s="240">
        <f>ROUND(E160*H160,2)</f>
        <v>0</v>
      </c>
      <c r="J160" s="239"/>
      <c r="K160" s="240">
        <f>ROUND(E160*J160,2)</f>
        <v>0</v>
      </c>
      <c r="L160" s="240">
        <v>21</v>
      </c>
      <c r="M160" s="240">
        <f>G160*(1+L160/100)</f>
        <v>0</v>
      </c>
      <c r="N160" s="240">
        <v>2.53E-2</v>
      </c>
      <c r="O160" s="240">
        <f>ROUND(E160*N160,2)</f>
        <v>0.76</v>
      </c>
      <c r="P160" s="240">
        <v>0</v>
      </c>
      <c r="Q160" s="240">
        <f>ROUND(E160*P160,2)</f>
        <v>0</v>
      </c>
      <c r="R160" s="240"/>
      <c r="S160" s="240" t="s">
        <v>192</v>
      </c>
      <c r="T160" s="241" t="s">
        <v>167</v>
      </c>
      <c r="U160" s="224">
        <v>0</v>
      </c>
      <c r="V160" s="224">
        <f>ROUND(E160*U160,2)</f>
        <v>0</v>
      </c>
      <c r="W160" s="224"/>
      <c r="X160" s="224" t="s">
        <v>193</v>
      </c>
      <c r="Y160" s="215"/>
      <c r="Z160" s="215"/>
      <c r="AA160" s="215"/>
      <c r="AB160" s="215"/>
      <c r="AC160" s="215"/>
      <c r="AD160" s="215"/>
      <c r="AE160" s="215"/>
      <c r="AF160" s="215"/>
      <c r="AG160" s="215" t="s">
        <v>194</v>
      </c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</row>
    <row r="161" spans="1:60" outlineLevel="1" x14ac:dyDescent="0.2">
      <c r="A161" s="222"/>
      <c r="B161" s="223"/>
      <c r="C161" s="248" t="s">
        <v>410</v>
      </c>
      <c r="D161" s="243"/>
      <c r="E161" s="243"/>
      <c r="F161" s="243"/>
      <c r="G161" s="243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15"/>
      <c r="Z161" s="215"/>
      <c r="AA161" s="215"/>
      <c r="AB161" s="215"/>
      <c r="AC161" s="215"/>
      <c r="AD161" s="215"/>
      <c r="AE161" s="215"/>
      <c r="AF161" s="215"/>
      <c r="AG161" s="215" t="s">
        <v>171</v>
      </c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</row>
    <row r="162" spans="1:60" outlineLevel="1" x14ac:dyDescent="0.2">
      <c r="A162" s="222"/>
      <c r="B162" s="223"/>
      <c r="C162" s="249" t="s">
        <v>411</v>
      </c>
      <c r="D162" s="244"/>
      <c r="E162" s="244"/>
      <c r="F162" s="244"/>
      <c r="G162" s="24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15"/>
      <c r="Z162" s="215"/>
      <c r="AA162" s="215"/>
      <c r="AB162" s="215"/>
      <c r="AC162" s="215"/>
      <c r="AD162" s="215"/>
      <c r="AE162" s="215"/>
      <c r="AF162" s="215"/>
      <c r="AG162" s="215" t="s">
        <v>171</v>
      </c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</row>
    <row r="163" spans="1:60" outlineLevel="1" x14ac:dyDescent="0.2">
      <c r="A163" s="222"/>
      <c r="B163" s="223"/>
      <c r="C163" s="249" t="s">
        <v>412</v>
      </c>
      <c r="D163" s="244"/>
      <c r="E163" s="244"/>
      <c r="F163" s="244"/>
      <c r="G163" s="24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15"/>
      <c r="Z163" s="215"/>
      <c r="AA163" s="215"/>
      <c r="AB163" s="215"/>
      <c r="AC163" s="215"/>
      <c r="AD163" s="215"/>
      <c r="AE163" s="215"/>
      <c r="AF163" s="215"/>
      <c r="AG163" s="215" t="s">
        <v>171</v>
      </c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  <c r="AW163" s="215"/>
      <c r="AX163" s="215"/>
      <c r="AY163" s="215"/>
      <c r="AZ163" s="215"/>
      <c r="BA163" s="215"/>
      <c r="BB163" s="215"/>
      <c r="BC163" s="215"/>
      <c r="BD163" s="215"/>
      <c r="BE163" s="215"/>
      <c r="BF163" s="215"/>
      <c r="BG163" s="215"/>
      <c r="BH163" s="215"/>
    </row>
    <row r="164" spans="1:60" outlineLevel="1" x14ac:dyDescent="0.2">
      <c r="A164" s="222"/>
      <c r="B164" s="223"/>
      <c r="C164" s="249" t="s">
        <v>413</v>
      </c>
      <c r="D164" s="244"/>
      <c r="E164" s="244"/>
      <c r="F164" s="244"/>
      <c r="G164" s="24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15"/>
      <c r="Z164" s="215"/>
      <c r="AA164" s="215"/>
      <c r="AB164" s="215"/>
      <c r="AC164" s="215"/>
      <c r="AD164" s="215"/>
      <c r="AE164" s="215"/>
      <c r="AF164" s="215"/>
      <c r="AG164" s="215" t="s">
        <v>171</v>
      </c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</row>
    <row r="165" spans="1:60" outlineLevel="1" x14ac:dyDescent="0.2">
      <c r="A165" s="222"/>
      <c r="B165" s="223"/>
      <c r="C165" s="249" t="s">
        <v>414</v>
      </c>
      <c r="D165" s="244"/>
      <c r="E165" s="244"/>
      <c r="F165" s="244"/>
      <c r="G165" s="24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15"/>
      <c r="Z165" s="215"/>
      <c r="AA165" s="215"/>
      <c r="AB165" s="215"/>
      <c r="AC165" s="215"/>
      <c r="AD165" s="215"/>
      <c r="AE165" s="215"/>
      <c r="AF165" s="215"/>
      <c r="AG165" s="215" t="s">
        <v>171</v>
      </c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42" t="str">
        <f>C165</f>
        <v>včetně profilace a šambrán na čelní straně fasády  dle konkrétního návrhu výrobku vybraného dodavatele sanačních omítek</v>
      </c>
      <c r="BB165" s="215"/>
      <c r="BC165" s="215"/>
      <c r="BD165" s="215"/>
      <c r="BE165" s="215"/>
      <c r="BF165" s="215"/>
      <c r="BG165" s="215"/>
      <c r="BH165" s="215"/>
    </row>
    <row r="166" spans="1:60" outlineLevel="1" x14ac:dyDescent="0.2">
      <c r="A166" s="222"/>
      <c r="B166" s="223"/>
      <c r="C166" s="262" t="s">
        <v>415</v>
      </c>
      <c r="D166" s="253"/>
      <c r="E166" s="254">
        <v>30</v>
      </c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15"/>
      <c r="Z166" s="215"/>
      <c r="AA166" s="215"/>
      <c r="AB166" s="215"/>
      <c r="AC166" s="215"/>
      <c r="AD166" s="215"/>
      <c r="AE166" s="215"/>
      <c r="AF166" s="215"/>
      <c r="AG166" s="215" t="s">
        <v>240</v>
      </c>
      <c r="AH166" s="215">
        <v>0</v>
      </c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  <c r="AW166" s="215"/>
      <c r="AX166" s="215"/>
      <c r="AY166" s="215"/>
      <c r="AZ166" s="215"/>
      <c r="BA166" s="215"/>
      <c r="BB166" s="215"/>
      <c r="BC166" s="215"/>
      <c r="BD166" s="215"/>
      <c r="BE166" s="215"/>
      <c r="BF166" s="215"/>
      <c r="BG166" s="215"/>
      <c r="BH166" s="215"/>
    </row>
    <row r="167" spans="1:60" outlineLevel="1" x14ac:dyDescent="0.2">
      <c r="A167" s="235">
        <v>45</v>
      </c>
      <c r="B167" s="236" t="s">
        <v>416</v>
      </c>
      <c r="C167" s="247" t="s">
        <v>417</v>
      </c>
      <c r="D167" s="237" t="s">
        <v>272</v>
      </c>
      <c r="E167" s="238">
        <v>14.125</v>
      </c>
      <c r="F167" s="239"/>
      <c r="G167" s="240">
        <f>ROUND(E167*F167,2)</f>
        <v>0</v>
      </c>
      <c r="H167" s="239"/>
      <c r="I167" s="240">
        <f>ROUND(E167*H167,2)</f>
        <v>0</v>
      </c>
      <c r="J167" s="239"/>
      <c r="K167" s="240">
        <f>ROUND(E167*J167,2)</f>
        <v>0</v>
      </c>
      <c r="L167" s="240">
        <v>21</v>
      </c>
      <c r="M167" s="240">
        <f>G167*(1+L167/100)</f>
        <v>0</v>
      </c>
      <c r="N167" s="240">
        <v>1E-4</v>
      </c>
      <c r="O167" s="240">
        <f>ROUND(E167*N167,2)</f>
        <v>0</v>
      </c>
      <c r="P167" s="240">
        <v>0</v>
      </c>
      <c r="Q167" s="240">
        <f>ROUND(E167*P167,2)</f>
        <v>0</v>
      </c>
      <c r="R167" s="240"/>
      <c r="S167" s="240" t="s">
        <v>166</v>
      </c>
      <c r="T167" s="241" t="s">
        <v>167</v>
      </c>
      <c r="U167" s="224">
        <v>7.8E-2</v>
      </c>
      <c r="V167" s="224">
        <f>ROUND(E167*U167,2)</f>
        <v>1.1000000000000001</v>
      </c>
      <c r="W167" s="224"/>
      <c r="X167" s="224" t="s">
        <v>193</v>
      </c>
      <c r="Y167" s="215"/>
      <c r="Z167" s="215"/>
      <c r="AA167" s="215"/>
      <c r="AB167" s="215"/>
      <c r="AC167" s="215"/>
      <c r="AD167" s="215"/>
      <c r="AE167" s="215"/>
      <c r="AF167" s="215"/>
      <c r="AG167" s="215" t="s">
        <v>194</v>
      </c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</row>
    <row r="168" spans="1:60" outlineLevel="1" x14ac:dyDescent="0.2">
      <c r="A168" s="222"/>
      <c r="B168" s="223"/>
      <c r="C168" s="262" t="s">
        <v>418</v>
      </c>
      <c r="D168" s="253"/>
      <c r="E168" s="254">
        <v>7.5</v>
      </c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15"/>
      <c r="Z168" s="215"/>
      <c r="AA168" s="215"/>
      <c r="AB168" s="215"/>
      <c r="AC168" s="215"/>
      <c r="AD168" s="215"/>
      <c r="AE168" s="215"/>
      <c r="AF168" s="215"/>
      <c r="AG168" s="215" t="s">
        <v>240</v>
      </c>
      <c r="AH168" s="215">
        <v>0</v>
      </c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</row>
    <row r="169" spans="1:60" outlineLevel="1" x14ac:dyDescent="0.2">
      <c r="A169" s="222"/>
      <c r="B169" s="223"/>
      <c r="C169" s="262" t="s">
        <v>419</v>
      </c>
      <c r="D169" s="253"/>
      <c r="E169" s="254">
        <v>6.63</v>
      </c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15"/>
      <c r="Z169" s="215"/>
      <c r="AA169" s="215"/>
      <c r="AB169" s="215"/>
      <c r="AC169" s="215"/>
      <c r="AD169" s="215"/>
      <c r="AE169" s="215"/>
      <c r="AF169" s="215"/>
      <c r="AG169" s="215" t="s">
        <v>240</v>
      </c>
      <c r="AH169" s="215">
        <v>0</v>
      </c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</row>
    <row r="170" spans="1:60" outlineLevel="1" x14ac:dyDescent="0.2">
      <c r="A170" s="235">
        <v>46</v>
      </c>
      <c r="B170" s="236" t="s">
        <v>420</v>
      </c>
      <c r="C170" s="247" t="s">
        <v>421</v>
      </c>
      <c r="D170" s="237" t="s">
        <v>272</v>
      </c>
      <c r="E170" s="238">
        <v>30</v>
      </c>
      <c r="F170" s="239"/>
      <c r="G170" s="240">
        <f>ROUND(E170*F170,2)</f>
        <v>0</v>
      </c>
      <c r="H170" s="239"/>
      <c r="I170" s="240">
        <f>ROUND(E170*H170,2)</f>
        <v>0</v>
      </c>
      <c r="J170" s="239"/>
      <c r="K170" s="240">
        <f>ROUND(E170*J170,2)</f>
        <v>0</v>
      </c>
      <c r="L170" s="240">
        <v>21</v>
      </c>
      <c r="M170" s="240">
        <f>G170*(1+L170/100)</f>
        <v>0</v>
      </c>
      <c r="N170" s="240">
        <v>5.9800000000000001E-3</v>
      </c>
      <c r="O170" s="240">
        <f>ROUND(E170*N170,2)</f>
        <v>0.18</v>
      </c>
      <c r="P170" s="240">
        <v>0</v>
      </c>
      <c r="Q170" s="240">
        <f>ROUND(E170*P170,2)</f>
        <v>0</v>
      </c>
      <c r="R170" s="240"/>
      <c r="S170" s="240" t="s">
        <v>192</v>
      </c>
      <c r="T170" s="241" t="s">
        <v>167</v>
      </c>
      <c r="U170" s="224">
        <v>0</v>
      </c>
      <c r="V170" s="224">
        <f>ROUND(E170*U170,2)</f>
        <v>0</v>
      </c>
      <c r="W170" s="224"/>
      <c r="X170" s="224" t="s">
        <v>193</v>
      </c>
      <c r="Y170" s="215"/>
      <c r="Z170" s="215"/>
      <c r="AA170" s="215"/>
      <c r="AB170" s="215"/>
      <c r="AC170" s="215"/>
      <c r="AD170" s="215"/>
      <c r="AE170" s="215"/>
      <c r="AF170" s="215"/>
      <c r="AG170" s="215" t="s">
        <v>194</v>
      </c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</row>
    <row r="171" spans="1:60" outlineLevel="1" x14ac:dyDescent="0.2">
      <c r="A171" s="222"/>
      <c r="B171" s="223"/>
      <c r="C171" s="248" t="s">
        <v>422</v>
      </c>
      <c r="D171" s="243"/>
      <c r="E171" s="243"/>
      <c r="F171" s="243"/>
      <c r="G171" s="243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15"/>
      <c r="Z171" s="215"/>
      <c r="AA171" s="215"/>
      <c r="AB171" s="215"/>
      <c r="AC171" s="215"/>
      <c r="AD171" s="215"/>
      <c r="AE171" s="215"/>
      <c r="AF171" s="215"/>
      <c r="AG171" s="215" t="s">
        <v>171</v>
      </c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</row>
    <row r="172" spans="1:60" outlineLevel="1" x14ac:dyDescent="0.2">
      <c r="A172" s="222"/>
      <c r="B172" s="223"/>
      <c r="C172" s="262" t="s">
        <v>415</v>
      </c>
      <c r="D172" s="253"/>
      <c r="E172" s="254">
        <v>30</v>
      </c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15"/>
      <c r="Z172" s="215"/>
      <c r="AA172" s="215"/>
      <c r="AB172" s="215"/>
      <c r="AC172" s="215"/>
      <c r="AD172" s="215"/>
      <c r="AE172" s="215"/>
      <c r="AF172" s="215"/>
      <c r="AG172" s="215" t="s">
        <v>240</v>
      </c>
      <c r="AH172" s="215">
        <v>0</v>
      </c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</row>
    <row r="173" spans="1:60" outlineLevel="1" x14ac:dyDescent="0.2">
      <c r="A173" s="235">
        <v>47</v>
      </c>
      <c r="B173" s="236" t="s">
        <v>423</v>
      </c>
      <c r="C173" s="247" t="s">
        <v>424</v>
      </c>
      <c r="D173" s="237" t="s">
        <v>272</v>
      </c>
      <c r="E173" s="238">
        <v>30</v>
      </c>
      <c r="F173" s="239"/>
      <c r="G173" s="240">
        <f>ROUND(E173*F173,2)</f>
        <v>0</v>
      </c>
      <c r="H173" s="239"/>
      <c r="I173" s="240">
        <f>ROUND(E173*H173,2)</f>
        <v>0</v>
      </c>
      <c r="J173" s="239"/>
      <c r="K173" s="240">
        <f>ROUND(E173*J173,2)</f>
        <v>0</v>
      </c>
      <c r="L173" s="240">
        <v>21</v>
      </c>
      <c r="M173" s="240">
        <f>G173*(1+L173/100)</f>
        <v>0</v>
      </c>
      <c r="N173" s="240">
        <v>6.2E-4</v>
      </c>
      <c r="O173" s="240">
        <f>ROUND(E173*N173,2)</f>
        <v>0.02</v>
      </c>
      <c r="P173" s="240">
        <v>0</v>
      </c>
      <c r="Q173" s="240">
        <f>ROUND(E173*P173,2)</f>
        <v>0</v>
      </c>
      <c r="R173" s="240"/>
      <c r="S173" s="240" t="s">
        <v>166</v>
      </c>
      <c r="T173" s="241" t="s">
        <v>167</v>
      </c>
      <c r="U173" s="224">
        <v>0.23</v>
      </c>
      <c r="V173" s="224">
        <f>ROUND(E173*U173,2)</f>
        <v>6.9</v>
      </c>
      <c r="W173" s="224"/>
      <c r="X173" s="224" t="s">
        <v>193</v>
      </c>
      <c r="Y173" s="215"/>
      <c r="Z173" s="215"/>
      <c r="AA173" s="215"/>
      <c r="AB173" s="215"/>
      <c r="AC173" s="215"/>
      <c r="AD173" s="215"/>
      <c r="AE173" s="215"/>
      <c r="AF173" s="215"/>
      <c r="AG173" s="215" t="s">
        <v>194</v>
      </c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</row>
    <row r="174" spans="1:60" outlineLevel="1" x14ac:dyDescent="0.2">
      <c r="A174" s="222"/>
      <c r="B174" s="223"/>
      <c r="C174" s="248" t="s">
        <v>425</v>
      </c>
      <c r="D174" s="243"/>
      <c r="E174" s="243"/>
      <c r="F174" s="243"/>
      <c r="G174" s="243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15"/>
      <c r="Z174" s="215"/>
      <c r="AA174" s="215"/>
      <c r="AB174" s="215"/>
      <c r="AC174" s="215"/>
      <c r="AD174" s="215"/>
      <c r="AE174" s="215"/>
      <c r="AF174" s="215"/>
      <c r="AG174" s="215" t="s">
        <v>171</v>
      </c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</row>
    <row r="175" spans="1:60" outlineLevel="1" x14ac:dyDescent="0.2">
      <c r="A175" s="222"/>
      <c r="B175" s="223"/>
      <c r="C175" s="249" t="s">
        <v>426</v>
      </c>
      <c r="D175" s="244"/>
      <c r="E175" s="244"/>
      <c r="F175" s="244"/>
      <c r="G175" s="24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15"/>
      <c r="Z175" s="215"/>
      <c r="AA175" s="215"/>
      <c r="AB175" s="215"/>
      <c r="AC175" s="215"/>
      <c r="AD175" s="215"/>
      <c r="AE175" s="215"/>
      <c r="AF175" s="215"/>
      <c r="AG175" s="215" t="s">
        <v>171</v>
      </c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42" t="str">
        <f>C175</f>
        <v>barva vhodná pro vápennocementové a sanační omítky, 3 barevné odstíny dle barevného řešení - světlé odstíny růžová, béžová, bílá</v>
      </c>
      <c r="BB175" s="215"/>
      <c r="BC175" s="215"/>
      <c r="BD175" s="215"/>
      <c r="BE175" s="215"/>
      <c r="BF175" s="215"/>
      <c r="BG175" s="215"/>
      <c r="BH175" s="215"/>
    </row>
    <row r="176" spans="1:60" outlineLevel="1" x14ac:dyDescent="0.2">
      <c r="A176" s="222"/>
      <c r="B176" s="223"/>
      <c r="C176" s="262" t="s">
        <v>415</v>
      </c>
      <c r="D176" s="253"/>
      <c r="E176" s="254">
        <v>30</v>
      </c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15"/>
      <c r="Z176" s="215"/>
      <c r="AA176" s="215"/>
      <c r="AB176" s="215"/>
      <c r="AC176" s="215"/>
      <c r="AD176" s="215"/>
      <c r="AE176" s="215"/>
      <c r="AF176" s="215"/>
      <c r="AG176" s="215" t="s">
        <v>240</v>
      </c>
      <c r="AH176" s="215">
        <v>0</v>
      </c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</row>
    <row r="177" spans="1:60" outlineLevel="1" x14ac:dyDescent="0.2">
      <c r="A177" s="235">
        <v>48</v>
      </c>
      <c r="B177" s="236" t="s">
        <v>427</v>
      </c>
      <c r="C177" s="247" t="s">
        <v>428</v>
      </c>
      <c r="D177" s="237" t="s">
        <v>272</v>
      </c>
      <c r="E177" s="238">
        <v>30</v>
      </c>
      <c r="F177" s="239"/>
      <c r="G177" s="240">
        <f>ROUND(E177*F177,2)</f>
        <v>0</v>
      </c>
      <c r="H177" s="239"/>
      <c r="I177" s="240">
        <f>ROUND(E177*H177,2)</f>
        <v>0</v>
      </c>
      <c r="J177" s="239"/>
      <c r="K177" s="240">
        <f>ROUND(E177*J177,2)</f>
        <v>0</v>
      </c>
      <c r="L177" s="240">
        <v>21</v>
      </c>
      <c r="M177" s="240">
        <f>G177*(1+L177/100)</f>
        <v>0</v>
      </c>
      <c r="N177" s="240">
        <v>1E-4</v>
      </c>
      <c r="O177" s="240">
        <f>ROUND(E177*N177,2)</f>
        <v>0</v>
      </c>
      <c r="P177" s="240">
        <v>0</v>
      </c>
      <c r="Q177" s="240">
        <f>ROUND(E177*P177,2)</f>
        <v>0</v>
      </c>
      <c r="R177" s="240"/>
      <c r="S177" s="240" t="s">
        <v>192</v>
      </c>
      <c r="T177" s="241" t="s">
        <v>167</v>
      </c>
      <c r="U177" s="224">
        <v>0</v>
      </c>
      <c r="V177" s="224">
        <f>ROUND(E177*U177,2)</f>
        <v>0</v>
      </c>
      <c r="W177" s="224"/>
      <c r="X177" s="224" t="s">
        <v>193</v>
      </c>
      <c r="Y177" s="215"/>
      <c r="Z177" s="215"/>
      <c r="AA177" s="215"/>
      <c r="AB177" s="215"/>
      <c r="AC177" s="215"/>
      <c r="AD177" s="215"/>
      <c r="AE177" s="215"/>
      <c r="AF177" s="215"/>
      <c r="AG177" s="215" t="s">
        <v>194</v>
      </c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  <c r="AW177" s="215"/>
      <c r="AX177" s="215"/>
      <c r="AY177" s="215"/>
      <c r="AZ177" s="215"/>
      <c r="BA177" s="215"/>
      <c r="BB177" s="215"/>
      <c r="BC177" s="215"/>
      <c r="BD177" s="215"/>
      <c r="BE177" s="215"/>
      <c r="BF177" s="215"/>
      <c r="BG177" s="215"/>
      <c r="BH177" s="215"/>
    </row>
    <row r="178" spans="1:60" outlineLevel="1" x14ac:dyDescent="0.2">
      <c r="A178" s="222"/>
      <c r="B178" s="223"/>
      <c r="C178" s="262" t="s">
        <v>429</v>
      </c>
      <c r="D178" s="253"/>
      <c r="E178" s="254">
        <v>30</v>
      </c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15"/>
      <c r="Z178" s="215"/>
      <c r="AA178" s="215"/>
      <c r="AB178" s="215"/>
      <c r="AC178" s="215"/>
      <c r="AD178" s="215"/>
      <c r="AE178" s="215"/>
      <c r="AF178" s="215"/>
      <c r="AG178" s="215" t="s">
        <v>240</v>
      </c>
      <c r="AH178" s="215">
        <v>0</v>
      </c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  <c r="AU178" s="215"/>
      <c r="AV178" s="215"/>
      <c r="AW178" s="215"/>
      <c r="AX178" s="215"/>
      <c r="AY178" s="215"/>
      <c r="AZ178" s="215"/>
      <c r="BA178" s="215"/>
      <c r="BB178" s="215"/>
      <c r="BC178" s="215"/>
      <c r="BD178" s="215"/>
      <c r="BE178" s="215"/>
      <c r="BF178" s="215"/>
      <c r="BG178" s="215"/>
      <c r="BH178" s="215"/>
    </row>
    <row r="179" spans="1:60" outlineLevel="1" x14ac:dyDescent="0.2">
      <c r="A179" s="235">
        <v>49</v>
      </c>
      <c r="B179" s="236" t="s">
        <v>430</v>
      </c>
      <c r="C179" s="247" t="s">
        <v>431</v>
      </c>
      <c r="D179" s="237" t="s">
        <v>389</v>
      </c>
      <c r="E179" s="238">
        <v>2.8</v>
      </c>
      <c r="F179" s="239"/>
      <c r="G179" s="240">
        <f>ROUND(E179*F179,2)</f>
        <v>0</v>
      </c>
      <c r="H179" s="239"/>
      <c r="I179" s="240">
        <f>ROUND(E179*H179,2)</f>
        <v>0</v>
      </c>
      <c r="J179" s="239"/>
      <c r="K179" s="240">
        <f>ROUND(E179*J179,2)</f>
        <v>0</v>
      </c>
      <c r="L179" s="240">
        <v>21</v>
      </c>
      <c r="M179" s="240">
        <f>G179*(1+L179/100)</f>
        <v>0</v>
      </c>
      <c r="N179" s="240">
        <v>2.1000000000000001E-2</v>
      </c>
      <c r="O179" s="240">
        <f>ROUND(E179*N179,2)</f>
        <v>0.06</v>
      </c>
      <c r="P179" s="240">
        <v>0</v>
      </c>
      <c r="Q179" s="240">
        <f>ROUND(E179*P179,2)</f>
        <v>0</v>
      </c>
      <c r="R179" s="240"/>
      <c r="S179" s="240" t="s">
        <v>166</v>
      </c>
      <c r="T179" s="241" t="s">
        <v>167</v>
      </c>
      <c r="U179" s="224">
        <v>0.18179999999999999</v>
      </c>
      <c r="V179" s="224">
        <f>ROUND(E179*U179,2)</f>
        <v>0.51</v>
      </c>
      <c r="W179" s="224"/>
      <c r="X179" s="224" t="s">
        <v>193</v>
      </c>
      <c r="Y179" s="215"/>
      <c r="Z179" s="215"/>
      <c r="AA179" s="215"/>
      <c r="AB179" s="215"/>
      <c r="AC179" s="215"/>
      <c r="AD179" s="215"/>
      <c r="AE179" s="215"/>
      <c r="AF179" s="215"/>
      <c r="AG179" s="215" t="s">
        <v>194</v>
      </c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</row>
    <row r="180" spans="1:60" outlineLevel="1" x14ac:dyDescent="0.2">
      <c r="A180" s="222"/>
      <c r="B180" s="223"/>
      <c r="C180" s="248" t="s">
        <v>432</v>
      </c>
      <c r="D180" s="243"/>
      <c r="E180" s="243"/>
      <c r="F180" s="243"/>
      <c r="G180" s="243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15"/>
      <c r="Z180" s="215"/>
      <c r="AA180" s="215"/>
      <c r="AB180" s="215"/>
      <c r="AC180" s="215"/>
      <c r="AD180" s="215"/>
      <c r="AE180" s="215"/>
      <c r="AF180" s="215"/>
      <c r="AG180" s="215" t="s">
        <v>171</v>
      </c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</row>
    <row r="181" spans="1:60" outlineLevel="1" x14ac:dyDescent="0.2">
      <c r="A181" s="222"/>
      <c r="B181" s="223"/>
      <c r="C181" s="262" t="s">
        <v>433</v>
      </c>
      <c r="D181" s="253"/>
      <c r="E181" s="254">
        <v>2.8</v>
      </c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15"/>
      <c r="Z181" s="215"/>
      <c r="AA181" s="215"/>
      <c r="AB181" s="215"/>
      <c r="AC181" s="215"/>
      <c r="AD181" s="215"/>
      <c r="AE181" s="215"/>
      <c r="AF181" s="215"/>
      <c r="AG181" s="215" t="s">
        <v>240</v>
      </c>
      <c r="AH181" s="215">
        <v>0</v>
      </c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</row>
    <row r="182" spans="1:60" x14ac:dyDescent="0.2">
      <c r="A182" s="229" t="s">
        <v>161</v>
      </c>
      <c r="B182" s="230" t="s">
        <v>87</v>
      </c>
      <c r="C182" s="246" t="s">
        <v>88</v>
      </c>
      <c r="D182" s="231"/>
      <c r="E182" s="232"/>
      <c r="F182" s="233"/>
      <c r="G182" s="233">
        <f>SUMIF(AG183:AG197,"&lt;&gt;NOR",G183:G197)</f>
        <v>0</v>
      </c>
      <c r="H182" s="233"/>
      <c r="I182" s="233">
        <f>SUM(I183:I197)</f>
        <v>0</v>
      </c>
      <c r="J182" s="233"/>
      <c r="K182" s="233">
        <f>SUM(K183:K197)</f>
        <v>0</v>
      </c>
      <c r="L182" s="233"/>
      <c r="M182" s="233">
        <f>SUM(M183:M197)</f>
        <v>0</v>
      </c>
      <c r="N182" s="233"/>
      <c r="O182" s="233">
        <f>SUM(O183:O197)</f>
        <v>10.64</v>
      </c>
      <c r="P182" s="233"/>
      <c r="Q182" s="233">
        <f>SUM(Q183:Q197)</f>
        <v>0</v>
      </c>
      <c r="R182" s="233"/>
      <c r="S182" s="233"/>
      <c r="T182" s="234"/>
      <c r="U182" s="228"/>
      <c r="V182" s="228">
        <f>SUM(V183:V197)</f>
        <v>23.509999999999998</v>
      </c>
      <c r="W182" s="228"/>
      <c r="X182" s="228"/>
      <c r="AG182" t="s">
        <v>162</v>
      </c>
    </row>
    <row r="183" spans="1:60" outlineLevel="1" x14ac:dyDescent="0.2">
      <c r="A183" s="235">
        <v>50</v>
      </c>
      <c r="B183" s="236" t="s">
        <v>434</v>
      </c>
      <c r="C183" s="247" t="s">
        <v>435</v>
      </c>
      <c r="D183" s="237" t="s">
        <v>237</v>
      </c>
      <c r="E183" s="238">
        <v>3.1320000000000001</v>
      </c>
      <c r="F183" s="239"/>
      <c r="G183" s="240">
        <f>ROUND(E183*F183,2)</f>
        <v>0</v>
      </c>
      <c r="H183" s="239"/>
      <c r="I183" s="240">
        <f>ROUND(E183*H183,2)</f>
        <v>0</v>
      </c>
      <c r="J183" s="239"/>
      <c r="K183" s="240">
        <f>ROUND(E183*J183,2)</f>
        <v>0</v>
      </c>
      <c r="L183" s="240">
        <v>21</v>
      </c>
      <c r="M183" s="240">
        <f>G183*(1+L183/100)</f>
        <v>0</v>
      </c>
      <c r="N183" s="240">
        <v>2.5249999999999999</v>
      </c>
      <c r="O183" s="240">
        <f>ROUND(E183*N183,2)</f>
        <v>7.91</v>
      </c>
      <c r="P183" s="240">
        <v>0</v>
      </c>
      <c r="Q183" s="240">
        <f>ROUND(E183*P183,2)</f>
        <v>0</v>
      </c>
      <c r="R183" s="240"/>
      <c r="S183" s="240" t="s">
        <v>166</v>
      </c>
      <c r="T183" s="241" t="s">
        <v>167</v>
      </c>
      <c r="U183" s="224">
        <v>2.58</v>
      </c>
      <c r="V183" s="224">
        <f>ROUND(E183*U183,2)</f>
        <v>8.08</v>
      </c>
      <c r="W183" s="224"/>
      <c r="X183" s="224" t="s">
        <v>193</v>
      </c>
      <c r="Y183" s="215"/>
      <c r="Z183" s="215"/>
      <c r="AA183" s="215"/>
      <c r="AB183" s="215"/>
      <c r="AC183" s="215"/>
      <c r="AD183" s="215"/>
      <c r="AE183" s="215"/>
      <c r="AF183" s="215"/>
      <c r="AG183" s="215" t="s">
        <v>194</v>
      </c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5"/>
      <c r="BC183" s="215"/>
      <c r="BD183" s="215"/>
      <c r="BE183" s="215"/>
      <c r="BF183" s="215"/>
      <c r="BG183" s="215"/>
      <c r="BH183" s="215"/>
    </row>
    <row r="184" spans="1:60" outlineLevel="1" x14ac:dyDescent="0.2">
      <c r="A184" s="222"/>
      <c r="B184" s="223"/>
      <c r="C184" s="248" t="s">
        <v>436</v>
      </c>
      <c r="D184" s="243"/>
      <c r="E184" s="243"/>
      <c r="F184" s="243"/>
      <c r="G184" s="243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15"/>
      <c r="Z184" s="215"/>
      <c r="AA184" s="215"/>
      <c r="AB184" s="215"/>
      <c r="AC184" s="215"/>
      <c r="AD184" s="215"/>
      <c r="AE184" s="215"/>
      <c r="AF184" s="215"/>
      <c r="AG184" s="215" t="s">
        <v>171</v>
      </c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5"/>
      <c r="BC184" s="215"/>
      <c r="BD184" s="215"/>
      <c r="BE184" s="215"/>
      <c r="BF184" s="215"/>
      <c r="BG184" s="215"/>
      <c r="BH184" s="215"/>
    </row>
    <row r="185" spans="1:60" outlineLevel="1" x14ac:dyDescent="0.2">
      <c r="A185" s="222"/>
      <c r="B185" s="223"/>
      <c r="C185" s="262" t="s">
        <v>437</v>
      </c>
      <c r="D185" s="253"/>
      <c r="E185" s="254">
        <v>3.13</v>
      </c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15"/>
      <c r="Z185" s="215"/>
      <c r="AA185" s="215"/>
      <c r="AB185" s="215"/>
      <c r="AC185" s="215"/>
      <c r="AD185" s="215"/>
      <c r="AE185" s="215"/>
      <c r="AF185" s="215"/>
      <c r="AG185" s="215" t="s">
        <v>240</v>
      </c>
      <c r="AH185" s="215">
        <v>0</v>
      </c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5"/>
      <c r="BC185" s="215"/>
      <c r="BD185" s="215"/>
      <c r="BE185" s="215"/>
      <c r="BF185" s="215"/>
      <c r="BG185" s="215"/>
      <c r="BH185" s="215"/>
    </row>
    <row r="186" spans="1:60" outlineLevel="1" x14ac:dyDescent="0.2">
      <c r="A186" s="235">
        <v>51</v>
      </c>
      <c r="B186" s="236" t="s">
        <v>438</v>
      </c>
      <c r="C186" s="247" t="s">
        <v>439</v>
      </c>
      <c r="D186" s="237" t="s">
        <v>237</v>
      </c>
      <c r="E186" s="238">
        <v>3.1320000000000001</v>
      </c>
      <c r="F186" s="239"/>
      <c r="G186" s="240">
        <f>ROUND(E186*F186,2)</f>
        <v>0</v>
      </c>
      <c r="H186" s="239"/>
      <c r="I186" s="240">
        <f>ROUND(E186*H186,2)</f>
        <v>0</v>
      </c>
      <c r="J186" s="239"/>
      <c r="K186" s="240">
        <f>ROUND(E186*J186,2)</f>
        <v>0</v>
      </c>
      <c r="L186" s="240">
        <v>21</v>
      </c>
      <c r="M186" s="240">
        <f>G186*(1+L186/100)</f>
        <v>0</v>
      </c>
      <c r="N186" s="240">
        <v>2.5000000000000001E-2</v>
      </c>
      <c r="O186" s="240">
        <f>ROUND(E186*N186,2)</f>
        <v>0.08</v>
      </c>
      <c r="P186" s="240">
        <v>0</v>
      </c>
      <c r="Q186" s="240">
        <f>ROUND(E186*P186,2)</f>
        <v>0</v>
      </c>
      <c r="R186" s="240"/>
      <c r="S186" s="240" t="s">
        <v>192</v>
      </c>
      <c r="T186" s="241" t="s">
        <v>167</v>
      </c>
      <c r="U186" s="224">
        <v>0</v>
      </c>
      <c r="V186" s="224">
        <f>ROUND(E186*U186,2)</f>
        <v>0</v>
      </c>
      <c r="W186" s="224"/>
      <c r="X186" s="224" t="s">
        <v>193</v>
      </c>
      <c r="Y186" s="215"/>
      <c r="Z186" s="215"/>
      <c r="AA186" s="215"/>
      <c r="AB186" s="215"/>
      <c r="AC186" s="215"/>
      <c r="AD186" s="215"/>
      <c r="AE186" s="215"/>
      <c r="AF186" s="215"/>
      <c r="AG186" s="215" t="s">
        <v>194</v>
      </c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  <c r="AW186" s="215"/>
      <c r="AX186" s="215"/>
      <c r="AY186" s="215"/>
      <c r="AZ186" s="215"/>
      <c r="BA186" s="215"/>
      <c r="BB186" s="215"/>
      <c r="BC186" s="215"/>
      <c r="BD186" s="215"/>
      <c r="BE186" s="215"/>
      <c r="BF186" s="215"/>
      <c r="BG186" s="215"/>
      <c r="BH186" s="215"/>
    </row>
    <row r="187" spans="1:60" outlineLevel="1" x14ac:dyDescent="0.2">
      <c r="A187" s="222"/>
      <c r="B187" s="223"/>
      <c r="C187" s="248" t="s">
        <v>436</v>
      </c>
      <c r="D187" s="243"/>
      <c r="E187" s="243"/>
      <c r="F187" s="243"/>
      <c r="G187" s="243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15"/>
      <c r="Z187" s="215"/>
      <c r="AA187" s="215"/>
      <c r="AB187" s="215"/>
      <c r="AC187" s="215"/>
      <c r="AD187" s="215"/>
      <c r="AE187" s="215"/>
      <c r="AF187" s="215"/>
      <c r="AG187" s="215" t="s">
        <v>171</v>
      </c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5"/>
      <c r="BC187" s="215"/>
      <c r="BD187" s="215"/>
      <c r="BE187" s="215"/>
      <c r="BF187" s="215"/>
      <c r="BG187" s="215"/>
      <c r="BH187" s="215"/>
    </row>
    <row r="188" spans="1:60" outlineLevel="1" x14ac:dyDescent="0.2">
      <c r="A188" s="222"/>
      <c r="B188" s="223"/>
      <c r="C188" s="262" t="s">
        <v>437</v>
      </c>
      <c r="D188" s="253"/>
      <c r="E188" s="254">
        <v>3.13</v>
      </c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15"/>
      <c r="Z188" s="215"/>
      <c r="AA188" s="215"/>
      <c r="AB188" s="215"/>
      <c r="AC188" s="215"/>
      <c r="AD188" s="215"/>
      <c r="AE188" s="215"/>
      <c r="AF188" s="215"/>
      <c r="AG188" s="215" t="s">
        <v>240</v>
      </c>
      <c r="AH188" s="215">
        <v>0</v>
      </c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</row>
    <row r="189" spans="1:60" outlineLevel="1" x14ac:dyDescent="0.2">
      <c r="A189" s="235">
        <v>52</v>
      </c>
      <c r="B189" s="236" t="s">
        <v>440</v>
      </c>
      <c r="C189" s="247" t="s">
        <v>441</v>
      </c>
      <c r="D189" s="237" t="s">
        <v>237</v>
      </c>
      <c r="E189" s="238">
        <v>3.1320000000000001</v>
      </c>
      <c r="F189" s="239"/>
      <c r="G189" s="240">
        <f>ROUND(E189*F189,2)</f>
        <v>0</v>
      </c>
      <c r="H189" s="239"/>
      <c r="I189" s="240">
        <f>ROUND(E189*H189,2)</f>
        <v>0</v>
      </c>
      <c r="J189" s="239"/>
      <c r="K189" s="240">
        <f>ROUND(E189*J189,2)</f>
        <v>0</v>
      </c>
      <c r="L189" s="240">
        <v>21</v>
      </c>
      <c r="M189" s="240">
        <f>G189*(1+L189/100)</f>
        <v>0</v>
      </c>
      <c r="N189" s="240">
        <v>0</v>
      </c>
      <c r="O189" s="240">
        <f>ROUND(E189*N189,2)</f>
        <v>0</v>
      </c>
      <c r="P189" s="240">
        <v>0</v>
      </c>
      <c r="Q189" s="240">
        <f>ROUND(E189*P189,2)</f>
        <v>0</v>
      </c>
      <c r="R189" s="240"/>
      <c r="S189" s="240" t="s">
        <v>192</v>
      </c>
      <c r="T189" s="241" t="s">
        <v>167</v>
      </c>
      <c r="U189" s="224">
        <v>0</v>
      </c>
      <c r="V189" s="224">
        <f>ROUND(E189*U189,2)</f>
        <v>0</v>
      </c>
      <c r="W189" s="224"/>
      <c r="X189" s="224" t="s">
        <v>193</v>
      </c>
      <c r="Y189" s="215"/>
      <c r="Z189" s="215"/>
      <c r="AA189" s="215"/>
      <c r="AB189" s="215"/>
      <c r="AC189" s="215"/>
      <c r="AD189" s="215"/>
      <c r="AE189" s="215"/>
      <c r="AF189" s="215"/>
      <c r="AG189" s="215" t="s">
        <v>194</v>
      </c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</row>
    <row r="190" spans="1:60" outlineLevel="1" x14ac:dyDescent="0.2">
      <c r="A190" s="222"/>
      <c r="B190" s="223"/>
      <c r="C190" s="248" t="s">
        <v>436</v>
      </c>
      <c r="D190" s="243"/>
      <c r="E190" s="243"/>
      <c r="F190" s="243"/>
      <c r="G190" s="243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15"/>
      <c r="Z190" s="215"/>
      <c r="AA190" s="215"/>
      <c r="AB190" s="215"/>
      <c r="AC190" s="215"/>
      <c r="AD190" s="215"/>
      <c r="AE190" s="215"/>
      <c r="AF190" s="215"/>
      <c r="AG190" s="215" t="s">
        <v>171</v>
      </c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</row>
    <row r="191" spans="1:60" outlineLevel="1" x14ac:dyDescent="0.2">
      <c r="A191" s="222"/>
      <c r="B191" s="223"/>
      <c r="C191" s="262" t="s">
        <v>437</v>
      </c>
      <c r="D191" s="253"/>
      <c r="E191" s="254">
        <v>3.13</v>
      </c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15"/>
      <c r="Z191" s="215"/>
      <c r="AA191" s="215"/>
      <c r="AB191" s="215"/>
      <c r="AC191" s="215"/>
      <c r="AD191" s="215"/>
      <c r="AE191" s="215"/>
      <c r="AF191" s="215"/>
      <c r="AG191" s="215" t="s">
        <v>240</v>
      </c>
      <c r="AH191" s="215">
        <v>0</v>
      </c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15"/>
      <c r="AX191" s="215"/>
      <c r="AY191" s="215"/>
      <c r="AZ191" s="215"/>
      <c r="BA191" s="215"/>
      <c r="BB191" s="215"/>
      <c r="BC191" s="215"/>
      <c r="BD191" s="215"/>
      <c r="BE191" s="215"/>
      <c r="BF191" s="215"/>
      <c r="BG191" s="215"/>
      <c r="BH191" s="215"/>
    </row>
    <row r="192" spans="1:60" ht="22.5" outlineLevel="1" x14ac:dyDescent="0.2">
      <c r="A192" s="235">
        <v>53</v>
      </c>
      <c r="B192" s="236" t="s">
        <v>442</v>
      </c>
      <c r="C192" s="247" t="s">
        <v>443</v>
      </c>
      <c r="D192" s="237" t="s">
        <v>288</v>
      </c>
      <c r="E192" s="238">
        <v>4.65E-2</v>
      </c>
      <c r="F192" s="239"/>
      <c r="G192" s="240">
        <f>ROUND(E192*F192,2)</f>
        <v>0</v>
      </c>
      <c r="H192" s="239"/>
      <c r="I192" s="240">
        <f>ROUND(E192*H192,2)</f>
        <v>0</v>
      </c>
      <c r="J192" s="239"/>
      <c r="K192" s="240">
        <f>ROUND(E192*J192,2)</f>
        <v>0</v>
      </c>
      <c r="L192" s="240">
        <v>21</v>
      </c>
      <c r="M192" s="240">
        <f>G192*(1+L192/100)</f>
        <v>0</v>
      </c>
      <c r="N192" s="240">
        <v>1.0662499999999999</v>
      </c>
      <c r="O192" s="240">
        <f>ROUND(E192*N192,2)</f>
        <v>0.05</v>
      </c>
      <c r="P192" s="240">
        <v>0</v>
      </c>
      <c r="Q192" s="240">
        <f>ROUND(E192*P192,2)</f>
        <v>0</v>
      </c>
      <c r="R192" s="240"/>
      <c r="S192" s="240" t="s">
        <v>166</v>
      </c>
      <c r="T192" s="241" t="s">
        <v>167</v>
      </c>
      <c r="U192" s="224">
        <v>15.231</v>
      </c>
      <c r="V192" s="224">
        <f>ROUND(E192*U192,2)</f>
        <v>0.71</v>
      </c>
      <c r="W192" s="224"/>
      <c r="X192" s="224" t="s">
        <v>193</v>
      </c>
      <c r="Y192" s="215"/>
      <c r="Z192" s="215"/>
      <c r="AA192" s="215"/>
      <c r="AB192" s="215"/>
      <c r="AC192" s="215"/>
      <c r="AD192" s="215"/>
      <c r="AE192" s="215"/>
      <c r="AF192" s="215"/>
      <c r="AG192" s="215" t="s">
        <v>194</v>
      </c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</row>
    <row r="193" spans="1:60" outlineLevel="1" x14ac:dyDescent="0.2">
      <c r="A193" s="222"/>
      <c r="B193" s="223"/>
      <c r="C193" s="248" t="s">
        <v>444</v>
      </c>
      <c r="D193" s="243"/>
      <c r="E193" s="243"/>
      <c r="F193" s="243"/>
      <c r="G193" s="243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15"/>
      <c r="Z193" s="215"/>
      <c r="AA193" s="215"/>
      <c r="AB193" s="215"/>
      <c r="AC193" s="215"/>
      <c r="AD193" s="215"/>
      <c r="AE193" s="215"/>
      <c r="AF193" s="215"/>
      <c r="AG193" s="215" t="s">
        <v>171</v>
      </c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</row>
    <row r="194" spans="1:60" outlineLevel="1" x14ac:dyDescent="0.2">
      <c r="A194" s="222"/>
      <c r="B194" s="223"/>
      <c r="C194" s="262" t="s">
        <v>445</v>
      </c>
      <c r="D194" s="253"/>
      <c r="E194" s="254">
        <v>0.05</v>
      </c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15"/>
      <c r="Z194" s="215"/>
      <c r="AA194" s="215"/>
      <c r="AB194" s="215"/>
      <c r="AC194" s="215"/>
      <c r="AD194" s="215"/>
      <c r="AE194" s="215"/>
      <c r="AF194" s="215"/>
      <c r="AG194" s="215" t="s">
        <v>240</v>
      </c>
      <c r="AH194" s="215">
        <v>0</v>
      </c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215"/>
      <c r="BD194" s="215"/>
      <c r="BE194" s="215"/>
      <c r="BF194" s="215"/>
      <c r="BG194" s="215"/>
      <c r="BH194" s="215"/>
    </row>
    <row r="195" spans="1:60" outlineLevel="1" x14ac:dyDescent="0.2">
      <c r="A195" s="235">
        <v>54</v>
      </c>
      <c r="B195" s="236" t="s">
        <v>446</v>
      </c>
      <c r="C195" s="247" t="s">
        <v>447</v>
      </c>
      <c r="D195" s="237" t="s">
        <v>272</v>
      </c>
      <c r="E195" s="238">
        <v>31.32</v>
      </c>
      <c r="F195" s="239"/>
      <c r="G195" s="240">
        <f>ROUND(E195*F195,2)</f>
        <v>0</v>
      </c>
      <c r="H195" s="239"/>
      <c r="I195" s="240">
        <f>ROUND(E195*H195,2)</f>
        <v>0</v>
      </c>
      <c r="J195" s="239"/>
      <c r="K195" s="240">
        <f>ROUND(E195*J195,2)</f>
        <v>0</v>
      </c>
      <c r="L195" s="240">
        <v>21</v>
      </c>
      <c r="M195" s="240">
        <f>G195*(1+L195/100)</f>
        <v>0</v>
      </c>
      <c r="N195" s="240">
        <v>8.3000000000000004E-2</v>
      </c>
      <c r="O195" s="240">
        <f>ROUND(E195*N195,2)</f>
        <v>2.6</v>
      </c>
      <c r="P195" s="240">
        <v>0</v>
      </c>
      <c r="Q195" s="240">
        <f>ROUND(E195*P195,2)</f>
        <v>0</v>
      </c>
      <c r="R195" s="240"/>
      <c r="S195" s="240" t="s">
        <v>166</v>
      </c>
      <c r="T195" s="241" t="s">
        <v>167</v>
      </c>
      <c r="U195" s="224">
        <v>0.47</v>
      </c>
      <c r="V195" s="224">
        <f>ROUND(E195*U195,2)</f>
        <v>14.72</v>
      </c>
      <c r="W195" s="224"/>
      <c r="X195" s="224" t="s">
        <v>193</v>
      </c>
      <c r="Y195" s="215"/>
      <c r="Z195" s="215"/>
      <c r="AA195" s="215"/>
      <c r="AB195" s="215"/>
      <c r="AC195" s="215"/>
      <c r="AD195" s="215"/>
      <c r="AE195" s="215"/>
      <c r="AF195" s="215"/>
      <c r="AG195" s="215" t="s">
        <v>194</v>
      </c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215"/>
      <c r="BD195" s="215"/>
      <c r="BE195" s="215"/>
      <c r="BF195" s="215"/>
      <c r="BG195" s="215"/>
      <c r="BH195" s="215"/>
    </row>
    <row r="196" spans="1:60" outlineLevel="1" x14ac:dyDescent="0.2">
      <c r="A196" s="222"/>
      <c r="B196" s="223"/>
      <c r="C196" s="248" t="s">
        <v>448</v>
      </c>
      <c r="D196" s="243"/>
      <c r="E196" s="243"/>
      <c r="F196" s="243"/>
      <c r="G196" s="243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15"/>
      <c r="Z196" s="215"/>
      <c r="AA196" s="215"/>
      <c r="AB196" s="215"/>
      <c r="AC196" s="215"/>
      <c r="AD196" s="215"/>
      <c r="AE196" s="215"/>
      <c r="AF196" s="215"/>
      <c r="AG196" s="215" t="s">
        <v>171</v>
      </c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</row>
    <row r="197" spans="1:60" outlineLevel="1" x14ac:dyDescent="0.2">
      <c r="A197" s="222"/>
      <c r="B197" s="223"/>
      <c r="C197" s="262" t="s">
        <v>449</v>
      </c>
      <c r="D197" s="253"/>
      <c r="E197" s="254">
        <v>31.32</v>
      </c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15"/>
      <c r="Z197" s="215"/>
      <c r="AA197" s="215"/>
      <c r="AB197" s="215"/>
      <c r="AC197" s="215"/>
      <c r="AD197" s="215"/>
      <c r="AE197" s="215"/>
      <c r="AF197" s="215"/>
      <c r="AG197" s="215" t="s">
        <v>240</v>
      </c>
      <c r="AH197" s="215">
        <v>0</v>
      </c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</row>
    <row r="198" spans="1:60" x14ac:dyDescent="0.2">
      <c r="A198" s="229" t="s">
        <v>161</v>
      </c>
      <c r="B198" s="230" t="s">
        <v>89</v>
      </c>
      <c r="C198" s="246" t="s">
        <v>90</v>
      </c>
      <c r="D198" s="231"/>
      <c r="E198" s="232"/>
      <c r="F198" s="233"/>
      <c r="G198" s="233">
        <f>SUMIF(AG199:AG213,"&lt;&gt;NOR",G199:G213)</f>
        <v>0</v>
      </c>
      <c r="H198" s="233"/>
      <c r="I198" s="233">
        <f>SUM(I199:I213)</f>
        <v>0</v>
      </c>
      <c r="J198" s="233"/>
      <c r="K198" s="233">
        <f>SUM(K199:K213)</f>
        <v>0</v>
      </c>
      <c r="L198" s="233"/>
      <c r="M198" s="233">
        <f>SUM(M199:M213)</f>
        <v>0</v>
      </c>
      <c r="N198" s="233"/>
      <c r="O198" s="233">
        <f>SUM(O199:O213)</f>
        <v>0.26</v>
      </c>
      <c r="P198" s="233"/>
      <c r="Q198" s="233">
        <f>SUM(Q199:Q213)</f>
        <v>0</v>
      </c>
      <c r="R198" s="233"/>
      <c r="S198" s="233"/>
      <c r="T198" s="234"/>
      <c r="U198" s="228"/>
      <c r="V198" s="228">
        <f>SUM(V199:V213)</f>
        <v>10.27</v>
      </c>
      <c r="W198" s="228"/>
      <c r="X198" s="228"/>
      <c r="AG198" t="s">
        <v>162</v>
      </c>
    </row>
    <row r="199" spans="1:60" outlineLevel="1" x14ac:dyDescent="0.2">
      <c r="A199" s="235">
        <v>55</v>
      </c>
      <c r="B199" s="236" t="s">
        <v>450</v>
      </c>
      <c r="C199" s="247" t="s">
        <v>451</v>
      </c>
      <c r="D199" s="237" t="s">
        <v>295</v>
      </c>
      <c r="E199" s="238">
        <v>2</v>
      </c>
      <c r="F199" s="239"/>
      <c r="G199" s="240">
        <f>ROUND(E199*F199,2)</f>
        <v>0</v>
      </c>
      <c r="H199" s="239"/>
      <c r="I199" s="240">
        <f>ROUND(E199*H199,2)</f>
        <v>0</v>
      </c>
      <c r="J199" s="239"/>
      <c r="K199" s="240">
        <f>ROUND(E199*J199,2)</f>
        <v>0</v>
      </c>
      <c r="L199" s="240">
        <v>21</v>
      </c>
      <c r="M199" s="240">
        <f>G199*(1+L199/100)</f>
        <v>0</v>
      </c>
      <c r="N199" s="240">
        <v>4.41E-2</v>
      </c>
      <c r="O199" s="240">
        <f>ROUND(E199*N199,2)</f>
        <v>0.09</v>
      </c>
      <c r="P199" s="240">
        <v>0</v>
      </c>
      <c r="Q199" s="240">
        <f>ROUND(E199*P199,2)</f>
        <v>0</v>
      </c>
      <c r="R199" s="240"/>
      <c r="S199" s="240" t="s">
        <v>166</v>
      </c>
      <c r="T199" s="241" t="s">
        <v>167</v>
      </c>
      <c r="U199" s="224">
        <v>1.17</v>
      </c>
      <c r="V199" s="224">
        <f>ROUND(E199*U199,2)</f>
        <v>2.34</v>
      </c>
      <c r="W199" s="224"/>
      <c r="X199" s="224" t="s">
        <v>193</v>
      </c>
      <c r="Y199" s="215"/>
      <c r="Z199" s="215"/>
      <c r="AA199" s="215"/>
      <c r="AB199" s="215"/>
      <c r="AC199" s="215"/>
      <c r="AD199" s="215"/>
      <c r="AE199" s="215"/>
      <c r="AF199" s="215"/>
      <c r="AG199" s="215" t="s">
        <v>194</v>
      </c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15"/>
      <c r="BB199" s="215"/>
      <c r="BC199" s="215"/>
      <c r="BD199" s="215"/>
      <c r="BE199" s="215"/>
      <c r="BF199" s="215"/>
      <c r="BG199" s="215"/>
      <c r="BH199" s="215"/>
    </row>
    <row r="200" spans="1:60" outlineLevel="1" x14ac:dyDescent="0.2">
      <c r="A200" s="222"/>
      <c r="B200" s="223"/>
      <c r="C200" s="262" t="s">
        <v>75</v>
      </c>
      <c r="D200" s="253"/>
      <c r="E200" s="254">
        <v>2</v>
      </c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15"/>
      <c r="Z200" s="215"/>
      <c r="AA200" s="215"/>
      <c r="AB200" s="215"/>
      <c r="AC200" s="215"/>
      <c r="AD200" s="215"/>
      <c r="AE200" s="215"/>
      <c r="AF200" s="215"/>
      <c r="AG200" s="215" t="s">
        <v>240</v>
      </c>
      <c r="AH200" s="215">
        <v>0</v>
      </c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  <c r="AW200" s="215"/>
      <c r="AX200" s="215"/>
      <c r="AY200" s="215"/>
      <c r="AZ200" s="215"/>
      <c r="BA200" s="215"/>
      <c r="BB200" s="215"/>
      <c r="BC200" s="215"/>
      <c r="BD200" s="215"/>
      <c r="BE200" s="215"/>
      <c r="BF200" s="215"/>
      <c r="BG200" s="215"/>
      <c r="BH200" s="215"/>
    </row>
    <row r="201" spans="1:60" outlineLevel="1" x14ac:dyDescent="0.2">
      <c r="A201" s="235">
        <v>56</v>
      </c>
      <c r="B201" s="236" t="s">
        <v>452</v>
      </c>
      <c r="C201" s="247" t="s">
        <v>453</v>
      </c>
      <c r="D201" s="237" t="s">
        <v>295</v>
      </c>
      <c r="E201" s="238">
        <v>2</v>
      </c>
      <c r="F201" s="239"/>
      <c r="G201" s="240">
        <f>ROUND(E201*F201,2)</f>
        <v>0</v>
      </c>
      <c r="H201" s="239"/>
      <c r="I201" s="240">
        <f>ROUND(E201*H201,2)</f>
        <v>0</v>
      </c>
      <c r="J201" s="239"/>
      <c r="K201" s="240">
        <f>ROUND(E201*J201,2)</f>
        <v>0</v>
      </c>
      <c r="L201" s="240">
        <v>21</v>
      </c>
      <c r="M201" s="240">
        <f>G201*(1+L201/100)</f>
        <v>0</v>
      </c>
      <c r="N201" s="240">
        <v>6.1400000000000003E-2</v>
      </c>
      <c r="O201" s="240">
        <f>ROUND(E201*N201,2)</f>
        <v>0.12</v>
      </c>
      <c r="P201" s="240">
        <v>0</v>
      </c>
      <c r="Q201" s="240">
        <f>ROUND(E201*P201,2)</f>
        <v>0</v>
      </c>
      <c r="R201" s="240"/>
      <c r="S201" s="240" t="s">
        <v>166</v>
      </c>
      <c r="T201" s="241" t="s">
        <v>167</v>
      </c>
      <c r="U201" s="224">
        <v>0.88</v>
      </c>
      <c r="V201" s="224">
        <f>ROUND(E201*U201,2)</f>
        <v>1.76</v>
      </c>
      <c r="W201" s="224"/>
      <c r="X201" s="224" t="s">
        <v>193</v>
      </c>
      <c r="Y201" s="215"/>
      <c r="Z201" s="215"/>
      <c r="AA201" s="215"/>
      <c r="AB201" s="215"/>
      <c r="AC201" s="215"/>
      <c r="AD201" s="215"/>
      <c r="AE201" s="215"/>
      <c r="AF201" s="215"/>
      <c r="AG201" s="215" t="s">
        <v>194</v>
      </c>
      <c r="AH201" s="215"/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5"/>
      <c r="AZ201" s="215"/>
      <c r="BA201" s="215"/>
      <c r="BB201" s="215"/>
      <c r="BC201" s="215"/>
      <c r="BD201" s="215"/>
      <c r="BE201" s="215"/>
      <c r="BF201" s="215"/>
      <c r="BG201" s="215"/>
      <c r="BH201" s="215"/>
    </row>
    <row r="202" spans="1:60" outlineLevel="1" x14ac:dyDescent="0.2">
      <c r="A202" s="222"/>
      <c r="B202" s="223"/>
      <c r="C202" s="262" t="s">
        <v>75</v>
      </c>
      <c r="D202" s="253"/>
      <c r="E202" s="254">
        <v>2</v>
      </c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15"/>
      <c r="Z202" s="215"/>
      <c r="AA202" s="215"/>
      <c r="AB202" s="215"/>
      <c r="AC202" s="215"/>
      <c r="AD202" s="215"/>
      <c r="AE202" s="215"/>
      <c r="AF202" s="215"/>
      <c r="AG202" s="215" t="s">
        <v>240</v>
      </c>
      <c r="AH202" s="215">
        <v>0</v>
      </c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215"/>
      <c r="BD202" s="215"/>
      <c r="BE202" s="215"/>
      <c r="BF202" s="215"/>
      <c r="BG202" s="215"/>
      <c r="BH202" s="215"/>
    </row>
    <row r="203" spans="1:60" outlineLevel="1" x14ac:dyDescent="0.2">
      <c r="A203" s="235">
        <v>57</v>
      </c>
      <c r="B203" s="236" t="s">
        <v>454</v>
      </c>
      <c r="C203" s="247" t="s">
        <v>455</v>
      </c>
      <c r="D203" s="237" t="s">
        <v>389</v>
      </c>
      <c r="E203" s="238">
        <v>15.6</v>
      </c>
      <c r="F203" s="239"/>
      <c r="G203" s="240">
        <f>ROUND(E203*F203,2)</f>
        <v>0</v>
      </c>
      <c r="H203" s="239"/>
      <c r="I203" s="240">
        <f>ROUND(E203*H203,2)</f>
        <v>0</v>
      </c>
      <c r="J203" s="239"/>
      <c r="K203" s="240">
        <f>ROUND(E203*J203,2)</f>
        <v>0</v>
      </c>
      <c r="L203" s="240">
        <v>21</v>
      </c>
      <c r="M203" s="240">
        <f>G203*(1+L203/100)</f>
        <v>0</v>
      </c>
      <c r="N203" s="240">
        <v>1E-4</v>
      </c>
      <c r="O203" s="240">
        <f>ROUND(E203*N203,2)</f>
        <v>0</v>
      </c>
      <c r="P203" s="240">
        <v>0</v>
      </c>
      <c r="Q203" s="240">
        <f>ROUND(E203*P203,2)</f>
        <v>0</v>
      </c>
      <c r="R203" s="240"/>
      <c r="S203" s="240" t="s">
        <v>166</v>
      </c>
      <c r="T203" s="241" t="s">
        <v>167</v>
      </c>
      <c r="U203" s="224">
        <v>0.2</v>
      </c>
      <c r="V203" s="224">
        <f>ROUND(E203*U203,2)</f>
        <v>3.12</v>
      </c>
      <c r="W203" s="224"/>
      <c r="X203" s="224" t="s">
        <v>193</v>
      </c>
      <c r="Y203" s="215"/>
      <c r="Z203" s="215"/>
      <c r="AA203" s="215"/>
      <c r="AB203" s="215"/>
      <c r="AC203" s="215"/>
      <c r="AD203" s="215"/>
      <c r="AE203" s="215"/>
      <c r="AF203" s="215"/>
      <c r="AG203" s="215" t="s">
        <v>194</v>
      </c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</row>
    <row r="204" spans="1:60" outlineLevel="1" x14ac:dyDescent="0.2">
      <c r="A204" s="222"/>
      <c r="B204" s="223"/>
      <c r="C204" s="248" t="s">
        <v>456</v>
      </c>
      <c r="D204" s="243"/>
      <c r="E204" s="243"/>
      <c r="F204" s="243"/>
      <c r="G204" s="243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15"/>
      <c r="Z204" s="215"/>
      <c r="AA204" s="215"/>
      <c r="AB204" s="215"/>
      <c r="AC204" s="215"/>
      <c r="AD204" s="215"/>
      <c r="AE204" s="215"/>
      <c r="AF204" s="215"/>
      <c r="AG204" s="215" t="s">
        <v>171</v>
      </c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42" t="str">
        <f>C204</f>
        <v>včetně osazení okenních a dveřních křídel a seřízení, včetně použití systémové pěny u požárních výrobků a uzávěrů</v>
      </c>
      <c r="BB204" s="215"/>
      <c r="BC204" s="215"/>
      <c r="BD204" s="215"/>
      <c r="BE204" s="215"/>
      <c r="BF204" s="215"/>
      <c r="BG204" s="215"/>
      <c r="BH204" s="215"/>
    </row>
    <row r="205" spans="1:60" outlineLevel="1" x14ac:dyDescent="0.2">
      <c r="A205" s="222"/>
      <c r="B205" s="223"/>
      <c r="C205" s="262" t="s">
        <v>457</v>
      </c>
      <c r="D205" s="253"/>
      <c r="E205" s="254">
        <v>15.6</v>
      </c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15"/>
      <c r="Z205" s="215"/>
      <c r="AA205" s="215"/>
      <c r="AB205" s="215"/>
      <c r="AC205" s="215"/>
      <c r="AD205" s="215"/>
      <c r="AE205" s="215"/>
      <c r="AF205" s="215"/>
      <c r="AG205" s="215" t="s">
        <v>240</v>
      </c>
      <c r="AH205" s="215">
        <v>0</v>
      </c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  <c r="AW205" s="215"/>
      <c r="AX205" s="215"/>
      <c r="AY205" s="215"/>
      <c r="AZ205" s="215"/>
      <c r="BA205" s="215"/>
      <c r="BB205" s="215"/>
      <c r="BC205" s="215"/>
      <c r="BD205" s="215"/>
      <c r="BE205" s="215"/>
      <c r="BF205" s="215"/>
      <c r="BG205" s="215"/>
      <c r="BH205" s="215"/>
    </row>
    <row r="206" spans="1:60" outlineLevel="1" x14ac:dyDescent="0.2">
      <c r="A206" s="235">
        <v>58</v>
      </c>
      <c r="B206" s="236" t="s">
        <v>458</v>
      </c>
      <c r="C206" s="247" t="s">
        <v>459</v>
      </c>
      <c r="D206" s="237" t="s">
        <v>460</v>
      </c>
      <c r="E206" s="238">
        <v>15.6</v>
      </c>
      <c r="F206" s="239"/>
      <c r="G206" s="240">
        <f>ROUND(E206*F206,2)</f>
        <v>0</v>
      </c>
      <c r="H206" s="239"/>
      <c r="I206" s="240">
        <f>ROUND(E206*H206,2)</f>
        <v>0</v>
      </c>
      <c r="J206" s="239"/>
      <c r="K206" s="240">
        <f>ROUND(E206*J206,2)</f>
        <v>0</v>
      </c>
      <c r="L206" s="240">
        <v>21</v>
      </c>
      <c r="M206" s="240">
        <f>G206*(1+L206/100)</f>
        <v>0</v>
      </c>
      <c r="N206" s="240">
        <v>1.2999999999999999E-4</v>
      </c>
      <c r="O206" s="240">
        <f>ROUND(E206*N206,2)</f>
        <v>0</v>
      </c>
      <c r="P206" s="240">
        <v>0</v>
      </c>
      <c r="Q206" s="240">
        <f>ROUND(E206*P206,2)</f>
        <v>0</v>
      </c>
      <c r="R206" s="240"/>
      <c r="S206" s="240" t="s">
        <v>192</v>
      </c>
      <c r="T206" s="241" t="s">
        <v>167</v>
      </c>
      <c r="U206" s="224">
        <v>0</v>
      </c>
      <c r="V206" s="224">
        <f>ROUND(E206*U206,2)</f>
        <v>0</v>
      </c>
      <c r="W206" s="224"/>
      <c r="X206" s="224" t="s">
        <v>461</v>
      </c>
      <c r="Y206" s="215"/>
      <c r="Z206" s="215"/>
      <c r="AA206" s="215"/>
      <c r="AB206" s="215"/>
      <c r="AC206" s="215"/>
      <c r="AD206" s="215"/>
      <c r="AE206" s="215"/>
      <c r="AF206" s="215"/>
      <c r="AG206" s="215" t="s">
        <v>462</v>
      </c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</row>
    <row r="207" spans="1:60" outlineLevel="1" x14ac:dyDescent="0.2">
      <c r="A207" s="222"/>
      <c r="B207" s="223"/>
      <c r="C207" s="248" t="s">
        <v>463</v>
      </c>
      <c r="D207" s="243"/>
      <c r="E207" s="243"/>
      <c r="F207" s="243"/>
      <c r="G207" s="243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15"/>
      <c r="Z207" s="215"/>
      <c r="AA207" s="215"/>
      <c r="AB207" s="215"/>
      <c r="AC207" s="215"/>
      <c r="AD207" s="215"/>
      <c r="AE207" s="215"/>
      <c r="AF207" s="215"/>
      <c r="AG207" s="215" t="s">
        <v>171</v>
      </c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</row>
    <row r="208" spans="1:60" outlineLevel="1" x14ac:dyDescent="0.2">
      <c r="A208" s="222"/>
      <c r="B208" s="223"/>
      <c r="C208" s="262" t="s">
        <v>457</v>
      </c>
      <c r="D208" s="253"/>
      <c r="E208" s="254">
        <v>15.6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15"/>
      <c r="Z208" s="215"/>
      <c r="AA208" s="215"/>
      <c r="AB208" s="215"/>
      <c r="AC208" s="215"/>
      <c r="AD208" s="215"/>
      <c r="AE208" s="215"/>
      <c r="AF208" s="215"/>
      <c r="AG208" s="215" t="s">
        <v>240</v>
      </c>
      <c r="AH208" s="215">
        <v>0</v>
      </c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</row>
    <row r="209" spans="1:60" ht="22.5" outlineLevel="1" x14ac:dyDescent="0.2">
      <c r="A209" s="235">
        <v>59</v>
      </c>
      <c r="B209" s="236" t="s">
        <v>464</v>
      </c>
      <c r="C209" s="247" t="s">
        <v>465</v>
      </c>
      <c r="D209" s="237" t="s">
        <v>295</v>
      </c>
      <c r="E209" s="238">
        <v>1</v>
      </c>
      <c r="F209" s="239"/>
      <c r="G209" s="240">
        <f>ROUND(E209*F209,2)</f>
        <v>0</v>
      </c>
      <c r="H209" s="239"/>
      <c r="I209" s="240">
        <f>ROUND(E209*H209,2)</f>
        <v>0</v>
      </c>
      <c r="J209" s="239"/>
      <c r="K209" s="240">
        <f>ROUND(E209*J209,2)</f>
        <v>0</v>
      </c>
      <c r="L209" s="240">
        <v>21</v>
      </c>
      <c r="M209" s="240">
        <f>G209*(1+L209/100)</f>
        <v>0</v>
      </c>
      <c r="N209" s="240">
        <v>3.4729999999999997E-2</v>
      </c>
      <c r="O209" s="240">
        <f>ROUND(E209*N209,2)</f>
        <v>0.03</v>
      </c>
      <c r="P209" s="240">
        <v>0</v>
      </c>
      <c r="Q209" s="240">
        <f>ROUND(E209*P209,2)</f>
        <v>0</v>
      </c>
      <c r="R209" s="240"/>
      <c r="S209" s="240" t="s">
        <v>166</v>
      </c>
      <c r="T209" s="241" t="s">
        <v>167</v>
      </c>
      <c r="U209" s="224">
        <v>1.86</v>
      </c>
      <c r="V209" s="224">
        <f>ROUND(E209*U209,2)</f>
        <v>1.86</v>
      </c>
      <c r="W209" s="224"/>
      <c r="X209" s="224" t="s">
        <v>193</v>
      </c>
      <c r="Y209" s="215"/>
      <c r="Z209" s="215"/>
      <c r="AA209" s="215"/>
      <c r="AB209" s="215"/>
      <c r="AC209" s="215"/>
      <c r="AD209" s="215"/>
      <c r="AE209" s="215"/>
      <c r="AF209" s="215"/>
      <c r="AG209" s="215" t="s">
        <v>194</v>
      </c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5"/>
      <c r="AW209" s="215"/>
      <c r="AX209" s="215"/>
      <c r="AY209" s="215"/>
      <c r="AZ209" s="215"/>
      <c r="BA209" s="215"/>
      <c r="BB209" s="215"/>
      <c r="BC209" s="215"/>
      <c r="BD209" s="215"/>
      <c r="BE209" s="215"/>
      <c r="BF209" s="215"/>
      <c r="BG209" s="215"/>
      <c r="BH209" s="215"/>
    </row>
    <row r="210" spans="1:60" outlineLevel="1" x14ac:dyDescent="0.2">
      <c r="A210" s="222"/>
      <c r="B210" s="223"/>
      <c r="C210" s="248" t="s">
        <v>466</v>
      </c>
      <c r="D210" s="243"/>
      <c r="E210" s="243"/>
      <c r="F210" s="243"/>
      <c r="G210" s="243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15"/>
      <c r="Z210" s="215"/>
      <c r="AA210" s="215"/>
      <c r="AB210" s="215"/>
      <c r="AC210" s="215"/>
      <c r="AD210" s="215"/>
      <c r="AE210" s="215"/>
      <c r="AF210" s="215"/>
      <c r="AG210" s="215" t="s">
        <v>171</v>
      </c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5"/>
      <c r="AW210" s="215"/>
      <c r="AX210" s="215"/>
      <c r="AY210" s="215"/>
      <c r="AZ210" s="215"/>
      <c r="BA210" s="215"/>
      <c r="BB210" s="215"/>
      <c r="BC210" s="215"/>
      <c r="BD210" s="215"/>
      <c r="BE210" s="215"/>
      <c r="BF210" s="215"/>
      <c r="BG210" s="215"/>
      <c r="BH210" s="215"/>
    </row>
    <row r="211" spans="1:60" outlineLevel="1" x14ac:dyDescent="0.2">
      <c r="A211" s="222"/>
      <c r="B211" s="223"/>
      <c r="C211" s="262" t="s">
        <v>47</v>
      </c>
      <c r="D211" s="253"/>
      <c r="E211" s="254">
        <v>1</v>
      </c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15"/>
      <c r="Z211" s="215"/>
      <c r="AA211" s="215"/>
      <c r="AB211" s="215"/>
      <c r="AC211" s="215"/>
      <c r="AD211" s="215"/>
      <c r="AE211" s="215"/>
      <c r="AF211" s="215"/>
      <c r="AG211" s="215" t="s">
        <v>240</v>
      </c>
      <c r="AH211" s="215">
        <v>0</v>
      </c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  <c r="AW211" s="215"/>
      <c r="AX211" s="215"/>
      <c r="AY211" s="215"/>
      <c r="AZ211" s="215"/>
      <c r="BA211" s="215"/>
      <c r="BB211" s="215"/>
      <c r="BC211" s="215"/>
      <c r="BD211" s="215"/>
      <c r="BE211" s="215"/>
      <c r="BF211" s="215"/>
      <c r="BG211" s="215"/>
      <c r="BH211" s="215"/>
    </row>
    <row r="212" spans="1:60" ht="22.5" outlineLevel="1" x14ac:dyDescent="0.2">
      <c r="A212" s="235">
        <v>60</v>
      </c>
      <c r="B212" s="236" t="s">
        <v>467</v>
      </c>
      <c r="C212" s="247" t="s">
        <v>468</v>
      </c>
      <c r="D212" s="237" t="s">
        <v>389</v>
      </c>
      <c r="E212" s="238">
        <v>2.8</v>
      </c>
      <c r="F212" s="239"/>
      <c r="G212" s="240">
        <f>ROUND(E212*F212,2)</f>
        <v>0</v>
      </c>
      <c r="H212" s="239"/>
      <c r="I212" s="240">
        <f>ROUND(E212*H212,2)</f>
        <v>0</v>
      </c>
      <c r="J212" s="239"/>
      <c r="K212" s="240">
        <f>ROUND(E212*J212,2)</f>
        <v>0</v>
      </c>
      <c r="L212" s="240">
        <v>21</v>
      </c>
      <c r="M212" s="240">
        <f>G212*(1+L212/100)</f>
        <v>0</v>
      </c>
      <c r="N212" s="240">
        <v>6.8100000000000001E-3</v>
      </c>
      <c r="O212" s="240">
        <f>ROUND(E212*N212,2)</f>
        <v>0.02</v>
      </c>
      <c r="P212" s="240">
        <v>0</v>
      </c>
      <c r="Q212" s="240">
        <f>ROUND(E212*P212,2)</f>
        <v>0</v>
      </c>
      <c r="R212" s="240"/>
      <c r="S212" s="240" t="s">
        <v>166</v>
      </c>
      <c r="T212" s="241" t="s">
        <v>167</v>
      </c>
      <c r="U212" s="224">
        <v>0.42499999999999999</v>
      </c>
      <c r="V212" s="224">
        <f>ROUND(E212*U212,2)</f>
        <v>1.19</v>
      </c>
      <c r="W212" s="224"/>
      <c r="X212" s="224" t="s">
        <v>193</v>
      </c>
      <c r="Y212" s="215"/>
      <c r="Z212" s="215"/>
      <c r="AA212" s="215"/>
      <c r="AB212" s="215"/>
      <c r="AC212" s="215"/>
      <c r="AD212" s="215"/>
      <c r="AE212" s="215"/>
      <c r="AF212" s="215"/>
      <c r="AG212" s="215" t="s">
        <v>194</v>
      </c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  <c r="AW212" s="215"/>
      <c r="AX212" s="215"/>
      <c r="AY212" s="215"/>
      <c r="AZ212" s="215"/>
      <c r="BA212" s="215"/>
      <c r="BB212" s="215"/>
      <c r="BC212" s="215"/>
      <c r="BD212" s="215"/>
      <c r="BE212" s="215"/>
      <c r="BF212" s="215"/>
      <c r="BG212" s="215"/>
      <c r="BH212" s="215"/>
    </row>
    <row r="213" spans="1:60" outlineLevel="1" x14ac:dyDescent="0.2">
      <c r="A213" s="222"/>
      <c r="B213" s="223"/>
      <c r="C213" s="262" t="s">
        <v>433</v>
      </c>
      <c r="D213" s="253"/>
      <c r="E213" s="254">
        <v>2.8</v>
      </c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15"/>
      <c r="Z213" s="215"/>
      <c r="AA213" s="215"/>
      <c r="AB213" s="215"/>
      <c r="AC213" s="215"/>
      <c r="AD213" s="215"/>
      <c r="AE213" s="215"/>
      <c r="AF213" s="215"/>
      <c r="AG213" s="215" t="s">
        <v>240</v>
      </c>
      <c r="AH213" s="215">
        <v>0</v>
      </c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15"/>
      <c r="BB213" s="215"/>
      <c r="BC213" s="215"/>
      <c r="BD213" s="215"/>
      <c r="BE213" s="215"/>
      <c r="BF213" s="215"/>
      <c r="BG213" s="215"/>
      <c r="BH213" s="215"/>
    </row>
    <row r="214" spans="1:60" x14ac:dyDescent="0.2">
      <c r="A214" s="229" t="s">
        <v>161</v>
      </c>
      <c r="B214" s="230" t="s">
        <v>91</v>
      </c>
      <c r="C214" s="246" t="s">
        <v>92</v>
      </c>
      <c r="D214" s="231"/>
      <c r="E214" s="232"/>
      <c r="F214" s="233"/>
      <c r="G214" s="233">
        <f>SUMIF(AG215:AG227,"&lt;&gt;NOR",G215:G227)</f>
        <v>0</v>
      </c>
      <c r="H214" s="233"/>
      <c r="I214" s="233">
        <f>SUM(I215:I227)</f>
        <v>0</v>
      </c>
      <c r="J214" s="233"/>
      <c r="K214" s="233">
        <f>SUM(K215:K227)</f>
        <v>0</v>
      </c>
      <c r="L214" s="233"/>
      <c r="M214" s="233">
        <f>SUM(M215:M227)</f>
        <v>0</v>
      </c>
      <c r="N214" s="233"/>
      <c r="O214" s="233">
        <f>SUM(O215:O227)</f>
        <v>0.48</v>
      </c>
      <c r="P214" s="233"/>
      <c r="Q214" s="233">
        <f>SUM(Q215:Q227)</f>
        <v>0</v>
      </c>
      <c r="R214" s="233"/>
      <c r="S214" s="233"/>
      <c r="T214" s="234"/>
      <c r="U214" s="228"/>
      <c r="V214" s="228">
        <f>SUM(V215:V227)</f>
        <v>13.530000000000001</v>
      </c>
      <c r="W214" s="228"/>
      <c r="X214" s="228"/>
      <c r="AG214" t="s">
        <v>162</v>
      </c>
    </row>
    <row r="215" spans="1:60" outlineLevel="1" x14ac:dyDescent="0.2">
      <c r="A215" s="235">
        <v>61</v>
      </c>
      <c r="B215" s="236" t="s">
        <v>469</v>
      </c>
      <c r="C215" s="247" t="s">
        <v>470</v>
      </c>
      <c r="D215" s="237" t="s">
        <v>272</v>
      </c>
      <c r="E215" s="238">
        <v>22.5</v>
      </c>
      <c r="F215" s="239"/>
      <c r="G215" s="240">
        <f>ROUND(E215*F215,2)</f>
        <v>0</v>
      </c>
      <c r="H215" s="239"/>
      <c r="I215" s="240">
        <f>ROUND(E215*H215,2)</f>
        <v>0</v>
      </c>
      <c r="J215" s="239"/>
      <c r="K215" s="240">
        <f>ROUND(E215*J215,2)</f>
        <v>0</v>
      </c>
      <c r="L215" s="240">
        <v>21</v>
      </c>
      <c r="M215" s="240">
        <f>G215*(1+L215/100)</f>
        <v>0</v>
      </c>
      <c r="N215" s="240">
        <v>1.8380000000000001E-2</v>
      </c>
      <c r="O215" s="240">
        <f>ROUND(E215*N215,2)</f>
        <v>0.41</v>
      </c>
      <c r="P215" s="240">
        <v>0</v>
      </c>
      <c r="Q215" s="240">
        <f>ROUND(E215*P215,2)</f>
        <v>0</v>
      </c>
      <c r="R215" s="240"/>
      <c r="S215" s="240" t="s">
        <v>166</v>
      </c>
      <c r="T215" s="241" t="s">
        <v>167</v>
      </c>
      <c r="U215" s="224">
        <v>0.13</v>
      </c>
      <c r="V215" s="224">
        <f>ROUND(E215*U215,2)</f>
        <v>2.93</v>
      </c>
      <c r="W215" s="224"/>
      <c r="X215" s="224" t="s">
        <v>193</v>
      </c>
      <c r="Y215" s="215"/>
      <c r="Z215" s="215"/>
      <c r="AA215" s="215"/>
      <c r="AB215" s="215"/>
      <c r="AC215" s="215"/>
      <c r="AD215" s="215"/>
      <c r="AE215" s="215"/>
      <c r="AF215" s="215"/>
      <c r="AG215" s="215" t="s">
        <v>194</v>
      </c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</row>
    <row r="216" spans="1:60" outlineLevel="1" x14ac:dyDescent="0.2">
      <c r="A216" s="222"/>
      <c r="B216" s="223"/>
      <c r="C216" s="262" t="s">
        <v>471</v>
      </c>
      <c r="D216" s="253"/>
      <c r="E216" s="254">
        <v>22.5</v>
      </c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15"/>
      <c r="Z216" s="215"/>
      <c r="AA216" s="215"/>
      <c r="AB216" s="215"/>
      <c r="AC216" s="215"/>
      <c r="AD216" s="215"/>
      <c r="AE216" s="215"/>
      <c r="AF216" s="215"/>
      <c r="AG216" s="215" t="s">
        <v>240</v>
      </c>
      <c r="AH216" s="215">
        <v>0</v>
      </c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  <c r="AW216" s="215"/>
      <c r="AX216" s="215"/>
      <c r="AY216" s="215"/>
      <c r="AZ216" s="215"/>
      <c r="BA216" s="215"/>
      <c r="BB216" s="215"/>
      <c r="BC216" s="215"/>
      <c r="BD216" s="215"/>
      <c r="BE216" s="215"/>
      <c r="BF216" s="215"/>
      <c r="BG216" s="215"/>
      <c r="BH216" s="215"/>
    </row>
    <row r="217" spans="1:60" outlineLevel="1" x14ac:dyDescent="0.2">
      <c r="A217" s="235">
        <v>62</v>
      </c>
      <c r="B217" s="236" t="s">
        <v>472</v>
      </c>
      <c r="C217" s="247" t="s">
        <v>473</v>
      </c>
      <c r="D217" s="237" t="s">
        <v>272</v>
      </c>
      <c r="E217" s="238">
        <v>22.5</v>
      </c>
      <c r="F217" s="239"/>
      <c r="G217" s="240">
        <f>ROUND(E217*F217,2)</f>
        <v>0</v>
      </c>
      <c r="H217" s="239"/>
      <c r="I217" s="240">
        <f>ROUND(E217*H217,2)</f>
        <v>0</v>
      </c>
      <c r="J217" s="239"/>
      <c r="K217" s="240">
        <f>ROUND(E217*J217,2)</f>
        <v>0</v>
      </c>
      <c r="L217" s="240">
        <v>21</v>
      </c>
      <c r="M217" s="240">
        <f>G217*(1+L217/100)</f>
        <v>0</v>
      </c>
      <c r="N217" s="240">
        <v>8.4999999999999995E-4</v>
      </c>
      <c r="O217" s="240">
        <f>ROUND(E217*N217,2)</f>
        <v>0.02</v>
      </c>
      <c r="P217" s="240">
        <v>0</v>
      </c>
      <c r="Q217" s="240">
        <f>ROUND(E217*P217,2)</f>
        <v>0</v>
      </c>
      <c r="R217" s="240"/>
      <c r="S217" s="240" t="s">
        <v>166</v>
      </c>
      <c r="T217" s="241" t="s">
        <v>167</v>
      </c>
      <c r="U217" s="224">
        <v>6.0000000000000001E-3</v>
      </c>
      <c r="V217" s="224">
        <f>ROUND(E217*U217,2)</f>
        <v>0.14000000000000001</v>
      </c>
      <c r="W217" s="224"/>
      <c r="X217" s="224" t="s">
        <v>193</v>
      </c>
      <c r="Y217" s="215"/>
      <c r="Z217" s="215"/>
      <c r="AA217" s="215"/>
      <c r="AB217" s="215"/>
      <c r="AC217" s="215"/>
      <c r="AD217" s="215"/>
      <c r="AE217" s="215"/>
      <c r="AF217" s="215"/>
      <c r="AG217" s="215" t="s">
        <v>194</v>
      </c>
      <c r="AH217" s="215"/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  <c r="AU217" s="215"/>
      <c r="AV217" s="215"/>
      <c r="AW217" s="215"/>
      <c r="AX217" s="215"/>
      <c r="AY217" s="215"/>
      <c r="AZ217" s="215"/>
      <c r="BA217" s="215"/>
      <c r="BB217" s="215"/>
      <c r="BC217" s="215"/>
      <c r="BD217" s="215"/>
      <c r="BE217" s="215"/>
      <c r="BF217" s="215"/>
      <c r="BG217" s="215"/>
      <c r="BH217" s="215"/>
    </row>
    <row r="218" spans="1:60" outlineLevel="1" x14ac:dyDescent="0.2">
      <c r="A218" s="222"/>
      <c r="B218" s="223"/>
      <c r="C218" s="262" t="s">
        <v>471</v>
      </c>
      <c r="D218" s="253"/>
      <c r="E218" s="254">
        <v>22.5</v>
      </c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15"/>
      <c r="Z218" s="215"/>
      <c r="AA218" s="215"/>
      <c r="AB218" s="215"/>
      <c r="AC218" s="215"/>
      <c r="AD218" s="215"/>
      <c r="AE218" s="215"/>
      <c r="AF218" s="215"/>
      <c r="AG218" s="215" t="s">
        <v>240</v>
      </c>
      <c r="AH218" s="215">
        <v>0</v>
      </c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  <c r="AU218" s="215"/>
      <c r="AV218" s="215"/>
      <c r="AW218" s="215"/>
      <c r="AX218" s="215"/>
      <c r="AY218" s="215"/>
      <c r="AZ218" s="215"/>
      <c r="BA218" s="215"/>
      <c r="BB218" s="215"/>
      <c r="BC218" s="215"/>
      <c r="BD218" s="215"/>
      <c r="BE218" s="215"/>
      <c r="BF218" s="215"/>
      <c r="BG218" s="215"/>
      <c r="BH218" s="215"/>
    </row>
    <row r="219" spans="1:60" outlineLevel="1" x14ac:dyDescent="0.2">
      <c r="A219" s="235">
        <v>63</v>
      </c>
      <c r="B219" s="236" t="s">
        <v>474</v>
      </c>
      <c r="C219" s="247" t="s">
        <v>475</v>
      </c>
      <c r="D219" s="237" t="s">
        <v>272</v>
      </c>
      <c r="E219" s="238">
        <v>22.5</v>
      </c>
      <c r="F219" s="239"/>
      <c r="G219" s="240">
        <f>ROUND(E219*F219,2)</f>
        <v>0</v>
      </c>
      <c r="H219" s="239"/>
      <c r="I219" s="240">
        <f>ROUND(E219*H219,2)</f>
        <v>0</v>
      </c>
      <c r="J219" s="239"/>
      <c r="K219" s="240">
        <f>ROUND(E219*J219,2)</f>
        <v>0</v>
      </c>
      <c r="L219" s="240">
        <v>21</v>
      </c>
      <c r="M219" s="240">
        <f>G219*(1+L219/100)</f>
        <v>0</v>
      </c>
      <c r="N219" s="240">
        <v>0</v>
      </c>
      <c r="O219" s="240">
        <f>ROUND(E219*N219,2)</f>
        <v>0</v>
      </c>
      <c r="P219" s="240">
        <v>0</v>
      </c>
      <c r="Q219" s="240">
        <f>ROUND(E219*P219,2)</f>
        <v>0</v>
      </c>
      <c r="R219" s="240"/>
      <c r="S219" s="240" t="s">
        <v>166</v>
      </c>
      <c r="T219" s="241" t="s">
        <v>167</v>
      </c>
      <c r="U219" s="224">
        <v>0.10199999999999999</v>
      </c>
      <c r="V219" s="224">
        <f>ROUND(E219*U219,2)</f>
        <v>2.2999999999999998</v>
      </c>
      <c r="W219" s="224"/>
      <c r="X219" s="224" t="s">
        <v>193</v>
      </c>
      <c r="Y219" s="215"/>
      <c r="Z219" s="215"/>
      <c r="AA219" s="215"/>
      <c r="AB219" s="215"/>
      <c r="AC219" s="215"/>
      <c r="AD219" s="215"/>
      <c r="AE219" s="215"/>
      <c r="AF219" s="215"/>
      <c r="AG219" s="215" t="s">
        <v>194</v>
      </c>
      <c r="AH219" s="215"/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5"/>
      <c r="AT219" s="215"/>
      <c r="AU219" s="215"/>
      <c r="AV219" s="215"/>
      <c r="AW219" s="215"/>
      <c r="AX219" s="215"/>
      <c r="AY219" s="215"/>
      <c r="AZ219" s="215"/>
      <c r="BA219" s="215"/>
      <c r="BB219" s="215"/>
      <c r="BC219" s="215"/>
      <c r="BD219" s="215"/>
      <c r="BE219" s="215"/>
      <c r="BF219" s="215"/>
      <c r="BG219" s="215"/>
      <c r="BH219" s="215"/>
    </row>
    <row r="220" spans="1:60" outlineLevel="1" x14ac:dyDescent="0.2">
      <c r="A220" s="222"/>
      <c r="B220" s="223"/>
      <c r="C220" s="262" t="s">
        <v>471</v>
      </c>
      <c r="D220" s="253"/>
      <c r="E220" s="254">
        <v>22.5</v>
      </c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15"/>
      <c r="Z220" s="215"/>
      <c r="AA220" s="215"/>
      <c r="AB220" s="215"/>
      <c r="AC220" s="215"/>
      <c r="AD220" s="215"/>
      <c r="AE220" s="215"/>
      <c r="AF220" s="215"/>
      <c r="AG220" s="215" t="s">
        <v>240</v>
      </c>
      <c r="AH220" s="215">
        <v>0</v>
      </c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5"/>
      <c r="AU220" s="215"/>
      <c r="AV220" s="215"/>
      <c r="AW220" s="215"/>
      <c r="AX220" s="215"/>
      <c r="AY220" s="215"/>
      <c r="AZ220" s="215"/>
      <c r="BA220" s="215"/>
      <c r="BB220" s="215"/>
      <c r="BC220" s="215"/>
      <c r="BD220" s="215"/>
      <c r="BE220" s="215"/>
      <c r="BF220" s="215"/>
      <c r="BG220" s="215"/>
      <c r="BH220" s="215"/>
    </row>
    <row r="221" spans="1:60" outlineLevel="1" x14ac:dyDescent="0.2">
      <c r="A221" s="235">
        <v>64</v>
      </c>
      <c r="B221" s="236" t="s">
        <v>476</v>
      </c>
      <c r="C221" s="247" t="s">
        <v>477</v>
      </c>
      <c r="D221" s="237" t="s">
        <v>272</v>
      </c>
      <c r="E221" s="238">
        <v>31.37</v>
      </c>
      <c r="F221" s="239"/>
      <c r="G221" s="240">
        <f>ROUND(E221*F221,2)</f>
        <v>0</v>
      </c>
      <c r="H221" s="239"/>
      <c r="I221" s="240">
        <f>ROUND(E221*H221,2)</f>
        <v>0</v>
      </c>
      <c r="J221" s="239"/>
      <c r="K221" s="240">
        <f>ROUND(E221*J221,2)</f>
        <v>0</v>
      </c>
      <c r="L221" s="240">
        <v>21</v>
      </c>
      <c r="M221" s="240">
        <f>G221*(1+L221/100)</f>
        <v>0</v>
      </c>
      <c r="N221" s="240">
        <v>1.58E-3</v>
      </c>
      <c r="O221" s="240">
        <f>ROUND(E221*N221,2)</f>
        <v>0.05</v>
      </c>
      <c r="P221" s="240">
        <v>0</v>
      </c>
      <c r="Q221" s="240">
        <f>ROUND(E221*P221,2)</f>
        <v>0</v>
      </c>
      <c r="R221" s="240"/>
      <c r="S221" s="240" t="s">
        <v>166</v>
      </c>
      <c r="T221" s="241" t="s">
        <v>167</v>
      </c>
      <c r="U221" s="224">
        <v>0.214</v>
      </c>
      <c r="V221" s="224">
        <f>ROUND(E221*U221,2)</f>
        <v>6.71</v>
      </c>
      <c r="W221" s="224"/>
      <c r="X221" s="224" t="s">
        <v>193</v>
      </c>
      <c r="Y221" s="215"/>
      <c r="Z221" s="215"/>
      <c r="AA221" s="215"/>
      <c r="AB221" s="215"/>
      <c r="AC221" s="215"/>
      <c r="AD221" s="215"/>
      <c r="AE221" s="215"/>
      <c r="AF221" s="215"/>
      <c r="AG221" s="215" t="s">
        <v>194</v>
      </c>
      <c r="AH221" s="215"/>
      <c r="AI221" s="215"/>
      <c r="AJ221" s="215"/>
      <c r="AK221" s="215"/>
      <c r="AL221" s="215"/>
      <c r="AM221" s="215"/>
      <c r="AN221" s="215"/>
      <c r="AO221" s="215"/>
      <c r="AP221" s="215"/>
      <c r="AQ221" s="215"/>
      <c r="AR221" s="215"/>
      <c r="AS221" s="215"/>
      <c r="AT221" s="215"/>
      <c r="AU221" s="215"/>
      <c r="AV221" s="215"/>
      <c r="AW221" s="215"/>
      <c r="AX221" s="215"/>
      <c r="AY221" s="215"/>
      <c r="AZ221" s="215"/>
      <c r="BA221" s="215"/>
      <c r="BB221" s="215"/>
      <c r="BC221" s="215"/>
      <c r="BD221" s="215"/>
      <c r="BE221" s="215"/>
      <c r="BF221" s="215"/>
      <c r="BG221" s="215"/>
      <c r="BH221" s="215"/>
    </row>
    <row r="222" spans="1:60" outlineLevel="1" x14ac:dyDescent="0.2">
      <c r="A222" s="222"/>
      <c r="B222" s="223"/>
      <c r="C222" s="262" t="s">
        <v>322</v>
      </c>
      <c r="D222" s="253"/>
      <c r="E222" s="254">
        <v>21.47</v>
      </c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15"/>
      <c r="Z222" s="215"/>
      <c r="AA222" s="215"/>
      <c r="AB222" s="215"/>
      <c r="AC222" s="215"/>
      <c r="AD222" s="215"/>
      <c r="AE222" s="215"/>
      <c r="AF222" s="215"/>
      <c r="AG222" s="215" t="s">
        <v>240</v>
      </c>
      <c r="AH222" s="215">
        <v>0</v>
      </c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</row>
    <row r="223" spans="1:60" outlineLevel="1" x14ac:dyDescent="0.2">
      <c r="A223" s="222"/>
      <c r="B223" s="223"/>
      <c r="C223" s="262" t="s">
        <v>478</v>
      </c>
      <c r="D223" s="253"/>
      <c r="E223" s="254">
        <v>9.9</v>
      </c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15"/>
      <c r="Z223" s="215"/>
      <c r="AA223" s="215"/>
      <c r="AB223" s="215"/>
      <c r="AC223" s="215"/>
      <c r="AD223" s="215"/>
      <c r="AE223" s="215"/>
      <c r="AF223" s="215"/>
      <c r="AG223" s="215" t="s">
        <v>240</v>
      </c>
      <c r="AH223" s="215">
        <v>0</v>
      </c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15"/>
      <c r="AT223" s="215"/>
      <c r="AU223" s="215"/>
      <c r="AV223" s="215"/>
      <c r="AW223" s="215"/>
      <c r="AX223" s="215"/>
      <c r="AY223" s="215"/>
      <c r="AZ223" s="215"/>
      <c r="BA223" s="215"/>
      <c r="BB223" s="215"/>
      <c r="BC223" s="215"/>
      <c r="BD223" s="215"/>
      <c r="BE223" s="215"/>
      <c r="BF223" s="215"/>
      <c r="BG223" s="215"/>
      <c r="BH223" s="215"/>
    </row>
    <row r="224" spans="1:60" outlineLevel="1" x14ac:dyDescent="0.2">
      <c r="A224" s="235">
        <v>65</v>
      </c>
      <c r="B224" s="236" t="s">
        <v>479</v>
      </c>
      <c r="C224" s="247" t="s">
        <v>480</v>
      </c>
      <c r="D224" s="237" t="s">
        <v>272</v>
      </c>
      <c r="E224" s="238">
        <v>30</v>
      </c>
      <c r="F224" s="239"/>
      <c r="G224" s="240">
        <f>ROUND(E224*F224,2)</f>
        <v>0</v>
      </c>
      <c r="H224" s="239"/>
      <c r="I224" s="240">
        <f>ROUND(E224*H224,2)</f>
        <v>0</v>
      </c>
      <c r="J224" s="239"/>
      <c r="K224" s="240">
        <f>ROUND(E224*J224,2)</f>
        <v>0</v>
      </c>
      <c r="L224" s="240">
        <v>21</v>
      </c>
      <c r="M224" s="240">
        <f>G224*(1+L224/100)</f>
        <v>0</v>
      </c>
      <c r="N224" s="240">
        <v>0</v>
      </c>
      <c r="O224" s="240">
        <f>ROUND(E224*N224,2)</f>
        <v>0</v>
      </c>
      <c r="P224" s="240">
        <v>0</v>
      </c>
      <c r="Q224" s="240">
        <f>ROUND(E224*P224,2)</f>
        <v>0</v>
      </c>
      <c r="R224" s="240"/>
      <c r="S224" s="240" t="s">
        <v>166</v>
      </c>
      <c r="T224" s="241" t="s">
        <v>167</v>
      </c>
      <c r="U224" s="224">
        <v>3.0300000000000001E-2</v>
      </c>
      <c r="V224" s="224">
        <f>ROUND(E224*U224,2)</f>
        <v>0.91</v>
      </c>
      <c r="W224" s="224"/>
      <c r="X224" s="224" t="s">
        <v>193</v>
      </c>
      <c r="Y224" s="215"/>
      <c r="Z224" s="215"/>
      <c r="AA224" s="215"/>
      <c r="AB224" s="215"/>
      <c r="AC224" s="215"/>
      <c r="AD224" s="215"/>
      <c r="AE224" s="215"/>
      <c r="AF224" s="215"/>
      <c r="AG224" s="215" t="s">
        <v>194</v>
      </c>
      <c r="AH224" s="215"/>
      <c r="AI224" s="215"/>
      <c r="AJ224" s="215"/>
      <c r="AK224" s="215"/>
      <c r="AL224" s="215"/>
      <c r="AM224" s="215"/>
      <c r="AN224" s="215"/>
      <c r="AO224" s="215"/>
      <c r="AP224" s="215"/>
      <c r="AQ224" s="215"/>
      <c r="AR224" s="215"/>
      <c r="AS224" s="215"/>
      <c r="AT224" s="215"/>
      <c r="AU224" s="215"/>
      <c r="AV224" s="215"/>
      <c r="AW224" s="215"/>
      <c r="AX224" s="215"/>
      <c r="AY224" s="215"/>
      <c r="AZ224" s="215"/>
      <c r="BA224" s="215"/>
      <c r="BB224" s="215"/>
      <c r="BC224" s="215"/>
      <c r="BD224" s="215"/>
      <c r="BE224" s="215"/>
      <c r="BF224" s="215"/>
      <c r="BG224" s="215"/>
      <c r="BH224" s="215"/>
    </row>
    <row r="225" spans="1:60" outlineLevel="1" x14ac:dyDescent="0.2">
      <c r="A225" s="222"/>
      <c r="B225" s="223"/>
      <c r="C225" s="262" t="s">
        <v>415</v>
      </c>
      <c r="D225" s="253"/>
      <c r="E225" s="254">
        <v>30</v>
      </c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15"/>
      <c r="Z225" s="215"/>
      <c r="AA225" s="215"/>
      <c r="AB225" s="215"/>
      <c r="AC225" s="215"/>
      <c r="AD225" s="215"/>
      <c r="AE225" s="215"/>
      <c r="AF225" s="215"/>
      <c r="AG225" s="215" t="s">
        <v>240</v>
      </c>
      <c r="AH225" s="215">
        <v>0</v>
      </c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215"/>
      <c r="BA225" s="215"/>
      <c r="BB225" s="215"/>
      <c r="BC225" s="215"/>
      <c r="BD225" s="215"/>
      <c r="BE225" s="215"/>
      <c r="BF225" s="215"/>
      <c r="BG225" s="215"/>
      <c r="BH225" s="215"/>
    </row>
    <row r="226" spans="1:60" outlineLevel="1" x14ac:dyDescent="0.2">
      <c r="A226" s="235">
        <v>66</v>
      </c>
      <c r="B226" s="236" t="s">
        <v>481</v>
      </c>
      <c r="C226" s="247" t="s">
        <v>482</v>
      </c>
      <c r="D226" s="237" t="s">
        <v>272</v>
      </c>
      <c r="E226" s="238">
        <v>30</v>
      </c>
      <c r="F226" s="239"/>
      <c r="G226" s="240">
        <f>ROUND(E226*F226,2)</f>
        <v>0</v>
      </c>
      <c r="H226" s="239"/>
      <c r="I226" s="240">
        <f>ROUND(E226*H226,2)</f>
        <v>0</v>
      </c>
      <c r="J226" s="239"/>
      <c r="K226" s="240">
        <f>ROUND(E226*J226,2)</f>
        <v>0</v>
      </c>
      <c r="L226" s="240">
        <v>21</v>
      </c>
      <c r="M226" s="240">
        <f>G226*(1+L226/100)</f>
        <v>0</v>
      </c>
      <c r="N226" s="240">
        <v>0</v>
      </c>
      <c r="O226" s="240">
        <f>ROUND(E226*N226,2)</f>
        <v>0</v>
      </c>
      <c r="P226" s="240">
        <v>0</v>
      </c>
      <c r="Q226" s="240">
        <f>ROUND(E226*P226,2)</f>
        <v>0</v>
      </c>
      <c r="R226" s="240"/>
      <c r="S226" s="240" t="s">
        <v>166</v>
      </c>
      <c r="T226" s="241" t="s">
        <v>167</v>
      </c>
      <c r="U226" s="224">
        <v>1.7999999999999999E-2</v>
      </c>
      <c r="V226" s="224">
        <f>ROUND(E226*U226,2)</f>
        <v>0.54</v>
      </c>
      <c r="W226" s="224"/>
      <c r="X226" s="224" t="s">
        <v>193</v>
      </c>
      <c r="Y226" s="215"/>
      <c r="Z226" s="215"/>
      <c r="AA226" s="215"/>
      <c r="AB226" s="215"/>
      <c r="AC226" s="215"/>
      <c r="AD226" s="215"/>
      <c r="AE226" s="215"/>
      <c r="AF226" s="215"/>
      <c r="AG226" s="215" t="s">
        <v>194</v>
      </c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5"/>
    </row>
    <row r="227" spans="1:60" outlineLevel="1" x14ac:dyDescent="0.2">
      <c r="A227" s="222"/>
      <c r="B227" s="223"/>
      <c r="C227" s="262" t="s">
        <v>415</v>
      </c>
      <c r="D227" s="253"/>
      <c r="E227" s="254">
        <v>30</v>
      </c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15"/>
      <c r="Z227" s="215"/>
      <c r="AA227" s="215"/>
      <c r="AB227" s="215"/>
      <c r="AC227" s="215"/>
      <c r="AD227" s="215"/>
      <c r="AE227" s="215"/>
      <c r="AF227" s="215"/>
      <c r="AG227" s="215" t="s">
        <v>240</v>
      </c>
      <c r="AH227" s="215">
        <v>0</v>
      </c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  <c r="AW227" s="215"/>
      <c r="AX227" s="215"/>
      <c r="AY227" s="215"/>
      <c r="AZ227" s="215"/>
      <c r="BA227" s="215"/>
      <c r="BB227" s="215"/>
      <c r="BC227" s="215"/>
      <c r="BD227" s="215"/>
      <c r="BE227" s="215"/>
      <c r="BF227" s="215"/>
      <c r="BG227" s="215"/>
      <c r="BH227" s="215"/>
    </row>
    <row r="228" spans="1:60" x14ac:dyDescent="0.2">
      <c r="A228" s="229" t="s">
        <v>161</v>
      </c>
      <c r="B228" s="230" t="s">
        <v>93</v>
      </c>
      <c r="C228" s="246" t="s">
        <v>94</v>
      </c>
      <c r="D228" s="231"/>
      <c r="E228" s="232"/>
      <c r="F228" s="233"/>
      <c r="G228" s="233">
        <f>SUMIF(AG229:AG234,"&lt;&gt;NOR",G229:G234)</f>
        <v>0</v>
      </c>
      <c r="H228" s="233"/>
      <c r="I228" s="233">
        <f>SUM(I229:I234)</f>
        <v>0</v>
      </c>
      <c r="J228" s="233"/>
      <c r="K228" s="233">
        <f>SUM(K229:K234)</f>
        <v>0</v>
      </c>
      <c r="L228" s="233"/>
      <c r="M228" s="233">
        <f>SUM(M229:M234)</f>
        <v>0</v>
      </c>
      <c r="N228" s="233"/>
      <c r="O228" s="233">
        <f>SUM(O229:O234)</f>
        <v>0.23</v>
      </c>
      <c r="P228" s="233"/>
      <c r="Q228" s="233">
        <f>SUM(Q229:Q234)</f>
        <v>0</v>
      </c>
      <c r="R228" s="233"/>
      <c r="S228" s="233"/>
      <c r="T228" s="234"/>
      <c r="U228" s="228"/>
      <c r="V228" s="228">
        <f>SUM(V229:V234)</f>
        <v>37.35</v>
      </c>
      <c r="W228" s="228"/>
      <c r="X228" s="228"/>
      <c r="AG228" t="s">
        <v>162</v>
      </c>
    </row>
    <row r="229" spans="1:60" outlineLevel="1" x14ac:dyDescent="0.2">
      <c r="A229" s="235">
        <v>67</v>
      </c>
      <c r="B229" s="236" t="s">
        <v>483</v>
      </c>
      <c r="C229" s="247" t="s">
        <v>484</v>
      </c>
      <c r="D229" s="237" t="s">
        <v>272</v>
      </c>
      <c r="E229" s="238">
        <v>20.75</v>
      </c>
      <c r="F229" s="239"/>
      <c r="G229" s="240">
        <f>ROUND(E229*F229,2)</f>
        <v>0</v>
      </c>
      <c r="H229" s="239"/>
      <c r="I229" s="240">
        <f>ROUND(E229*H229,2)</f>
        <v>0</v>
      </c>
      <c r="J229" s="239"/>
      <c r="K229" s="240">
        <f>ROUND(E229*J229,2)</f>
        <v>0</v>
      </c>
      <c r="L229" s="240">
        <v>21</v>
      </c>
      <c r="M229" s="240">
        <f>G229*(1+L229/100)</f>
        <v>0</v>
      </c>
      <c r="N229" s="240">
        <v>0</v>
      </c>
      <c r="O229" s="240">
        <f>ROUND(E229*N229,2)</f>
        <v>0</v>
      </c>
      <c r="P229" s="240">
        <v>0</v>
      </c>
      <c r="Q229" s="240">
        <f>ROUND(E229*P229,2)</f>
        <v>0</v>
      </c>
      <c r="R229" s="240"/>
      <c r="S229" s="240" t="s">
        <v>166</v>
      </c>
      <c r="T229" s="241" t="s">
        <v>167</v>
      </c>
      <c r="U229" s="224">
        <v>0.13</v>
      </c>
      <c r="V229" s="224">
        <f>ROUND(E229*U229,2)</f>
        <v>2.7</v>
      </c>
      <c r="W229" s="224"/>
      <c r="X229" s="224" t="s">
        <v>193</v>
      </c>
      <c r="Y229" s="215"/>
      <c r="Z229" s="215"/>
      <c r="AA229" s="215"/>
      <c r="AB229" s="215"/>
      <c r="AC229" s="215"/>
      <c r="AD229" s="215"/>
      <c r="AE229" s="215"/>
      <c r="AF229" s="215"/>
      <c r="AG229" s="215" t="s">
        <v>194</v>
      </c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  <c r="AW229" s="215"/>
      <c r="AX229" s="215"/>
      <c r="AY229" s="215"/>
      <c r="AZ229" s="215"/>
      <c r="BA229" s="215"/>
      <c r="BB229" s="215"/>
      <c r="BC229" s="215"/>
      <c r="BD229" s="215"/>
      <c r="BE229" s="215"/>
      <c r="BF229" s="215"/>
      <c r="BG229" s="215"/>
      <c r="BH229" s="215"/>
    </row>
    <row r="230" spans="1:60" outlineLevel="1" x14ac:dyDescent="0.2">
      <c r="A230" s="222"/>
      <c r="B230" s="223"/>
      <c r="C230" s="248" t="s">
        <v>485</v>
      </c>
      <c r="D230" s="243"/>
      <c r="E230" s="243"/>
      <c r="F230" s="243"/>
      <c r="G230" s="243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15"/>
      <c r="Z230" s="215"/>
      <c r="AA230" s="215"/>
      <c r="AB230" s="215"/>
      <c r="AC230" s="215"/>
      <c r="AD230" s="215"/>
      <c r="AE230" s="215"/>
      <c r="AF230" s="215"/>
      <c r="AG230" s="215" t="s">
        <v>171</v>
      </c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  <c r="AW230" s="215"/>
      <c r="AX230" s="215"/>
      <c r="AY230" s="215"/>
      <c r="AZ230" s="215"/>
      <c r="BA230" s="215"/>
      <c r="BB230" s="215"/>
      <c r="BC230" s="215"/>
      <c r="BD230" s="215"/>
      <c r="BE230" s="215"/>
      <c r="BF230" s="215"/>
      <c r="BG230" s="215"/>
      <c r="BH230" s="215"/>
    </row>
    <row r="231" spans="1:60" outlineLevel="1" x14ac:dyDescent="0.2">
      <c r="A231" s="222"/>
      <c r="B231" s="223"/>
      <c r="C231" s="262" t="s">
        <v>486</v>
      </c>
      <c r="D231" s="253"/>
      <c r="E231" s="254">
        <v>13.25</v>
      </c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15"/>
      <c r="Z231" s="215"/>
      <c r="AA231" s="215"/>
      <c r="AB231" s="215"/>
      <c r="AC231" s="215"/>
      <c r="AD231" s="215"/>
      <c r="AE231" s="215"/>
      <c r="AF231" s="215"/>
      <c r="AG231" s="215" t="s">
        <v>240</v>
      </c>
      <c r="AH231" s="215">
        <v>0</v>
      </c>
      <c r="AI231" s="215"/>
      <c r="AJ231" s="215"/>
      <c r="AK231" s="215"/>
      <c r="AL231" s="215"/>
      <c r="AM231" s="215"/>
      <c r="AN231" s="215"/>
      <c r="AO231" s="215"/>
      <c r="AP231" s="215"/>
      <c r="AQ231" s="215"/>
      <c r="AR231" s="215"/>
      <c r="AS231" s="215"/>
      <c r="AT231" s="215"/>
      <c r="AU231" s="215"/>
      <c r="AV231" s="215"/>
      <c r="AW231" s="215"/>
      <c r="AX231" s="215"/>
      <c r="AY231" s="215"/>
      <c r="AZ231" s="215"/>
      <c r="BA231" s="215"/>
      <c r="BB231" s="215"/>
      <c r="BC231" s="215"/>
      <c r="BD231" s="215"/>
      <c r="BE231" s="215"/>
      <c r="BF231" s="215"/>
      <c r="BG231" s="215"/>
      <c r="BH231" s="215"/>
    </row>
    <row r="232" spans="1:60" outlineLevel="1" x14ac:dyDescent="0.2">
      <c r="A232" s="222"/>
      <c r="B232" s="223"/>
      <c r="C232" s="262" t="s">
        <v>418</v>
      </c>
      <c r="D232" s="253"/>
      <c r="E232" s="254">
        <v>7.5</v>
      </c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15"/>
      <c r="Z232" s="215"/>
      <c r="AA232" s="215"/>
      <c r="AB232" s="215"/>
      <c r="AC232" s="215"/>
      <c r="AD232" s="215"/>
      <c r="AE232" s="215"/>
      <c r="AF232" s="215"/>
      <c r="AG232" s="215" t="s">
        <v>240</v>
      </c>
      <c r="AH232" s="215">
        <v>0</v>
      </c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15"/>
      <c r="BG232" s="215"/>
      <c r="BH232" s="215"/>
    </row>
    <row r="233" spans="1:60" outlineLevel="1" x14ac:dyDescent="0.2">
      <c r="A233" s="235">
        <v>68</v>
      </c>
      <c r="B233" s="236" t="s">
        <v>487</v>
      </c>
      <c r="C233" s="247" t="s">
        <v>488</v>
      </c>
      <c r="D233" s="237" t="s">
        <v>272</v>
      </c>
      <c r="E233" s="238">
        <v>112.5</v>
      </c>
      <c r="F233" s="239"/>
      <c r="G233" s="240">
        <f>ROUND(E233*F233,2)</f>
        <v>0</v>
      </c>
      <c r="H233" s="239"/>
      <c r="I233" s="240">
        <f>ROUND(E233*H233,2)</f>
        <v>0</v>
      </c>
      <c r="J233" s="239"/>
      <c r="K233" s="240">
        <f>ROUND(E233*J233,2)</f>
        <v>0</v>
      </c>
      <c r="L233" s="240">
        <v>21</v>
      </c>
      <c r="M233" s="240">
        <f>G233*(1+L233/100)</f>
        <v>0</v>
      </c>
      <c r="N233" s="240">
        <v>2.0500000000000002E-3</v>
      </c>
      <c r="O233" s="240">
        <f>ROUND(E233*N233,2)</f>
        <v>0.23</v>
      </c>
      <c r="P233" s="240">
        <v>0</v>
      </c>
      <c r="Q233" s="240">
        <f>ROUND(E233*P233,2)</f>
        <v>0</v>
      </c>
      <c r="R233" s="240"/>
      <c r="S233" s="240" t="s">
        <v>166</v>
      </c>
      <c r="T233" s="241" t="s">
        <v>167</v>
      </c>
      <c r="U233" s="224">
        <v>0.308</v>
      </c>
      <c r="V233" s="224">
        <f>ROUND(E233*U233,2)</f>
        <v>34.65</v>
      </c>
      <c r="W233" s="224"/>
      <c r="X233" s="224" t="s">
        <v>193</v>
      </c>
      <c r="Y233" s="215"/>
      <c r="Z233" s="215"/>
      <c r="AA233" s="215"/>
      <c r="AB233" s="215"/>
      <c r="AC233" s="215"/>
      <c r="AD233" s="215"/>
      <c r="AE233" s="215"/>
      <c r="AF233" s="215"/>
      <c r="AG233" s="215" t="s">
        <v>194</v>
      </c>
      <c r="AH233" s="215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  <c r="AW233" s="215"/>
      <c r="AX233" s="215"/>
      <c r="AY233" s="215"/>
      <c r="AZ233" s="215"/>
      <c r="BA233" s="215"/>
      <c r="BB233" s="215"/>
      <c r="BC233" s="215"/>
      <c r="BD233" s="215"/>
      <c r="BE233" s="215"/>
      <c r="BF233" s="215"/>
      <c r="BG233" s="215"/>
      <c r="BH233" s="215"/>
    </row>
    <row r="234" spans="1:60" outlineLevel="1" x14ac:dyDescent="0.2">
      <c r="A234" s="222"/>
      <c r="B234" s="223"/>
      <c r="C234" s="262" t="s">
        <v>489</v>
      </c>
      <c r="D234" s="253"/>
      <c r="E234" s="254">
        <v>112.5</v>
      </c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15"/>
      <c r="Z234" s="215"/>
      <c r="AA234" s="215"/>
      <c r="AB234" s="215"/>
      <c r="AC234" s="215"/>
      <c r="AD234" s="215"/>
      <c r="AE234" s="215"/>
      <c r="AF234" s="215"/>
      <c r="AG234" s="215" t="s">
        <v>240</v>
      </c>
      <c r="AH234" s="215">
        <v>0</v>
      </c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  <c r="AU234" s="215"/>
      <c r="AV234" s="215"/>
      <c r="AW234" s="215"/>
      <c r="AX234" s="215"/>
      <c r="AY234" s="215"/>
      <c r="AZ234" s="215"/>
      <c r="BA234" s="215"/>
      <c r="BB234" s="215"/>
      <c r="BC234" s="215"/>
      <c r="BD234" s="215"/>
      <c r="BE234" s="215"/>
      <c r="BF234" s="215"/>
      <c r="BG234" s="215"/>
      <c r="BH234" s="215"/>
    </row>
    <row r="235" spans="1:60" x14ac:dyDescent="0.2">
      <c r="A235" s="229" t="s">
        <v>161</v>
      </c>
      <c r="B235" s="230" t="s">
        <v>95</v>
      </c>
      <c r="C235" s="246" t="s">
        <v>96</v>
      </c>
      <c r="D235" s="231"/>
      <c r="E235" s="232"/>
      <c r="F235" s="233"/>
      <c r="G235" s="233">
        <f>SUMIF(AG236:AG241,"&lt;&gt;NOR",G236:G241)</f>
        <v>0</v>
      </c>
      <c r="H235" s="233"/>
      <c r="I235" s="233">
        <f>SUM(I236:I241)</f>
        <v>0</v>
      </c>
      <c r="J235" s="233"/>
      <c r="K235" s="233">
        <f>SUM(K236:K241)</f>
        <v>0</v>
      </c>
      <c r="L235" s="233"/>
      <c r="M235" s="233">
        <f>SUM(M236:M241)</f>
        <v>0</v>
      </c>
      <c r="N235" s="233"/>
      <c r="O235" s="233">
        <f>SUM(O236:O241)</f>
        <v>0</v>
      </c>
      <c r="P235" s="233"/>
      <c r="Q235" s="233">
        <f>SUM(Q236:Q241)</f>
        <v>23.32</v>
      </c>
      <c r="R235" s="233"/>
      <c r="S235" s="233"/>
      <c r="T235" s="234"/>
      <c r="U235" s="228"/>
      <c r="V235" s="228">
        <f>SUM(V236:V241)</f>
        <v>48.08</v>
      </c>
      <c r="W235" s="228"/>
      <c r="X235" s="228"/>
      <c r="AG235" t="s">
        <v>162</v>
      </c>
    </row>
    <row r="236" spans="1:60" outlineLevel="1" x14ac:dyDescent="0.2">
      <c r="A236" s="235">
        <v>69</v>
      </c>
      <c r="B236" s="236" t="s">
        <v>490</v>
      </c>
      <c r="C236" s="247" t="s">
        <v>491</v>
      </c>
      <c r="D236" s="237" t="s">
        <v>237</v>
      </c>
      <c r="E236" s="238">
        <v>5.2991999999999999</v>
      </c>
      <c r="F236" s="239"/>
      <c r="G236" s="240">
        <f>ROUND(E236*F236,2)</f>
        <v>0</v>
      </c>
      <c r="H236" s="239"/>
      <c r="I236" s="240">
        <f>ROUND(E236*H236,2)</f>
        <v>0</v>
      </c>
      <c r="J236" s="239"/>
      <c r="K236" s="240">
        <f>ROUND(E236*J236,2)</f>
        <v>0</v>
      </c>
      <c r="L236" s="240">
        <v>21</v>
      </c>
      <c r="M236" s="240">
        <f>G236*(1+L236/100)</f>
        <v>0</v>
      </c>
      <c r="N236" s="240">
        <v>0</v>
      </c>
      <c r="O236" s="240">
        <f>ROUND(E236*N236,2)</f>
        <v>0</v>
      </c>
      <c r="P236" s="240">
        <v>1.8</v>
      </c>
      <c r="Q236" s="240">
        <f>ROUND(E236*P236,2)</f>
        <v>9.5399999999999991</v>
      </c>
      <c r="R236" s="240"/>
      <c r="S236" s="240" t="s">
        <v>166</v>
      </c>
      <c r="T236" s="241" t="s">
        <v>167</v>
      </c>
      <c r="U236" s="224">
        <v>1.52</v>
      </c>
      <c r="V236" s="224">
        <f>ROUND(E236*U236,2)</f>
        <v>8.0500000000000007</v>
      </c>
      <c r="W236" s="224"/>
      <c r="X236" s="224" t="s">
        <v>193</v>
      </c>
      <c r="Y236" s="215"/>
      <c r="Z236" s="215"/>
      <c r="AA236" s="215"/>
      <c r="AB236" s="215"/>
      <c r="AC236" s="215"/>
      <c r="AD236" s="215"/>
      <c r="AE236" s="215"/>
      <c r="AF236" s="215"/>
      <c r="AG236" s="215" t="s">
        <v>194</v>
      </c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  <c r="AW236" s="215"/>
      <c r="AX236" s="215"/>
      <c r="AY236" s="215"/>
      <c r="AZ236" s="215"/>
      <c r="BA236" s="215"/>
      <c r="BB236" s="215"/>
      <c r="BC236" s="215"/>
      <c r="BD236" s="215"/>
      <c r="BE236" s="215"/>
      <c r="BF236" s="215"/>
      <c r="BG236" s="215"/>
      <c r="BH236" s="215"/>
    </row>
    <row r="237" spans="1:60" outlineLevel="1" x14ac:dyDescent="0.2">
      <c r="A237" s="222"/>
      <c r="B237" s="223"/>
      <c r="C237" s="262" t="s">
        <v>492</v>
      </c>
      <c r="D237" s="253"/>
      <c r="E237" s="254">
        <v>5.3</v>
      </c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15"/>
      <c r="Z237" s="215"/>
      <c r="AA237" s="215"/>
      <c r="AB237" s="215"/>
      <c r="AC237" s="215"/>
      <c r="AD237" s="215"/>
      <c r="AE237" s="215"/>
      <c r="AF237" s="215"/>
      <c r="AG237" s="215" t="s">
        <v>240</v>
      </c>
      <c r="AH237" s="215">
        <v>0</v>
      </c>
      <c r="AI237" s="215"/>
      <c r="AJ237" s="215"/>
      <c r="AK237" s="215"/>
      <c r="AL237" s="215"/>
      <c r="AM237" s="215"/>
      <c r="AN237" s="215"/>
      <c r="AO237" s="215"/>
      <c r="AP237" s="215"/>
      <c r="AQ237" s="215"/>
      <c r="AR237" s="215"/>
      <c r="AS237" s="215"/>
      <c r="AT237" s="215"/>
      <c r="AU237" s="215"/>
      <c r="AV237" s="215"/>
      <c r="AW237" s="215"/>
      <c r="AX237" s="215"/>
      <c r="AY237" s="215"/>
      <c r="AZ237" s="215"/>
      <c r="BA237" s="215"/>
      <c r="BB237" s="215"/>
      <c r="BC237" s="215"/>
      <c r="BD237" s="215"/>
      <c r="BE237" s="215"/>
      <c r="BF237" s="215"/>
      <c r="BG237" s="215"/>
      <c r="BH237" s="215"/>
    </row>
    <row r="238" spans="1:60" outlineLevel="1" x14ac:dyDescent="0.2">
      <c r="A238" s="235">
        <v>70</v>
      </c>
      <c r="B238" s="236" t="s">
        <v>493</v>
      </c>
      <c r="C238" s="247" t="s">
        <v>494</v>
      </c>
      <c r="D238" s="237" t="s">
        <v>237</v>
      </c>
      <c r="E238" s="238">
        <v>6.2640000000000002</v>
      </c>
      <c r="F238" s="239"/>
      <c r="G238" s="240">
        <f>ROUND(E238*F238,2)</f>
        <v>0</v>
      </c>
      <c r="H238" s="239"/>
      <c r="I238" s="240">
        <f>ROUND(E238*H238,2)</f>
        <v>0</v>
      </c>
      <c r="J238" s="239"/>
      <c r="K238" s="240">
        <f>ROUND(E238*J238,2)</f>
        <v>0</v>
      </c>
      <c r="L238" s="240">
        <v>21</v>
      </c>
      <c r="M238" s="240">
        <f>G238*(1+L238/100)</f>
        <v>0</v>
      </c>
      <c r="N238" s="240">
        <v>0</v>
      </c>
      <c r="O238" s="240">
        <f>ROUND(E238*N238,2)</f>
        <v>0</v>
      </c>
      <c r="P238" s="240">
        <v>2.2000000000000002</v>
      </c>
      <c r="Q238" s="240">
        <f>ROUND(E238*P238,2)</f>
        <v>13.78</v>
      </c>
      <c r="R238" s="240"/>
      <c r="S238" s="240" t="s">
        <v>166</v>
      </c>
      <c r="T238" s="241" t="s">
        <v>167</v>
      </c>
      <c r="U238" s="224">
        <v>3.9769999999999999</v>
      </c>
      <c r="V238" s="224">
        <f>ROUND(E238*U238,2)</f>
        <v>24.91</v>
      </c>
      <c r="W238" s="224"/>
      <c r="X238" s="224" t="s">
        <v>193</v>
      </c>
      <c r="Y238" s="215"/>
      <c r="Z238" s="215"/>
      <c r="AA238" s="215"/>
      <c r="AB238" s="215"/>
      <c r="AC238" s="215"/>
      <c r="AD238" s="215"/>
      <c r="AE238" s="215"/>
      <c r="AF238" s="215"/>
      <c r="AG238" s="215" t="s">
        <v>194</v>
      </c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5"/>
      <c r="AZ238" s="215"/>
      <c r="BA238" s="215"/>
      <c r="BB238" s="215"/>
      <c r="BC238" s="215"/>
      <c r="BD238" s="215"/>
      <c r="BE238" s="215"/>
      <c r="BF238" s="215"/>
      <c r="BG238" s="215"/>
      <c r="BH238" s="215"/>
    </row>
    <row r="239" spans="1:60" outlineLevel="1" x14ac:dyDescent="0.2">
      <c r="A239" s="222"/>
      <c r="B239" s="223"/>
      <c r="C239" s="262" t="s">
        <v>495</v>
      </c>
      <c r="D239" s="253"/>
      <c r="E239" s="254">
        <v>6.26</v>
      </c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15"/>
      <c r="Z239" s="215"/>
      <c r="AA239" s="215"/>
      <c r="AB239" s="215"/>
      <c r="AC239" s="215"/>
      <c r="AD239" s="215"/>
      <c r="AE239" s="215"/>
      <c r="AF239" s="215"/>
      <c r="AG239" s="215" t="s">
        <v>240</v>
      </c>
      <c r="AH239" s="215">
        <v>0</v>
      </c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  <c r="AW239" s="215"/>
      <c r="AX239" s="215"/>
      <c r="AY239" s="215"/>
      <c r="AZ239" s="215"/>
      <c r="BA239" s="215"/>
      <c r="BB239" s="215"/>
      <c r="BC239" s="215"/>
      <c r="BD239" s="215"/>
      <c r="BE239" s="215"/>
      <c r="BF239" s="215"/>
      <c r="BG239" s="215"/>
      <c r="BH239" s="215"/>
    </row>
    <row r="240" spans="1:60" outlineLevel="1" x14ac:dyDescent="0.2">
      <c r="A240" s="235">
        <v>71</v>
      </c>
      <c r="B240" s="236" t="s">
        <v>496</v>
      </c>
      <c r="C240" s="247" t="s">
        <v>497</v>
      </c>
      <c r="D240" s="237" t="s">
        <v>237</v>
      </c>
      <c r="E240" s="238">
        <v>3.1320000000000001</v>
      </c>
      <c r="F240" s="239"/>
      <c r="G240" s="240">
        <f>ROUND(E240*F240,2)</f>
        <v>0</v>
      </c>
      <c r="H240" s="239"/>
      <c r="I240" s="240">
        <f>ROUND(E240*H240,2)</f>
        <v>0</v>
      </c>
      <c r="J240" s="239"/>
      <c r="K240" s="240">
        <f>ROUND(E240*J240,2)</f>
        <v>0</v>
      </c>
      <c r="L240" s="240">
        <v>21</v>
      </c>
      <c r="M240" s="240">
        <f>G240*(1+L240/100)</f>
        <v>0</v>
      </c>
      <c r="N240" s="240">
        <v>0</v>
      </c>
      <c r="O240" s="240">
        <f>ROUND(E240*N240,2)</f>
        <v>0</v>
      </c>
      <c r="P240" s="240">
        <v>0</v>
      </c>
      <c r="Q240" s="240">
        <f>ROUND(E240*P240,2)</f>
        <v>0</v>
      </c>
      <c r="R240" s="240"/>
      <c r="S240" s="240" t="s">
        <v>166</v>
      </c>
      <c r="T240" s="241" t="s">
        <v>167</v>
      </c>
      <c r="U240" s="224">
        <v>4.8280000000000003</v>
      </c>
      <c r="V240" s="224">
        <f>ROUND(E240*U240,2)</f>
        <v>15.12</v>
      </c>
      <c r="W240" s="224"/>
      <c r="X240" s="224" t="s">
        <v>193</v>
      </c>
      <c r="Y240" s="215"/>
      <c r="Z240" s="215"/>
      <c r="AA240" s="215"/>
      <c r="AB240" s="215"/>
      <c r="AC240" s="215"/>
      <c r="AD240" s="215"/>
      <c r="AE240" s="215"/>
      <c r="AF240" s="215"/>
      <c r="AG240" s="215" t="s">
        <v>194</v>
      </c>
      <c r="AH240" s="215"/>
      <c r="AI240" s="215"/>
      <c r="AJ240" s="215"/>
      <c r="AK240" s="215"/>
      <c r="AL240" s="215"/>
      <c r="AM240" s="215"/>
      <c r="AN240" s="215"/>
      <c r="AO240" s="215"/>
      <c r="AP240" s="215"/>
      <c r="AQ240" s="215"/>
      <c r="AR240" s="215"/>
      <c r="AS240" s="215"/>
      <c r="AT240" s="215"/>
      <c r="AU240" s="215"/>
      <c r="AV240" s="215"/>
      <c r="AW240" s="215"/>
      <c r="AX240" s="215"/>
      <c r="AY240" s="215"/>
      <c r="AZ240" s="215"/>
      <c r="BA240" s="215"/>
      <c r="BB240" s="215"/>
      <c r="BC240" s="215"/>
      <c r="BD240" s="215"/>
      <c r="BE240" s="215"/>
      <c r="BF240" s="215"/>
      <c r="BG240" s="215"/>
      <c r="BH240" s="215"/>
    </row>
    <row r="241" spans="1:60" outlineLevel="1" x14ac:dyDescent="0.2">
      <c r="A241" s="222"/>
      <c r="B241" s="223"/>
      <c r="C241" s="262" t="s">
        <v>498</v>
      </c>
      <c r="D241" s="253"/>
      <c r="E241" s="254">
        <v>3.13</v>
      </c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15"/>
      <c r="Z241" s="215"/>
      <c r="AA241" s="215"/>
      <c r="AB241" s="215"/>
      <c r="AC241" s="215"/>
      <c r="AD241" s="215"/>
      <c r="AE241" s="215"/>
      <c r="AF241" s="215"/>
      <c r="AG241" s="215" t="s">
        <v>240</v>
      </c>
      <c r="AH241" s="215">
        <v>0</v>
      </c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  <c r="AU241" s="215"/>
      <c r="AV241" s="215"/>
      <c r="AW241" s="215"/>
      <c r="AX241" s="215"/>
      <c r="AY241" s="215"/>
      <c r="AZ241" s="215"/>
      <c r="BA241" s="215"/>
      <c r="BB241" s="215"/>
      <c r="BC241" s="215"/>
      <c r="BD241" s="215"/>
      <c r="BE241" s="215"/>
      <c r="BF241" s="215"/>
      <c r="BG241" s="215"/>
      <c r="BH241" s="215"/>
    </row>
    <row r="242" spans="1:60" x14ac:dyDescent="0.2">
      <c r="A242" s="229" t="s">
        <v>161</v>
      </c>
      <c r="B242" s="230" t="s">
        <v>97</v>
      </c>
      <c r="C242" s="246" t="s">
        <v>98</v>
      </c>
      <c r="D242" s="231"/>
      <c r="E242" s="232"/>
      <c r="F242" s="233"/>
      <c r="G242" s="233">
        <f>SUMIF(AG243:AG256,"&lt;&gt;NOR",G243:G256)</f>
        <v>0</v>
      </c>
      <c r="H242" s="233"/>
      <c r="I242" s="233">
        <f>SUM(I243:I256)</f>
        <v>0</v>
      </c>
      <c r="J242" s="233"/>
      <c r="K242" s="233">
        <f>SUM(K243:K256)</f>
        <v>0</v>
      </c>
      <c r="L242" s="233"/>
      <c r="M242" s="233">
        <f>SUM(M243:M256)</f>
        <v>0</v>
      </c>
      <c r="N242" s="233"/>
      <c r="O242" s="233">
        <f>SUM(O243:O256)</f>
        <v>0</v>
      </c>
      <c r="P242" s="233"/>
      <c r="Q242" s="233">
        <f>SUM(Q243:Q256)</f>
        <v>4.9499999999999993</v>
      </c>
      <c r="R242" s="233"/>
      <c r="S242" s="233"/>
      <c r="T242" s="234"/>
      <c r="U242" s="228"/>
      <c r="V242" s="228">
        <f>SUM(V243:V256)</f>
        <v>32.790000000000006</v>
      </c>
      <c r="W242" s="228"/>
      <c r="X242" s="228"/>
      <c r="AG242" t="s">
        <v>162</v>
      </c>
    </row>
    <row r="243" spans="1:60" outlineLevel="1" x14ac:dyDescent="0.2">
      <c r="A243" s="235">
        <v>72</v>
      </c>
      <c r="B243" s="236" t="s">
        <v>499</v>
      </c>
      <c r="C243" s="247" t="s">
        <v>500</v>
      </c>
      <c r="D243" s="237" t="s">
        <v>295</v>
      </c>
      <c r="E243" s="238">
        <v>4</v>
      </c>
      <c r="F243" s="239"/>
      <c r="G243" s="240">
        <f>ROUND(E243*F243,2)</f>
        <v>0</v>
      </c>
      <c r="H243" s="239"/>
      <c r="I243" s="240">
        <f>ROUND(E243*H243,2)</f>
        <v>0</v>
      </c>
      <c r="J243" s="239"/>
      <c r="K243" s="240">
        <f>ROUND(E243*J243,2)</f>
        <v>0</v>
      </c>
      <c r="L243" s="240">
        <v>21</v>
      </c>
      <c r="M243" s="240">
        <f>G243*(1+L243/100)</f>
        <v>0</v>
      </c>
      <c r="N243" s="240">
        <v>4.8999999999999998E-4</v>
      </c>
      <c r="O243" s="240">
        <f>ROUND(E243*N243,2)</f>
        <v>0</v>
      </c>
      <c r="P243" s="240">
        <v>3.1E-2</v>
      </c>
      <c r="Q243" s="240">
        <f>ROUND(E243*P243,2)</f>
        <v>0.12</v>
      </c>
      <c r="R243" s="240"/>
      <c r="S243" s="240" t="s">
        <v>166</v>
      </c>
      <c r="T243" s="241" t="s">
        <v>167</v>
      </c>
      <c r="U243" s="224">
        <v>0.66600000000000004</v>
      </c>
      <c r="V243" s="224">
        <f>ROUND(E243*U243,2)</f>
        <v>2.66</v>
      </c>
      <c r="W243" s="224"/>
      <c r="X243" s="224" t="s">
        <v>193</v>
      </c>
      <c r="Y243" s="215"/>
      <c r="Z243" s="215"/>
      <c r="AA243" s="215"/>
      <c r="AB243" s="215"/>
      <c r="AC243" s="215"/>
      <c r="AD243" s="215"/>
      <c r="AE243" s="215"/>
      <c r="AF243" s="215"/>
      <c r="AG243" s="215" t="s">
        <v>194</v>
      </c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  <c r="AU243" s="215"/>
      <c r="AV243" s="215"/>
      <c r="AW243" s="215"/>
      <c r="AX243" s="215"/>
      <c r="AY243" s="215"/>
      <c r="AZ243" s="215"/>
      <c r="BA243" s="215"/>
      <c r="BB243" s="215"/>
      <c r="BC243" s="215"/>
      <c r="BD243" s="215"/>
      <c r="BE243" s="215"/>
      <c r="BF243" s="215"/>
      <c r="BG243" s="215"/>
      <c r="BH243" s="215"/>
    </row>
    <row r="244" spans="1:60" outlineLevel="1" x14ac:dyDescent="0.2">
      <c r="A244" s="222"/>
      <c r="B244" s="223"/>
      <c r="C244" s="248" t="s">
        <v>501</v>
      </c>
      <c r="D244" s="243"/>
      <c r="E244" s="243"/>
      <c r="F244" s="243"/>
      <c r="G244" s="243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15"/>
      <c r="Z244" s="215"/>
      <c r="AA244" s="215"/>
      <c r="AB244" s="215"/>
      <c r="AC244" s="215"/>
      <c r="AD244" s="215"/>
      <c r="AE244" s="215"/>
      <c r="AF244" s="215"/>
      <c r="AG244" s="215" t="s">
        <v>171</v>
      </c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</row>
    <row r="245" spans="1:60" outlineLevel="1" x14ac:dyDescent="0.2">
      <c r="A245" s="222"/>
      <c r="B245" s="223"/>
      <c r="C245" s="262" t="s">
        <v>79</v>
      </c>
      <c r="D245" s="253"/>
      <c r="E245" s="254">
        <v>4</v>
      </c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15"/>
      <c r="Z245" s="215"/>
      <c r="AA245" s="215"/>
      <c r="AB245" s="215"/>
      <c r="AC245" s="215"/>
      <c r="AD245" s="215"/>
      <c r="AE245" s="215"/>
      <c r="AF245" s="215"/>
      <c r="AG245" s="215" t="s">
        <v>240</v>
      </c>
      <c r="AH245" s="215">
        <v>0</v>
      </c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</row>
    <row r="246" spans="1:60" outlineLevel="1" x14ac:dyDescent="0.2">
      <c r="A246" s="235">
        <v>73</v>
      </c>
      <c r="B246" s="236" t="s">
        <v>502</v>
      </c>
      <c r="C246" s="247" t="s">
        <v>503</v>
      </c>
      <c r="D246" s="237" t="s">
        <v>389</v>
      </c>
      <c r="E246" s="238">
        <v>9.4</v>
      </c>
      <c r="F246" s="239"/>
      <c r="G246" s="240">
        <f>ROUND(E246*F246,2)</f>
        <v>0</v>
      </c>
      <c r="H246" s="239"/>
      <c r="I246" s="240">
        <f>ROUND(E246*H246,2)</f>
        <v>0</v>
      </c>
      <c r="J246" s="239"/>
      <c r="K246" s="240">
        <f>ROUND(E246*J246,2)</f>
        <v>0</v>
      </c>
      <c r="L246" s="240">
        <v>21</v>
      </c>
      <c r="M246" s="240">
        <f>G246*(1+L246/100)</f>
        <v>0</v>
      </c>
      <c r="N246" s="240">
        <v>0</v>
      </c>
      <c r="O246" s="240">
        <f>ROUND(E246*N246,2)</f>
        <v>0</v>
      </c>
      <c r="P246" s="240">
        <v>6.5000000000000002E-2</v>
      </c>
      <c r="Q246" s="240">
        <f>ROUND(E246*P246,2)</f>
        <v>0.61</v>
      </c>
      <c r="R246" s="240"/>
      <c r="S246" s="240" t="s">
        <v>166</v>
      </c>
      <c r="T246" s="241" t="s">
        <v>167</v>
      </c>
      <c r="U246" s="224">
        <v>0.93</v>
      </c>
      <c r="V246" s="224">
        <f>ROUND(E246*U246,2)</f>
        <v>8.74</v>
      </c>
      <c r="W246" s="224"/>
      <c r="X246" s="224" t="s">
        <v>193</v>
      </c>
      <c r="Y246" s="215"/>
      <c r="Z246" s="215"/>
      <c r="AA246" s="215"/>
      <c r="AB246" s="215"/>
      <c r="AC246" s="215"/>
      <c r="AD246" s="215"/>
      <c r="AE246" s="215"/>
      <c r="AF246" s="215"/>
      <c r="AG246" s="215" t="s">
        <v>194</v>
      </c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  <c r="AW246" s="215"/>
      <c r="AX246" s="215"/>
      <c r="AY246" s="215"/>
      <c r="AZ246" s="215"/>
      <c r="BA246" s="215"/>
      <c r="BB246" s="215"/>
      <c r="BC246" s="215"/>
      <c r="BD246" s="215"/>
      <c r="BE246" s="215"/>
      <c r="BF246" s="215"/>
      <c r="BG246" s="215"/>
      <c r="BH246" s="215"/>
    </row>
    <row r="247" spans="1:60" outlineLevel="1" x14ac:dyDescent="0.2">
      <c r="A247" s="222"/>
      <c r="B247" s="223"/>
      <c r="C247" s="262" t="s">
        <v>504</v>
      </c>
      <c r="D247" s="253"/>
      <c r="E247" s="254">
        <v>7.6</v>
      </c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15"/>
      <c r="Z247" s="215"/>
      <c r="AA247" s="215"/>
      <c r="AB247" s="215"/>
      <c r="AC247" s="215"/>
      <c r="AD247" s="215"/>
      <c r="AE247" s="215"/>
      <c r="AF247" s="215"/>
      <c r="AG247" s="215" t="s">
        <v>240</v>
      </c>
      <c r="AH247" s="215">
        <v>0</v>
      </c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  <c r="AW247" s="215"/>
      <c r="AX247" s="215"/>
      <c r="AY247" s="215"/>
      <c r="AZ247" s="215"/>
      <c r="BA247" s="215"/>
      <c r="BB247" s="215"/>
      <c r="BC247" s="215"/>
      <c r="BD247" s="215"/>
      <c r="BE247" s="215"/>
      <c r="BF247" s="215"/>
      <c r="BG247" s="215"/>
      <c r="BH247" s="215"/>
    </row>
    <row r="248" spans="1:60" outlineLevel="1" x14ac:dyDescent="0.2">
      <c r="A248" s="222"/>
      <c r="B248" s="223"/>
      <c r="C248" s="262" t="s">
        <v>505</v>
      </c>
      <c r="D248" s="253"/>
      <c r="E248" s="254">
        <v>1.8</v>
      </c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15"/>
      <c r="Z248" s="215"/>
      <c r="AA248" s="215"/>
      <c r="AB248" s="215"/>
      <c r="AC248" s="215"/>
      <c r="AD248" s="215"/>
      <c r="AE248" s="215"/>
      <c r="AF248" s="215"/>
      <c r="AG248" s="215" t="s">
        <v>240</v>
      </c>
      <c r="AH248" s="215">
        <v>0</v>
      </c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  <c r="AW248" s="215"/>
      <c r="AX248" s="215"/>
      <c r="AY248" s="215"/>
      <c r="AZ248" s="215"/>
      <c r="BA248" s="215"/>
      <c r="BB248" s="215"/>
      <c r="BC248" s="215"/>
      <c r="BD248" s="215"/>
      <c r="BE248" s="215"/>
      <c r="BF248" s="215"/>
      <c r="BG248" s="215"/>
      <c r="BH248" s="215"/>
    </row>
    <row r="249" spans="1:60" outlineLevel="1" x14ac:dyDescent="0.2">
      <c r="A249" s="235">
        <v>74</v>
      </c>
      <c r="B249" s="236" t="s">
        <v>506</v>
      </c>
      <c r="C249" s="247" t="s">
        <v>507</v>
      </c>
      <c r="D249" s="237" t="s">
        <v>272</v>
      </c>
      <c r="E249" s="238">
        <v>27.806000000000001</v>
      </c>
      <c r="F249" s="239"/>
      <c r="G249" s="240">
        <f>ROUND(E249*F249,2)</f>
        <v>0</v>
      </c>
      <c r="H249" s="239"/>
      <c r="I249" s="240">
        <f>ROUND(E249*H249,2)</f>
        <v>0</v>
      </c>
      <c r="J249" s="239"/>
      <c r="K249" s="240">
        <f>ROUND(E249*J249,2)</f>
        <v>0</v>
      </c>
      <c r="L249" s="240">
        <v>21</v>
      </c>
      <c r="M249" s="240">
        <f>G249*(1+L249/100)</f>
        <v>0</v>
      </c>
      <c r="N249" s="240">
        <v>0</v>
      </c>
      <c r="O249" s="240">
        <f>ROUND(E249*N249,2)</f>
        <v>0</v>
      </c>
      <c r="P249" s="240">
        <v>0.02</v>
      </c>
      <c r="Q249" s="240">
        <f>ROUND(E249*P249,2)</f>
        <v>0.56000000000000005</v>
      </c>
      <c r="R249" s="240"/>
      <c r="S249" s="240" t="s">
        <v>166</v>
      </c>
      <c r="T249" s="241" t="s">
        <v>167</v>
      </c>
      <c r="U249" s="224">
        <v>0.17</v>
      </c>
      <c r="V249" s="224">
        <f>ROUND(E249*U249,2)</f>
        <v>4.7300000000000004</v>
      </c>
      <c r="W249" s="224"/>
      <c r="X249" s="224" t="s">
        <v>193</v>
      </c>
      <c r="Y249" s="215"/>
      <c r="Z249" s="215"/>
      <c r="AA249" s="215"/>
      <c r="AB249" s="215"/>
      <c r="AC249" s="215"/>
      <c r="AD249" s="215"/>
      <c r="AE249" s="215"/>
      <c r="AF249" s="215"/>
      <c r="AG249" s="215" t="s">
        <v>194</v>
      </c>
      <c r="AH249" s="215"/>
      <c r="AI249" s="215"/>
      <c r="AJ249" s="215"/>
      <c r="AK249" s="215"/>
      <c r="AL249" s="215"/>
      <c r="AM249" s="215"/>
      <c r="AN249" s="215"/>
      <c r="AO249" s="215"/>
      <c r="AP249" s="215"/>
      <c r="AQ249" s="215"/>
      <c r="AR249" s="215"/>
      <c r="AS249" s="215"/>
      <c r="AT249" s="215"/>
      <c r="AU249" s="215"/>
      <c r="AV249" s="215"/>
      <c r="AW249" s="215"/>
      <c r="AX249" s="215"/>
      <c r="AY249" s="215"/>
      <c r="AZ249" s="215"/>
      <c r="BA249" s="215"/>
      <c r="BB249" s="215"/>
      <c r="BC249" s="215"/>
      <c r="BD249" s="215"/>
      <c r="BE249" s="215"/>
      <c r="BF249" s="215"/>
      <c r="BG249" s="215"/>
      <c r="BH249" s="215"/>
    </row>
    <row r="250" spans="1:60" outlineLevel="1" x14ac:dyDescent="0.2">
      <c r="A250" s="222"/>
      <c r="B250" s="223"/>
      <c r="C250" s="262" t="s">
        <v>381</v>
      </c>
      <c r="D250" s="253"/>
      <c r="E250" s="254">
        <v>21.47</v>
      </c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15"/>
      <c r="Z250" s="215"/>
      <c r="AA250" s="215"/>
      <c r="AB250" s="215"/>
      <c r="AC250" s="215"/>
      <c r="AD250" s="215"/>
      <c r="AE250" s="215"/>
      <c r="AF250" s="215"/>
      <c r="AG250" s="215" t="s">
        <v>240</v>
      </c>
      <c r="AH250" s="215">
        <v>0</v>
      </c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  <c r="BC250" s="215"/>
      <c r="BD250" s="215"/>
      <c r="BE250" s="215"/>
      <c r="BF250" s="215"/>
      <c r="BG250" s="215"/>
      <c r="BH250" s="215"/>
    </row>
    <row r="251" spans="1:60" outlineLevel="1" x14ac:dyDescent="0.2">
      <c r="A251" s="222"/>
      <c r="B251" s="223"/>
      <c r="C251" s="262" t="s">
        <v>382</v>
      </c>
      <c r="D251" s="253"/>
      <c r="E251" s="254">
        <v>6.34</v>
      </c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15"/>
      <c r="Z251" s="215"/>
      <c r="AA251" s="215"/>
      <c r="AB251" s="215"/>
      <c r="AC251" s="215"/>
      <c r="AD251" s="215"/>
      <c r="AE251" s="215"/>
      <c r="AF251" s="215"/>
      <c r="AG251" s="215" t="s">
        <v>240</v>
      </c>
      <c r="AH251" s="215">
        <v>0</v>
      </c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  <c r="AU251" s="215"/>
      <c r="AV251" s="215"/>
      <c r="AW251" s="215"/>
      <c r="AX251" s="215"/>
      <c r="AY251" s="215"/>
      <c r="AZ251" s="215"/>
      <c r="BA251" s="215"/>
      <c r="BB251" s="215"/>
      <c r="BC251" s="215"/>
      <c r="BD251" s="215"/>
      <c r="BE251" s="215"/>
      <c r="BF251" s="215"/>
      <c r="BG251" s="215"/>
      <c r="BH251" s="215"/>
    </row>
    <row r="252" spans="1:60" outlineLevel="1" x14ac:dyDescent="0.2">
      <c r="A252" s="235">
        <v>75</v>
      </c>
      <c r="B252" s="236" t="s">
        <v>508</v>
      </c>
      <c r="C252" s="247" t="s">
        <v>509</v>
      </c>
      <c r="D252" s="237" t="s">
        <v>272</v>
      </c>
      <c r="E252" s="238">
        <v>41</v>
      </c>
      <c r="F252" s="239"/>
      <c r="G252" s="240">
        <f>ROUND(E252*F252,2)</f>
        <v>0</v>
      </c>
      <c r="H252" s="239"/>
      <c r="I252" s="240">
        <f>ROUND(E252*H252,2)</f>
        <v>0</v>
      </c>
      <c r="J252" s="239"/>
      <c r="K252" s="240">
        <f>ROUND(E252*J252,2)</f>
        <v>0</v>
      </c>
      <c r="L252" s="240">
        <v>21</v>
      </c>
      <c r="M252" s="240">
        <f>G252*(1+L252/100)</f>
        <v>0</v>
      </c>
      <c r="N252" s="240">
        <v>0</v>
      </c>
      <c r="O252" s="240">
        <f>ROUND(E252*N252,2)</f>
        <v>0</v>
      </c>
      <c r="P252" s="240">
        <v>4.5999999999999999E-2</v>
      </c>
      <c r="Q252" s="240">
        <f>ROUND(E252*P252,2)</f>
        <v>1.89</v>
      </c>
      <c r="R252" s="240"/>
      <c r="S252" s="240" t="s">
        <v>166</v>
      </c>
      <c r="T252" s="241" t="s">
        <v>167</v>
      </c>
      <c r="U252" s="224">
        <v>0.26</v>
      </c>
      <c r="V252" s="224">
        <f>ROUND(E252*U252,2)</f>
        <v>10.66</v>
      </c>
      <c r="W252" s="224"/>
      <c r="X252" s="224" t="s">
        <v>193</v>
      </c>
      <c r="Y252" s="215"/>
      <c r="Z252" s="215"/>
      <c r="AA252" s="215"/>
      <c r="AB252" s="215"/>
      <c r="AC252" s="215"/>
      <c r="AD252" s="215"/>
      <c r="AE252" s="215"/>
      <c r="AF252" s="215"/>
      <c r="AG252" s="215" t="s">
        <v>194</v>
      </c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  <c r="AU252" s="215"/>
      <c r="AV252" s="215"/>
      <c r="AW252" s="215"/>
      <c r="AX252" s="215"/>
      <c r="AY252" s="215"/>
      <c r="AZ252" s="215"/>
      <c r="BA252" s="215"/>
      <c r="BB252" s="215"/>
      <c r="BC252" s="215"/>
      <c r="BD252" s="215"/>
      <c r="BE252" s="215"/>
      <c r="BF252" s="215"/>
      <c r="BG252" s="215"/>
      <c r="BH252" s="215"/>
    </row>
    <row r="253" spans="1:60" outlineLevel="1" x14ac:dyDescent="0.2">
      <c r="A253" s="222"/>
      <c r="B253" s="223"/>
      <c r="C253" s="262" t="s">
        <v>510</v>
      </c>
      <c r="D253" s="253"/>
      <c r="E253" s="254">
        <v>41</v>
      </c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15"/>
      <c r="Z253" s="215"/>
      <c r="AA253" s="215"/>
      <c r="AB253" s="215"/>
      <c r="AC253" s="215"/>
      <c r="AD253" s="215"/>
      <c r="AE253" s="215"/>
      <c r="AF253" s="215"/>
      <c r="AG253" s="215" t="s">
        <v>240</v>
      </c>
      <c r="AH253" s="215">
        <v>0</v>
      </c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  <c r="AU253" s="215"/>
      <c r="AV253" s="215"/>
      <c r="AW253" s="215"/>
      <c r="AX253" s="215"/>
      <c r="AY253" s="215"/>
      <c r="AZ253" s="215"/>
      <c r="BA253" s="215"/>
      <c r="BB253" s="215"/>
      <c r="BC253" s="215"/>
      <c r="BD253" s="215"/>
      <c r="BE253" s="215"/>
      <c r="BF253" s="215"/>
      <c r="BG253" s="215"/>
      <c r="BH253" s="215"/>
    </row>
    <row r="254" spans="1:60" outlineLevel="1" x14ac:dyDescent="0.2">
      <c r="A254" s="235">
        <v>76</v>
      </c>
      <c r="B254" s="236" t="s">
        <v>511</v>
      </c>
      <c r="C254" s="247" t="s">
        <v>512</v>
      </c>
      <c r="D254" s="237" t="s">
        <v>272</v>
      </c>
      <c r="E254" s="238">
        <v>30</v>
      </c>
      <c r="F254" s="239"/>
      <c r="G254" s="240">
        <f>ROUND(E254*F254,2)</f>
        <v>0</v>
      </c>
      <c r="H254" s="239"/>
      <c r="I254" s="240">
        <f>ROUND(E254*H254,2)</f>
        <v>0</v>
      </c>
      <c r="J254" s="239"/>
      <c r="K254" s="240">
        <f>ROUND(E254*J254,2)</f>
        <v>0</v>
      </c>
      <c r="L254" s="240">
        <v>21</v>
      </c>
      <c r="M254" s="240">
        <f>G254*(1+L254/100)</f>
        <v>0</v>
      </c>
      <c r="N254" s="240">
        <v>0</v>
      </c>
      <c r="O254" s="240">
        <f>ROUND(E254*N254,2)</f>
        <v>0</v>
      </c>
      <c r="P254" s="240">
        <v>5.8999999999999997E-2</v>
      </c>
      <c r="Q254" s="240">
        <f>ROUND(E254*P254,2)</f>
        <v>1.77</v>
      </c>
      <c r="R254" s="240"/>
      <c r="S254" s="240" t="s">
        <v>166</v>
      </c>
      <c r="T254" s="241" t="s">
        <v>167</v>
      </c>
      <c r="U254" s="224">
        <v>0.2</v>
      </c>
      <c r="V254" s="224">
        <f>ROUND(E254*U254,2)</f>
        <v>6</v>
      </c>
      <c r="W254" s="224"/>
      <c r="X254" s="224" t="s">
        <v>193</v>
      </c>
      <c r="Y254" s="215"/>
      <c r="Z254" s="215"/>
      <c r="AA254" s="215"/>
      <c r="AB254" s="215"/>
      <c r="AC254" s="215"/>
      <c r="AD254" s="215"/>
      <c r="AE254" s="215"/>
      <c r="AF254" s="215"/>
      <c r="AG254" s="215" t="s">
        <v>194</v>
      </c>
      <c r="AH254" s="215"/>
      <c r="AI254" s="215"/>
      <c r="AJ254" s="215"/>
      <c r="AK254" s="215"/>
      <c r="AL254" s="215"/>
      <c r="AM254" s="215"/>
      <c r="AN254" s="215"/>
      <c r="AO254" s="215"/>
      <c r="AP254" s="215"/>
      <c r="AQ254" s="215"/>
      <c r="AR254" s="215"/>
      <c r="AS254" s="215"/>
      <c r="AT254" s="215"/>
      <c r="AU254" s="215"/>
      <c r="AV254" s="215"/>
      <c r="AW254" s="215"/>
      <c r="AX254" s="215"/>
      <c r="AY254" s="215"/>
      <c r="AZ254" s="215"/>
      <c r="BA254" s="215"/>
      <c r="BB254" s="215"/>
      <c r="BC254" s="215"/>
      <c r="BD254" s="215"/>
      <c r="BE254" s="215"/>
      <c r="BF254" s="215"/>
      <c r="BG254" s="215"/>
      <c r="BH254" s="215"/>
    </row>
    <row r="255" spans="1:60" outlineLevel="1" x14ac:dyDescent="0.2">
      <c r="A255" s="222"/>
      <c r="B255" s="223"/>
      <c r="C255" s="248" t="s">
        <v>513</v>
      </c>
      <c r="D255" s="243"/>
      <c r="E255" s="243"/>
      <c r="F255" s="243"/>
      <c r="G255" s="243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15"/>
      <c r="Z255" s="215"/>
      <c r="AA255" s="215"/>
      <c r="AB255" s="215"/>
      <c r="AC255" s="215"/>
      <c r="AD255" s="215"/>
      <c r="AE255" s="215"/>
      <c r="AF255" s="215"/>
      <c r="AG255" s="215" t="s">
        <v>171</v>
      </c>
      <c r="AH255" s="215"/>
      <c r="AI255" s="215"/>
      <c r="AJ255" s="215"/>
      <c r="AK255" s="215"/>
      <c r="AL255" s="215"/>
      <c r="AM255" s="215"/>
      <c r="AN255" s="215"/>
      <c r="AO255" s="215"/>
      <c r="AP255" s="215"/>
      <c r="AQ255" s="215"/>
      <c r="AR255" s="215"/>
      <c r="AS255" s="215"/>
      <c r="AT255" s="215"/>
      <c r="AU255" s="215"/>
      <c r="AV255" s="215"/>
      <c r="AW255" s="215"/>
      <c r="AX255" s="215"/>
      <c r="AY255" s="215"/>
      <c r="AZ255" s="215"/>
      <c r="BA255" s="215"/>
      <c r="BB255" s="215"/>
      <c r="BC255" s="215"/>
      <c r="BD255" s="215"/>
      <c r="BE255" s="215"/>
      <c r="BF255" s="215"/>
      <c r="BG255" s="215"/>
      <c r="BH255" s="215"/>
    </row>
    <row r="256" spans="1:60" outlineLevel="1" x14ac:dyDescent="0.2">
      <c r="A256" s="222"/>
      <c r="B256" s="223"/>
      <c r="C256" s="262" t="s">
        <v>415</v>
      </c>
      <c r="D256" s="253"/>
      <c r="E256" s="254">
        <v>30</v>
      </c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15"/>
      <c r="Z256" s="215"/>
      <c r="AA256" s="215"/>
      <c r="AB256" s="215"/>
      <c r="AC256" s="215"/>
      <c r="AD256" s="215"/>
      <c r="AE256" s="215"/>
      <c r="AF256" s="215"/>
      <c r="AG256" s="215" t="s">
        <v>240</v>
      </c>
      <c r="AH256" s="215">
        <v>0</v>
      </c>
      <c r="AI256" s="215"/>
      <c r="AJ256" s="215"/>
      <c r="AK256" s="215"/>
      <c r="AL256" s="215"/>
      <c r="AM256" s="215"/>
      <c r="AN256" s="215"/>
      <c r="AO256" s="215"/>
      <c r="AP256" s="215"/>
      <c r="AQ256" s="215"/>
      <c r="AR256" s="215"/>
      <c r="AS256" s="215"/>
      <c r="AT256" s="215"/>
      <c r="AU256" s="215"/>
      <c r="AV256" s="215"/>
      <c r="AW256" s="215"/>
      <c r="AX256" s="215"/>
      <c r="AY256" s="215"/>
      <c r="AZ256" s="215"/>
      <c r="BA256" s="215"/>
      <c r="BB256" s="215"/>
      <c r="BC256" s="215"/>
      <c r="BD256" s="215"/>
      <c r="BE256" s="215"/>
      <c r="BF256" s="215"/>
      <c r="BG256" s="215"/>
      <c r="BH256" s="215"/>
    </row>
    <row r="257" spans="1:60" x14ac:dyDescent="0.2">
      <c r="A257" s="229" t="s">
        <v>161</v>
      </c>
      <c r="B257" s="230" t="s">
        <v>99</v>
      </c>
      <c r="C257" s="246" t="s">
        <v>100</v>
      </c>
      <c r="D257" s="231"/>
      <c r="E257" s="232"/>
      <c r="F257" s="233"/>
      <c r="G257" s="233">
        <f>SUMIF(AG258:AG258,"&lt;&gt;NOR",G258:G258)</f>
        <v>0</v>
      </c>
      <c r="H257" s="233"/>
      <c r="I257" s="233">
        <f>SUM(I258:I258)</f>
        <v>0</v>
      </c>
      <c r="J257" s="233"/>
      <c r="K257" s="233">
        <f>SUM(K258:K258)</f>
        <v>0</v>
      </c>
      <c r="L257" s="233"/>
      <c r="M257" s="233">
        <f>SUM(M258:M258)</f>
        <v>0</v>
      </c>
      <c r="N257" s="233"/>
      <c r="O257" s="233">
        <f>SUM(O258:O258)</f>
        <v>0</v>
      </c>
      <c r="P257" s="233"/>
      <c r="Q257" s="233">
        <f>SUM(Q258:Q258)</f>
        <v>0</v>
      </c>
      <c r="R257" s="233"/>
      <c r="S257" s="233"/>
      <c r="T257" s="234"/>
      <c r="U257" s="228"/>
      <c r="V257" s="228">
        <f>SUM(V258:V258)</f>
        <v>64.06</v>
      </c>
      <c r="W257" s="228"/>
      <c r="X257" s="228"/>
      <c r="AG257" t="s">
        <v>162</v>
      </c>
    </row>
    <row r="258" spans="1:60" outlineLevel="1" x14ac:dyDescent="0.2">
      <c r="A258" s="255">
        <v>77</v>
      </c>
      <c r="B258" s="256" t="s">
        <v>514</v>
      </c>
      <c r="C258" s="264" t="s">
        <v>515</v>
      </c>
      <c r="D258" s="257" t="s">
        <v>288</v>
      </c>
      <c r="E258" s="258">
        <v>68.25506</v>
      </c>
      <c r="F258" s="259"/>
      <c r="G258" s="260">
        <f>ROUND(E258*F258,2)</f>
        <v>0</v>
      </c>
      <c r="H258" s="259"/>
      <c r="I258" s="260">
        <f>ROUND(E258*H258,2)</f>
        <v>0</v>
      </c>
      <c r="J258" s="259"/>
      <c r="K258" s="260">
        <f>ROUND(E258*J258,2)</f>
        <v>0</v>
      </c>
      <c r="L258" s="260">
        <v>21</v>
      </c>
      <c r="M258" s="260">
        <f>G258*(1+L258/100)</f>
        <v>0</v>
      </c>
      <c r="N258" s="260">
        <v>0</v>
      </c>
      <c r="O258" s="260">
        <f>ROUND(E258*N258,2)</f>
        <v>0</v>
      </c>
      <c r="P258" s="260">
        <v>0</v>
      </c>
      <c r="Q258" s="260">
        <f>ROUND(E258*P258,2)</f>
        <v>0</v>
      </c>
      <c r="R258" s="260"/>
      <c r="S258" s="260" t="s">
        <v>166</v>
      </c>
      <c r="T258" s="261" t="s">
        <v>167</v>
      </c>
      <c r="U258" s="224">
        <v>0.9385</v>
      </c>
      <c r="V258" s="224">
        <f>ROUND(E258*U258,2)</f>
        <v>64.06</v>
      </c>
      <c r="W258" s="224"/>
      <c r="X258" s="224" t="s">
        <v>193</v>
      </c>
      <c r="Y258" s="215"/>
      <c r="Z258" s="215"/>
      <c r="AA258" s="215"/>
      <c r="AB258" s="215"/>
      <c r="AC258" s="215"/>
      <c r="AD258" s="215"/>
      <c r="AE258" s="215"/>
      <c r="AF258" s="215"/>
      <c r="AG258" s="215" t="s">
        <v>194</v>
      </c>
      <c r="AH258" s="215"/>
      <c r="AI258" s="215"/>
      <c r="AJ258" s="215"/>
      <c r="AK258" s="215"/>
      <c r="AL258" s="215"/>
      <c r="AM258" s="215"/>
      <c r="AN258" s="215"/>
      <c r="AO258" s="215"/>
      <c r="AP258" s="215"/>
      <c r="AQ258" s="215"/>
      <c r="AR258" s="215"/>
      <c r="AS258" s="215"/>
      <c r="AT258" s="215"/>
      <c r="AU258" s="215"/>
      <c r="AV258" s="215"/>
      <c r="AW258" s="215"/>
      <c r="AX258" s="215"/>
      <c r="AY258" s="215"/>
      <c r="AZ258" s="215"/>
      <c r="BA258" s="215"/>
      <c r="BB258" s="215"/>
      <c r="BC258" s="215"/>
      <c r="BD258" s="215"/>
      <c r="BE258" s="215"/>
      <c r="BF258" s="215"/>
      <c r="BG258" s="215"/>
      <c r="BH258" s="215"/>
    </row>
    <row r="259" spans="1:60" x14ac:dyDescent="0.2">
      <c r="A259" s="229" t="s">
        <v>161</v>
      </c>
      <c r="B259" s="230" t="s">
        <v>102</v>
      </c>
      <c r="C259" s="246" t="s">
        <v>103</v>
      </c>
      <c r="D259" s="231"/>
      <c r="E259" s="232"/>
      <c r="F259" s="233"/>
      <c r="G259" s="233">
        <f>SUMIF(AG260:AG276,"&lt;&gt;NOR",G260:G276)</f>
        <v>0</v>
      </c>
      <c r="H259" s="233"/>
      <c r="I259" s="233">
        <f>SUM(I260:I276)</f>
        <v>0</v>
      </c>
      <c r="J259" s="233"/>
      <c r="K259" s="233">
        <f>SUM(K260:K276)</f>
        <v>0</v>
      </c>
      <c r="L259" s="233"/>
      <c r="M259" s="233">
        <f>SUM(M260:M276)</f>
        <v>0</v>
      </c>
      <c r="N259" s="233"/>
      <c r="O259" s="233">
        <f>SUM(O260:O276)</f>
        <v>0.21</v>
      </c>
      <c r="P259" s="233"/>
      <c r="Q259" s="233">
        <f>SUM(Q260:Q276)</f>
        <v>0.15</v>
      </c>
      <c r="R259" s="233"/>
      <c r="S259" s="233"/>
      <c r="T259" s="234"/>
      <c r="U259" s="228"/>
      <c r="V259" s="228">
        <f>SUM(V260:V276)</f>
        <v>10.32</v>
      </c>
      <c r="W259" s="228"/>
      <c r="X259" s="228"/>
      <c r="AG259" t="s">
        <v>162</v>
      </c>
    </row>
    <row r="260" spans="1:60" ht="22.5" outlineLevel="1" x14ac:dyDescent="0.2">
      <c r="A260" s="235">
        <v>78</v>
      </c>
      <c r="B260" s="236" t="s">
        <v>516</v>
      </c>
      <c r="C260" s="247" t="s">
        <v>517</v>
      </c>
      <c r="D260" s="237" t="s">
        <v>272</v>
      </c>
      <c r="E260" s="238">
        <v>31.32</v>
      </c>
      <c r="F260" s="239"/>
      <c r="G260" s="240">
        <f>ROUND(E260*F260,2)</f>
        <v>0</v>
      </c>
      <c r="H260" s="239"/>
      <c r="I260" s="240">
        <f>ROUND(E260*H260,2)</f>
        <v>0</v>
      </c>
      <c r="J260" s="239"/>
      <c r="K260" s="240">
        <f>ROUND(E260*J260,2)</f>
        <v>0</v>
      </c>
      <c r="L260" s="240">
        <v>21</v>
      </c>
      <c r="M260" s="240">
        <f>G260*(1+L260/100)</f>
        <v>0</v>
      </c>
      <c r="N260" s="240">
        <v>4.0000000000000002E-4</v>
      </c>
      <c r="O260" s="240">
        <f>ROUND(E260*N260,2)</f>
        <v>0.01</v>
      </c>
      <c r="P260" s="240">
        <v>0</v>
      </c>
      <c r="Q260" s="240">
        <f>ROUND(E260*P260,2)</f>
        <v>0</v>
      </c>
      <c r="R260" s="240"/>
      <c r="S260" s="240" t="s">
        <v>166</v>
      </c>
      <c r="T260" s="241" t="s">
        <v>167</v>
      </c>
      <c r="U260" s="224">
        <v>3.5999999999999997E-2</v>
      </c>
      <c r="V260" s="224">
        <f>ROUND(E260*U260,2)</f>
        <v>1.1299999999999999</v>
      </c>
      <c r="W260" s="224"/>
      <c r="X260" s="224" t="s">
        <v>193</v>
      </c>
      <c r="Y260" s="215"/>
      <c r="Z260" s="215"/>
      <c r="AA260" s="215"/>
      <c r="AB260" s="215"/>
      <c r="AC260" s="215"/>
      <c r="AD260" s="215"/>
      <c r="AE260" s="215"/>
      <c r="AF260" s="215"/>
      <c r="AG260" s="215" t="s">
        <v>518</v>
      </c>
      <c r="AH260" s="215"/>
      <c r="AI260" s="215"/>
      <c r="AJ260" s="215"/>
      <c r="AK260" s="215"/>
      <c r="AL260" s="215"/>
      <c r="AM260" s="215"/>
      <c r="AN260" s="215"/>
      <c r="AO260" s="215"/>
      <c r="AP260" s="215"/>
      <c r="AQ260" s="215"/>
      <c r="AR260" s="215"/>
      <c r="AS260" s="215"/>
      <c r="AT260" s="215"/>
      <c r="AU260" s="215"/>
      <c r="AV260" s="215"/>
      <c r="AW260" s="215"/>
      <c r="AX260" s="215"/>
      <c r="AY260" s="215"/>
      <c r="AZ260" s="215"/>
      <c r="BA260" s="215"/>
      <c r="BB260" s="215"/>
      <c r="BC260" s="215"/>
      <c r="BD260" s="215"/>
      <c r="BE260" s="215"/>
      <c r="BF260" s="215"/>
      <c r="BG260" s="215"/>
      <c r="BH260" s="215"/>
    </row>
    <row r="261" spans="1:60" outlineLevel="1" x14ac:dyDescent="0.2">
      <c r="A261" s="222"/>
      <c r="B261" s="223"/>
      <c r="C261" s="262" t="s">
        <v>449</v>
      </c>
      <c r="D261" s="253"/>
      <c r="E261" s="254">
        <v>31.32</v>
      </c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15"/>
      <c r="Z261" s="215"/>
      <c r="AA261" s="215"/>
      <c r="AB261" s="215"/>
      <c r="AC261" s="215"/>
      <c r="AD261" s="215"/>
      <c r="AE261" s="215"/>
      <c r="AF261" s="215"/>
      <c r="AG261" s="215" t="s">
        <v>240</v>
      </c>
      <c r="AH261" s="215">
        <v>0</v>
      </c>
      <c r="AI261" s="215"/>
      <c r="AJ261" s="215"/>
      <c r="AK261" s="215"/>
      <c r="AL261" s="215"/>
      <c r="AM261" s="215"/>
      <c r="AN261" s="215"/>
      <c r="AO261" s="215"/>
      <c r="AP261" s="215"/>
      <c r="AQ261" s="215"/>
      <c r="AR261" s="215"/>
      <c r="AS261" s="215"/>
      <c r="AT261" s="215"/>
      <c r="AU261" s="215"/>
      <c r="AV261" s="215"/>
      <c r="AW261" s="215"/>
      <c r="AX261" s="215"/>
      <c r="AY261" s="215"/>
      <c r="AZ261" s="215"/>
      <c r="BA261" s="215"/>
      <c r="BB261" s="215"/>
      <c r="BC261" s="215"/>
      <c r="BD261" s="215"/>
      <c r="BE261" s="215"/>
      <c r="BF261" s="215"/>
      <c r="BG261" s="215"/>
      <c r="BH261" s="215"/>
    </row>
    <row r="262" spans="1:60" ht="22.5" outlineLevel="1" x14ac:dyDescent="0.2">
      <c r="A262" s="235">
        <v>79</v>
      </c>
      <c r="B262" s="236" t="s">
        <v>519</v>
      </c>
      <c r="C262" s="247" t="s">
        <v>520</v>
      </c>
      <c r="D262" s="237" t="s">
        <v>272</v>
      </c>
      <c r="E262" s="238">
        <v>2.25</v>
      </c>
      <c r="F262" s="239"/>
      <c r="G262" s="240">
        <f>ROUND(E262*F262,2)</f>
        <v>0</v>
      </c>
      <c r="H262" s="239"/>
      <c r="I262" s="240">
        <f>ROUND(E262*H262,2)</f>
        <v>0</v>
      </c>
      <c r="J262" s="239"/>
      <c r="K262" s="240">
        <f>ROUND(E262*J262,2)</f>
        <v>0</v>
      </c>
      <c r="L262" s="240">
        <v>21</v>
      </c>
      <c r="M262" s="240">
        <f>G262*(1+L262/100)</f>
        <v>0</v>
      </c>
      <c r="N262" s="240">
        <v>5.1999999999999995E-4</v>
      </c>
      <c r="O262" s="240">
        <f>ROUND(E262*N262,2)</f>
        <v>0</v>
      </c>
      <c r="P262" s="240">
        <v>0</v>
      </c>
      <c r="Q262" s="240">
        <f>ROUND(E262*P262,2)</f>
        <v>0</v>
      </c>
      <c r="R262" s="240"/>
      <c r="S262" s="240" t="s">
        <v>166</v>
      </c>
      <c r="T262" s="241" t="s">
        <v>167</v>
      </c>
      <c r="U262" s="224">
        <v>4.9000000000000002E-2</v>
      </c>
      <c r="V262" s="224">
        <f>ROUND(E262*U262,2)</f>
        <v>0.11</v>
      </c>
      <c r="W262" s="224"/>
      <c r="X262" s="224" t="s">
        <v>193</v>
      </c>
      <c r="Y262" s="215"/>
      <c r="Z262" s="215"/>
      <c r="AA262" s="215"/>
      <c r="AB262" s="215"/>
      <c r="AC262" s="215"/>
      <c r="AD262" s="215"/>
      <c r="AE262" s="215"/>
      <c r="AF262" s="215"/>
      <c r="AG262" s="215" t="s">
        <v>518</v>
      </c>
      <c r="AH262" s="215"/>
      <c r="AI262" s="215"/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5"/>
      <c r="AT262" s="215"/>
      <c r="AU262" s="215"/>
      <c r="AV262" s="215"/>
      <c r="AW262" s="215"/>
      <c r="AX262" s="215"/>
      <c r="AY262" s="215"/>
      <c r="AZ262" s="215"/>
      <c r="BA262" s="215"/>
      <c r="BB262" s="215"/>
      <c r="BC262" s="215"/>
      <c r="BD262" s="215"/>
      <c r="BE262" s="215"/>
      <c r="BF262" s="215"/>
      <c r="BG262" s="215"/>
      <c r="BH262" s="215"/>
    </row>
    <row r="263" spans="1:60" outlineLevel="1" x14ac:dyDescent="0.2">
      <c r="A263" s="222"/>
      <c r="B263" s="223"/>
      <c r="C263" s="262" t="s">
        <v>521</v>
      </c>
      <c r="D263" s="253"/>
      <c r="E263" s="254">
        <v>2.25</v>
      </c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15"/>
      <c r="Z263" s="215"/>
      <c r="AA263" s="215"/>
      <c r="AB263" s="215"/>
      <c r="AC263" s="215"/>
      <c r="AD263" s="215"/>
      <c r="AE263" s="215"/>
      <c r="AF263" s="215"/>
      <c r="AG263" s="215" t="s">
        <v>240</v>
      </c>
      <c r="AH263" s="215">
        <v>0</v>
      </c>
      <c r="AI263" s="215"/>
      <c r="AJ263" s="215"/>
      <c r="AK263" s="215"/>
      <c r="AL263" s="215"/>
      <c r="AM263" s="215"/>
      <c r="AN263" s="215"/>
      <c r="AO263" s="215"/>
      <c r="AP263" s="215"/>
      <c r="AQ263" s="215"/>
      <c r="AR263" s="215"/>
      <c r="AS263" s="215"/>
      <c r="AT263" s="215"/>
      <c r="AU263" s="215"/>
      <c r="AV263" s="215"/>
      <c r="AW263" s="215"/>
      <c r="AX263" s="215"/>
      <c r="AY263" s="215"/>
      <c r="AZ263" s="215"/>
      <c r="BA263" s="215"/>
      <c r="BB263" s="215"/>
      <c r="BC263" s="215"/>
      <c r="BD263" s="215"/>
      <c r="BE263" s="215"/>
      <c r="BF263" s="215"/>
      <c r="BG263" s="215"/>
      <c r="BH263" s="215"/>
    </row>
    <row r="264" spans="1:60" outlineLevel="1" x14ac:dyDescent="0.2">
      <c r="A264" s="235">
        <v>80</v>
      </c>
      <c r="B264" s="236" t="s">
        <v>522</v>
      </c>
      <c r="C264" s="247" t="s">
        <v>523</v>
      </c>
      <c r="D264" s="237" t="s">
        <v>272</v>
      </c>
      <c r="E264" s="238">
        <v>31.32</v>
      </c>
      <c r="F264" s="239"/>
      <c r="G264" s="240">
        <f>ROUND(E264*F264,2)</f>
        <v>0</v>
      </c>
      <c r="H264" s="239"/>
      <c r="I264" s="240">
        <f>ROUND(E264*H264,2)</f>
        <v>0</v>
      </c>
      <c r="J264" s="239"/>
      <c r="K264" s="240">
        <f>ROUND(E264*J264,2)</f>
        <v>0</v>
      </c>
      <c r="L264" s="240">
        <v>21</v>
      </c>
      <c r="M264" s="240">
        <f>G264*(1+L264/100)</f>
        <v>0</v>
      </c>
      <c r="N264" s="240">
        <v>0</v>
      </c>
      <c r="O264" s="240">
        <f>ROUND(E264*N264,2)</f>
        <v>0</v>
      </c>
      <c r="P264" s="240">
        <v>4.8700000000000002E-3</v>
      </c>
      <c r="Q264" s="240">
        <f>ROUND(E264*P264,2)</f>
        <v>0.15</v>
      </c>
      <c r="R264" s="240"/>
      <c r="S264" s="240" t="s">
        <v>166</v>
      </c>
      <c r="T264" s="241" t="s">
        <v>167</v>
      </c>
      <c r="U264" s="224">
        <v>4.1000000000000002E-2</v>
      </c>
      <c r="V264" s="224">
        <f>ROUND(E264*U264,2)</f>
        <v>1.28</v>
      </c>
      <c r="W264" s="224"/>
      <c r="X264" s="224" t="s">
        <v>193</v>
      </c>
      <c r="Y264" s="215"/>
      <c r="Z264" s="215"/>
      <c r="AA264" s="215"/>
      <c r="AB264" s="215"/>
      <c r="AC264" s="215"/>
      <c r="AD264" s="215"/>
      <c r="AE264" s="215"/>
      <c r="AF264" s="215"/>
      <c r="AG264" s="215" t="s">
        <v>518</v>
      </c>
      <c r="AH264" s="215"/>
      <c r="AI264" s="215"/>
      <c r="AJ264" s="215"/>
      <c r="AK264" s="215"/>
      <c r="AL264" s="215"/>
      <c r="AM264" s="215"/>
      <c r="AN264" s="215"/>
      <c r="AO264" s="215"/>
      <c r="AP264" s="215"/>
      <c r="AQ264" s="215"/>
      <c r="AR264" s="215"/>
      <c r="AS264" s="215"/>
      <c r="AT264" s="215"/>
      <c r="AU264" s="215"/>
      <c r="AV264" s="215"/>
      <c r="AW264" s="215"/>
      <c r="AX264" s="215"/>
      <c r="AY264" s="215"/>
      <c r="AZ264" s="215"/>
      <c r="BA264" s="215"/>
      <c r="BB264" s="215"/>
      <c r="BC264" s="215"/>
      <c r="BD264" s="215"/>
      <c r="BE264" s="215"/>
      <c r="BF264" s="215"/>
      <c r="BG264" s="215"/>
      <c r="BH264" s="215"/>
    </row>
    <row r="265" spans="1:60" outlineLevel="1" x14ac:dyDescent="0.2">
      <c r="A265" s="222"/>
      <c r="B265" s="223"/>
      <c r="C265" s="248" t="s">
        <v>524</v>
      </c>
      <c r="D265" s="243"/>
      <c r="E265" s="243"/>
      <c r="F265" s="243"/>
      <c r="G265" s="243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15"/>
      <c r="Z265" s="215"/>
      <c r="AA265" s="215"/>
      <c r="AB265" s="215"/>
      <c r="AC265" s="215"/>
      <c r="AD265" s="215"/>
      <c r="AE265" s="215"/>
      <c r="AF265" s="215"/>
      <c r="AG265" s="215" t="s">
        <v>171</v>
      </c>
      <c r="AH265" s="215"/>
      <c r="AI265" s="215"/>
      <c r="AJ265" s="215"/>
      <c r="AK265" s="215"/>
      <c r="AL265" s="215"/>
      <c r="AM265" s="215"/>
      <c r="AN265" s="215"/>
      <c r="AO265" s="215"/>
      <c r="AP265" s="215"/>
      <c r="AQ265" s="215"/>
      <c r="AR265" s="215"/>
      <c r="AS265" s="215"/>
      <c r="AT265" s="215"/>
      <c r="AU265" s="215"/>
      <c r="AV265" s="215"/>
      <c r="AW265" s="215"/>
      <c r="AX265" s="215"/>
      <c r="AY265" s="215"/>
      <c r="AZ265" s="215"/>
      <c r="BA265" s="215"/>
      <c r="BB265" s="215"/>
      <c r="BC265" s="215"/>
      <c r="BD265" s="215"/>
      <c r="BE265" s="215"/>
      <c r="BF265" s="215"/>
      <c r="BG265" s="215"/>
      <c r="BH265" s="215"/>
    </row>
    <row r="266" spans="1:60" outlineLevel="1" x14ac:dyDescent="0.2">
      <c r="A266" s="222"/>
      <c r="B266" s="223"/>
      <c r="C266" s="262" t="s">
        <v>449</v>
      </c>
      <c r="D266" s="253"/>
      <c r="E266" s="254">
        <v>31.32</v>
      </c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15"/>
      <c r="Z266" s="215"/>
      <c r="AA266" s="215"/>
      <c r="AB266" s="215"/>
      <c r="AC266" s="215"/>
      <c r="AD266" s="215"/>
      <c r="AE266" s="215"/>
      <c r="AF266" s="215"/>
      <c r="AG266" s="215" t="s">
        <v>240</v>
      </c>
      <c r="AH266" s="215">
        <v>0</v>
      </c>
      <c r="AI266" s="215"/>
      <c r="AJ266" s="215"/>
      <c r="AK266" s="215"/>
      <c r="AL266" s="215"/>
      <c r="AM266" s="215"/>
      <c r="AN266" s="215"/>
      <c r="AO266" s="215"/>
      <c r="AP266" s="215"/>
      <c r="AQ266" s="215"/>
      <c r="AR266" s="215"/>
      <c r="AS266" s="215"/>
      <c r="AT266" s="215"/>
      <c r="AU266" s="215"/>
      <c r="AV266" s="215"/>
      <c r="AW266" s="215"/>
      <c r="AX266" s="215"/>
      <c r="AY266" s="215"/>
      <c r="AZ266" s="215"/>
      <c r="BA266" s="215"/>
      <c r="BB266" s="215"/>
      <c r="BC266" s="215"/>
      <c r="BD266" s="215"/>
      <c r="BE266" s="215"/>
      <c r="BF266" s="215"/>
      <c r="BG266" s="215"/>
      <c r="BH266" s="215"/>
    </row>
    <row r="267" spans="1:60" outlineLevel="1" x14ac:dyDescent="0.2">
      <c r="A267" s="235">
        <v>81</v>
      </c>
      <c r="B267" s="236" t="s">
        <v>525</v>
      </c>
      <c r="C267" s="247" t="s">
        <v>526</v>
      </c>
      <c r="D267" s="237" t="s">
        <v>272</v>
      </c>
      <c r="E267" s="238">
        <v>31.32</v>
      </c>
      <c r="F267" s="239"/>
      <c r="G267" s="240">
        <f>ROUND(E267*F267,2)</f>
        <v>0</v>
      </c>
      <c r="H267" s="239"/>
      <c r="I267" s="240">
        <f>ROUND(E267*H267,2)</f>
        <v>0</v>
      </c>
      <c r="J267" s="239"/>
      <c r="K267" s="240">
        <f>ROUND(E267*J267,2)</f>
        <v>0</v>
      </c>
      <c r="L267" s="240">
        <v>21</v>
      </c>
      <c r="M267" s="240">
        <f>G267*(1+L267/100)</f>
        <v>0</v>
      </c>
      <c r="N267" s="240">
        <v>4.0999999999999999E-4</v>
      </c>
      <c r="O267" s="240">
        <f>ROUND(E267*N267,2)</f>
        <v>0.01</v>
      </c>
      <c r="P267" s="240">
        <v>0</v>
      </c>
      <c r="Q267" s="240">
        <f>ROUND(E267*P267,2)</f>
        <v>0</v>
      </c>
      <c r="R267" s="240"/>
      <c r="S267" s="240" t="s">
        <v>166</v>
      </c>
      <c r="T267" s="241" t="s">
        <v>167</v>
      </c>
      <c r="U267" s="224">
        <v>0.22991</v>
      </c>
      <c r="V267" s="224">
        <f>ROUND(E267*U267,2)</f>
        <v>7.2</v>
      </c>
      <c r="W267" s="224"/>
      <c r="X267" s="224" t="s">
        <v>193</v>
      </c>
      <c r="Y267" s="215"/>
      <c r="Z267" s="215"/>
      <c r="AA267" s="215"/>
      <c r="AB267" s="215"/>
      <c r="AC267" s="215"/>
      <c r="AD267" s="215"/>
      <c r="AE267" s="215"/>
      <c r="AF267" s="215"/>
      <c r="AG267" s="215" t="s">
        <v>518</v>
      </c>
      <c r="AH267" s="215"/>
      <c r="AI267" s="215"/>
      <c r="AJ267" s="215"/>
      <c r="AK267" s="215"/>
      <c r="AL267" s="215"/>
      <c r="AM267" s="215"/>
      <c r="AN267" s="215"/>
      <c r="AO267" s="215"/>
      <c r="AP267" s="215"/>
      <c r="AQ267" s="215"/>
      <c r="AR267" s="215"/>
      <c r="AS267" s="215"/>
      <c r="AT267" s="215"/>
      <c r="AU267" s="215"/>
      <c r="AV267" s="215"/>
      <c r="AW267" s="215"/>
      <c r="AX267" s="215"/>
      <c r="AY267" s="215"/>
      <c r="AZ267" s="215"/>
      <c r="BA267" s="215"/>
      <c r="BB267" s="215"/>
      <c r="BC267" s="215"/>
      <c r="BD267" s="215"/>
      <c r="BE267" s="215"/>
      <c r="BF267" s="215"/>
      <c r="BG267" s="215"/>
      <c r="BH267" s="215"/>
    </row>
    <row r="268" spans="1:60" outlineLevel="1" x14ac:dyDescent="0.2">
      <c r="A268" s="222"/>
      <c r="B268" s="223"/>
      <c r="C268" s="248" t="s">
        <v>524</v>
      </c>
      <c r="D268" s="243"/>
      <c r="E268" s="243"/>
      <c r="F268" s="243"/>
      <c r="G268" s="243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15"/>
      <c r="Z268" s="215"/>
      <c r="AA268" s="215"/>
      <c r="AB268" s="215"/>
      <c r="AC268" s="215"/>
      <c r="AD268" s="215"/>
      <c r="AE268" s="215"/>
      <c r="AF268" s="215"/>
      <c r="AG268" s="215" t="s">
        <v>171</v>
      </c>
      <c r="AH268" s="215"/>
      <c r="AI268" s="215"/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5"/>
      <c r="BC268" s="215"/>
      <c r="BD268" s="215"/>
      <c r="BE268" s="215"/>
      <c r="BF268" s="215"/>
      <c r="BG268" s="215"/>
      <c r="BH268" s="215"/>
    </row>
    <row r="269" spans="1:60" outlineLevel="1" x14ac:dyDescent="0.2">
      <c r="A269" s="222"/>
      <c r="B269" s="223"/>
      <c r="C269" s="262" t="s">
        <v>449</v>
      </c>
      <c r="D269" s="253"/>
      <c r="E269" s="254">
        <v>31.32</v>
      </c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15"/>
      <c r="Z269" s="215"/>
      <c r="AA269" s="215"/>
      <c r="AB269" s="215"/>
      <c r="AC269" s="215"/>
      <c r="AD269" s="215"/>
      <c r="AE269" s="215"/>
      <c r="AF269" s="215"/>
      <c r="AG269" s="215" t="s">
        <v>240</v>
      </c>
      <c r="AH269" s="215">
        <v>0</v>
      </c>
      <c r="AI269" s="215"/>
      <c r="AJ269" s="215"/>
      <c r="AK269" s="215"/>
      <c r="AL269" s="215"/>
      <c r="AM269" s="215"/>
      <c r="AN269" s="215"/>
      <c r="AO269" s="215"/>
      <c r="AP269" s="215"/>
      <c r="AQ269" s="215"/>
      <c r="AR269" s="215"/>
      <c r="AS269" s="215"/>
      <c r="AT269" s="215"/>
      <c r="AU269" s="215"/>
      <c r="AV269" s="215"/>
      <c r="AW269" s="215"/>
      <c r="AX269" s="215"/>
      <c r="AY269" s="215"/>
      <c r="AZ269" s="215"/>
      <c r="BA269" s="215"/>
      <c r="BB269" s="215"/>
      <c r="BC269" s="215"/>
      <c r="BD269" s="215"/>
      <c r="BE269" s="215"/>
      <c r="BF269" s="215"/>
      <c r="BG269" s="215"/>
      <c r="BH269" s="215"/>
    </row>
    <row r="270" spans="1:60" outlineLevel="1" x14ac:dyDescent="0.2">
      <c r="A270" s="235">
        <v>82</v>
      </c>
      <c r="B270" s="236" t="s">
        <v>527</v>
      </c>
      <c r="C270" s="247" t="s">
        <v>528</v>
      </c>
      <c r="D270" s="237" t="s">
        <v>272</v>
      </c>
      <c r="E270" s="238">
        <v>2.25</v>
      </c>
      <c r="F270" s="239"/>
      <c r="G270" s="240">
        <f>ROUND(E270*F270,2)</f>
        <v>0</v>
      </c>
      <c r="H270" s="239"/>
      <c r="I270" s="240">
        <f>ROUND(E270*H270,2)</f>
        <v>0</v>
      </c>
      <c r="J270" s="239"/>
      <c r="K270" s="240">
        <f>ROUND(E270*J270,2)</f>
        <v>0</v>
      </c>
      <c r="L270" s="240">
        <v>21</v>
      </c>
      <c r="M270" s="240">
        <f>G270*(1+L270/100)</f>
        <v>0</v>
      </c>
      <c r="N270" s="240">
        <v>5.8E-4</v>
      </c>
      <c r="O270" s="240">
        <f>ROUND(E270*N270,2)</f>
        <v>0</v>
      </c>
      <c r="P270" s="240">
        <v>0</v>
      </c>
      <c r="Q270" s="240">
        <f>ROUND(E270*P270,2)</f>
        <v>0</v>
      </c>
      <c r="R270" s="240"/>
      <c r="S270" s="240" t="s">
        <v>166</v>
      </c>
      <c r="T270" s="241" t="s">
        <v>167</v>
      </c>
      <c r="U270" s="224">
        <v>0.26600000000000001</v>
      </c>
      <c r="V270" s="224">
        <f>ROUND(E270*U270,2)</f>
        <v>0.6</v>
      </c>
      <c r="W270" s="224"/>
      <c r="X270" s="224" t="s">
        <v>193</v>
      </c>
      <c r="Y270" s="215"/>
      <c r="Z270" s="215"/>
      <c r="AA270" s="215"/>
      <c r="AB270" s="215"/>
      <c r="AC270" s="215"/>
      <c r="AD270" s="215"/>
      <c r="AE270" s="215"/>
      <c r="AF270" s="215"/>
      <c r="AG270" s="215" t="s">
        <v>518</v>
      </c>
      <c r="AH270" s="215"/>
      <c r="AI270" s="215"/>
      <c r="AJ270" s="215"/>
      <c r="AK270" s="215"/>
      <c r="AL270" s="215"/>
      <c r="AM270" s="215"/>
      <c r="AN270" s="215"/>
      <c r="AO270" s="215"/>
      <c r="AP270" s="215"/>
      <c r="AQ270" s="215"/>
      <c r="AR270" s="215"/>
      <c r="AS270" s="215"/>
      <c r="AT270" s="215"/>
      <c r="AU270" s="215"/>
      <c r="AV270" s="215"/>
      <c r="AW270" s="215"/>
      <c r="AX270" s="215"/>
      <c r="AY270" s="215"/>
      <c r="AZ270" s="215"/>
      <c r="BA270" s="215"/>
      <c r="BB270" s="215"/>
      <c r="BC270" s="215"/>
      <c r="BD270" s="215"/>
      <c r="BE270" s="215"/>
      <c r="BF270" s="215"/>
      <c r="BG270" s="215"/>
      <c r="BH270" s="215"/>
    </row>
    <row r="271" spans="1:60" outlineLevel="1" x14ac:dyDescent="0.2">
      <c r="A271" s="222"/>
      <c r="B271" s="223"/>
      <c r="C271" s="248" t="s">
        <v>524</v>
      </c>
      <c r="D271" s="243"/>
      <c r="E271" s="243"/>
      <c r="F271" s="243"/>
      <c r="G271" s="243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15"/>
      <c r="Z271" s="215"/>
      <c r="AA271" s="215"/>
      <c r="AB271" s="215"/>
      <c r="AC271" s="215"/>
      <c r="AD271" s="215"/>
      <c r="AE271" s="215"/>
      <c r="AF271" s="215"/>
      <c r="AG271" s="215" t="s">
        <v>171</v>
      </c>
      <c r="AH271" s="215"/>
      <c r="AI271" s="215"/>
      <c r="AJ271" s="215"/>
      <c r="AK271" s="215"/>
      <c r="AL271" s="215"/>
      <c r="AM271" s="215"/>
      <c r="AN271" s="215"/>
      <c r="AO271" s="215"/>
      <c r="AP271" s="215"/>
      <c r="AQ271" s="215"/>
      <c r="AR271" s="215"/>
      <c r="AS271" s="215"/>
      <c r="AT271" s="215"/>
      <c r="AU271" s="215"/>
      <c r="AV271" s="215"/>
      <c r="AW271" s="215"/>
      <c r="AX271" s="215"/>
      <c r="AY271" s="215"/>
      <c r="AZ271" s="215"/>
      <c r="BA271" s="215"/>
      <c r="BB271" s="215"/>
      <c r="BC271" s="215"/>
      <c r="BD271" s="215"/>
      <c r="BE271" s="215"/>
      <c r="BF271" s="215"/>
      <c r="BG271" s="215"/>
      <c r="BH271" s="215"/>
    </row>
    <row r="272" spans="1:60" outlineLevel="1" x14ac:dyDescent="0.2">
      <c r="A272" s="222"/>
      <c r="B272" s="223"/>
      <c r="C272" s="262" t="s">
        <v>521</v>
      </c>
      <c r="D272" s="253"/>
      <c r="E272" s="254">
        <v>2.25</v>
      </c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15"/>
      <c r="Z272" s="215"/>
      <c r="AA272" s="215"/>
      <c r="AB272" s="215"/>
      <c r="AC272" s="215"/>
      <c r="AD272" s="215"/>
      <c r="AE272" s="215"/>
      <c r="AF272" s="215"/>
      <c r="AG272" s="215" t="s">
        <v>240</v>
      </c>
      <c r="AH272" s="215">
        <v>0</v>
      </c>
      <c r="AI272" s="215"/>
      <c r="AJ272" s="215"/>
      <c r="AK272" s="215"/>
      <c r="AL272" s="215"/>
      <c r="AM272" s="215"/>
      <c r="AN272" s="215"/>
      <c r="AO272" s="215"/>
      <c r="AP272" s="215"/>
      <c r="AQ272" s="215"/>
      <c r="AR272" s="215"/>
      <c r="AS272" s="215"/>
      <c r="AT272" s="215"/>
      <c r="AU272" s="215"/>
      <c r="AV272" s="215"/>
      <c r="AW272" s="215"/>
      <c r="AX272" s="215"/>
      <c r="AY272" s="215"/>
      <c r="AZ272" s="215"/>
      <c r="BA272" s="215"/>
      <c r="BB272" s="215"/>
      <c r="BC272" s="215"/>
      <c r="BD272" s="215"/>
      <c r="BE272" s="215"/>
      <c r="BF272" s="215"/>
      <c r="BG272" s="215"/>
      <c r="BH272" s="215"/>
    </row>
    <row r="273" spans="1:60" outlineLevel="1" x14ac:dyDescent="0.2">
      <c r="A273" s="235">
        <v>83</v>
      </c>
      <c r="B273" s="236" t="s">
        <v>529</v>
      </c>
      <c r="C273" s="247" t="s">
        <v>530</v>
      </c>
      <c r="D273" s="237" t="s">
        <v>272</v>
      </c>
      <c r="E273" s="238">
        <v>38.605499999999999</v>
      </c>
      <c r="F273" s="239"/>
      <c r="G273" s="240">
        <f>ROUND(E273*F273,2)</f>
        <v>0</v>
      </c>
      <c r="H273" s="239"/>
      <c r="I273" s="240">
        <f>ROUND(E273*H273,2)</f>
        <v>0</v>
      </c>
      <c r="J273" s="239"/>
      <c r="K273" s="240">
        <f>ROUND(E273*J273,2)</f>
        <v>0</v>
      </c>
      <c r="L273" s="240">
        <v>21</v>
      </c>
      <c r="M273" s="240">
        <f>G273*(1+L273/100)</f>
        <v>0</v>
      </c>
      <c r="N273" s="240">
        <v>4.8999999999999998E-3</v>
      </c>
      <c r="O273" s="240">
        <f>ROUND(E273*N273,2)</f>
        <v>0.19</v>
      </c>
      <c r="P273" s="240">
        <v>0</v>
      </c>
      <c r="Q273" s="240">
        <f>ROUND(E273*P273,2)</f>
        <v>0</v>
      </c>
      <c r="R273" s="240" t="s">
        <v>336</v>
      </c>
      <c r="S273" s="240" t="s">
        <v>166</v>
      </c>
      <c r="T273" s="241" t="s">
        <v>167</v>
      </c>
      <c r="U273" s="224">
        <v>0</v>
      </c>
      <c r="V273" s="224">
        <f>ROUND(E273*U273,2)</f>
        <v>0</v>
      </c>
      <c r="W273" s="224"/>
      <c r="X273" s="224" t="s">
        <v>338</v>
      </c>
      <c r="Y273" s="215"/>
      <c r="Z273" s="215"/>
      <c r="AA273" s="215"/>
      <c r="AB273" s="215"/>
      <c r="AC273" s="215"/>
      <c r="AD273" s="215"/>
      <c r="AE273" s="215"/>
      <c r="AF273" s="215"/>
      <c r="AG273" s="215" t="s">
        <v>339</v>
      </c>
      <c r="AH273" s="215"/>
      <c r="AI273" s="215"/>
      <c r="AJ273" s="215"/>
      <c r="AK273" s="215"/>
      <c r="AL273" s="215"/>
      <c r="AM273" s="215"/>
      <c r="AN273" s="215"/>
      <c r="AO273" s="215"/>
      <c r="AP273" s="215"/>
      <c r="AQ273" s="215"/>
      <c r="AR273" s="215"/>
      <c r="AS273" s="215"/>
      <c r="AT273" s="215"/>
      <c r="AU273" s="215"/>
      <c r="AV273" s="215"/>
      <c r="AW273" s="215"/>
      <c r="AX273" s="215"/>
      <c r="AY273" s="215"/>
      <c r="AZ273" s="215"/>
      <c r="BA273" s="215"/>
      <c r="BB273" s="215"/>
      <c r="BC273" s="215"/>
      <c r="BD273" s="215"/>
      <c r="BE273" s="215"/>
      <c r="BF273" s="215"/>
      <c r="BG273" s="215"/>
      <c r="BH273" s="215"/>
    </row>
    <row r="274" spans="1:60" outlineLevel="1" x14ac:dyDescent="0.2">
      <c r="A274" s="222"/>
      <c r="B274" s="223"/>
      <c r="C274" s="248" t="s">
        <v>531</v>
      </c>
      <c r="D274" s="243"/>
      <c r="E274" s="243"/>
      <c r="F274" s="243"/>
      <c r="G274" s="243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15"/>
      <c r="Z274" s="215"/>
      <c r="AA274" s="215"/>
      <c r="AB274" s="215"/>
      <c r="AC274" s="215"/>
      <c r="AD274" s="215"/>
      <c r="AE274" s="215"/>
      <c r="AF274" s="215"/>
      <c r="AG274" s="215" t="s">
        <v>171</v>
      </c>
      <c r="AH274" s="215"/>
      <c r="AI274" s="215"/>
      <c r="AJ274" s="215"/>
      <c r="AK274" s="215"/>
      <c r="AL274" s="215"/>
      <c r="AM274" s="215"/>
      <c r="AN274" s="215"/>
      <c r="AO274" s="215"/>
      <c r="AP274" s="215"/>
      <c r="AQ274" s="215"/>
      <c r="AR274" s="215"/>
      <c r="AS274" s="215"/>
      <c r="AT274" s="215"/>
      <c r="AU274" s="215"/>
      <c r="AV274" s="215"/>
      <c r="AW274" s="215"/>
      <c r="AX274" s="215"/>
      <c r="AY274" s="215"/>
      <c r="AZ274" s="215"/>
      <c r="BA274" s="215"/>
      <c r="BB274" s="215"/>
      <c r="BC274" s="215"/>
      <c r="BD274" s="215"/>
      <c r="BE274" s="215"/>
      <c r="BF274" s="215"/>
      <c r="BG274" s="215"/>
      <c r="BH274" s="215"/>
    </row>
    <row r="275" spans="1:60" outlineLevel="1" x14ac:dyDescent="0.2">
      <c r="A275" s="222"/>
      <c r="B275" s="223"/>
      <c r="C275" s="262" t="s">
        <v>532</v>
      </c>
      <c r="D275" s="253"/>
      <c r="E275" s="254">
        <v>38.61</v>
      </c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15"/>
      <c r="Z275" s="215"/>
      <c r="AA275" s="215"/>
      <c r="AB275" s="215"/>
      <c r="AC275" s="215"/>
      <c r="AD275" s="215"/>
      <c r="AE275" s="215"/>
      <c r="AF275" s="215"/>
      <c r="AG275" s="215" t="s">
        <v>240</v>
      </c>
      <c r="AH275" s="215">
        <v>0</v>
      </c>
      <c r="AI275" s="215"/>
      <c r="AJ275" s="215"/>
      <c r="AK275" s="215"/>
      <c r="AL275" s="215"/>
      <c r="AM275" s="215"/>
      <c r="AN275" s="215"/>
      <c r="AO275" s="215"/>
      <c r="AP275" s="215"/>
      <c r="AQ275" s="215"/>
      <c r="AR275" s="215"/>
      <c r="AS275" s="215"/>
      <c r="AT275" s="215"/>
      <c r="AU275" s="215"/>
      <c r="AV275" s="215"/>
      <c r="AW275" s="215"/>
      <c r="AX275" s="215"/>
      <c r="AY275" s="215"/>
      <c r="AZ275" s="215"/>
      <c r="BA275" s="215"/>
      <c r="BB275" s="215"/>
      <c r="BC275" s="215"/>
      <c r="BD275" s="215"/>
      <c r="BE275" s="215"/>
      <c r="BF275" s="215"/>
      <c r="BG275" s="215"/>
      <c r="BH275" s="215"/>
    </row>
    <row r="276" spans="1:60" outlineLevel="1" x14ac:dyDescent="0.2">
      <c r="A276" s="255">
        <v>84</v>
      </c>
      <c r="B276" s="256" t="s">
        <v>533</v>
      </c>
      <c r="C276" s="264" t="s">
        <v>534</v>
      </c>
      <c r="D276" s="257" t="s">
        <v>0</v>
      </c>
      <c r="E276" s="258">
        <v>96.362549999999999</v>
      </c>
      <c r="F276" s="259"/>
      <c r="G276" s="260">
        <f>ROUND(E276*F276,2)</f>
        <v>0</v>
      </c>
      <c r="H276" s="259"/>
      <c r="I276" s="260">
        <f>ROUND(E276*H276,2)</f>
        <v>0</v>
      </c>
      <c r="J276" s="259"/>
      <c r="K276" s="260">
        <f>ROUND(E276*J276,2)</f>
        <v>0</v>
      </c>
      <c r="L276" s="260">
        <v>21</v>
      </c>
      <c r="M276" s="260">
        <f>G276*(1+L276/100)</f>
        <v>0</v>
      </c>
      <c r="N276" s="260">
        <v>0</v>
      </c>
      <c r="O276" s="260">
        <f>ROUND(E276*N276,2)</f>
        <v>0</v>
      </c>
      <c r="P276" s="260">
        <v>0</v>
      </c>
      <c r="Q276" s="260">
        <f>ROUND(E276*P276,2)</f>
        <v>0</v>
      </c>
      <c r="R276" s="260"/>
      <c r="S276" s="260" t="s">
        <v>166</v>
      </c>
      <c r="T276" s="261" t="s">
        <v>167</v>
      </c>
      <c r="U276" s="224">
        <v>0</v>
      </c>
      <c r="V276" s="224">
        <f>ROUND(E276*U276,2)</f>
        <v>0</v>
      </c>
      <c r="W276" s="224"/>
      <c r="X276" s="224" t="s">
        <v>193</v>
      </c>
      <c r="Y276" s="215"/>
      <c r="Z276" s="215"/>
      <c r="AA276" s="215"/>
      <c r="AB276" s="215"/>
      <c r="AC276" s="215"/>
      <c r="AD276" s="215"/>
      <c r="AE276" s="215"/>
      <c r="AF276" s="215"/>
      <c r="AG276" s="215" t="s">
        <v>518</v>
      </c>
      <c r="AH276" s="215"/>
      <c r="AI276" s="215"/>
      <c r="AJ276" s="215"/>
      <c r="AK276" s="215"/>
      <c r="AL276" s="215"/>
      <c r="AM276" s="215"/>
      <c r="AN276" s="215"/>
      <c r="AO276" s="215"/>
      <c r="AP276" s="215"/>
      <c r="AQ276" s="215"/>
      <c r="AR276" s="215"/>
      <c r="AS276" s="215"/>
      <c r="AT276" s="215"/>
      <c r="AU276" s="215"/>
      <c r="AV276" s="215"/>
      <c r="AW276" s="215"/>
      <c r="AX276" s="215"/>
      <c r="AY276" s="215"/>
      <c r="AZ276" s="215"/>
      <c r="BA276" s="215"/>
      <c r="BB276" s="215"/>
      <c r="BC276" s="215"/>
      <c r="BD276" s="215"/>
      <c r="BE276" s="215"/>
      <c r="BF276" s="215"/>
      <c r="BG276" s="215"/>
      <c r="BH276" s="215"/>
    </row>
    <row r="277" spans="1:60" x14ac:dyDescent="0.2">
      <c r="A277" s="229" t="s">
        <v>161</v>
      </c>
      <c r="B277" s="230" t="s">
        <v>104</v>
      </c>
      <c r="C277" s="246" t="s">
        <v>105</v>
      </c>
      <c r="D277" s="231"/>
      <c r="E277" s="232"/>
      <c r="F277" s="233"/>
      <c r="G277" s="233">
        <f>SUMIF(AG278:AG285,"&lt;&gt;NOR",G278:G285)</f>
        <v>0</v>
      </c>
      <c r="H277" s="233"/>
      <c r="I277" s="233">
        <f>SUM(I278:I285)</f>
        <v>0</v>
      </c>
      <c r="J277" s="233"/>
      <c r="K277" s="233">
        <f>SUM(K278:K285)</f>
        <v>0</v>
      </c>
      <c r="L277" s="233"/>
      <c r="M277" s="233">
        <f>SUM(M278:M285)</f>
        <v>0</v>
      </c>
      <c r="N277" s="233"/>
      <c r="O277" s="233">
        <f>SUM(O278:O285)</f>
        <v>0.15000000000000002</v>
      </c>
      <c r="P277" s="233"/>
      <c r="Q277" s="233">
        <f>SUM(Q278:Q285)</f>
        <v>0</v>
      </c>
      <c r="R277" s="233"/>
      <c r="S277" s="233"/>
      <c r="T277" s="234"/>
      <c r="U277" s="228"/>
      <c r="V277" s="228">
        <f>SUM(V278:V285)</f>
        <v>4.6999999999999993</v>
      </c>
      <c r="W277" s="228"/>
      <c r="X277" s="228"/>
      <c r="AG277" t="s">
        <v>162</v>
      </c>
    </row>
    <row r="278" spans="1:60" outlineLevel="1" x14ac:dyDescent="0.2">
      <c r="A278" s="235">
        <v>85</v>
      </c>
      <c r="B278" s="236" t="s">
        <v>535</v>
      </c>
      <c r="C278" s="247" t="s">
        <v>536</v>
      </c>
      <c r="D278" s="237" t="s">
        <v>272</v>
      </c>
      <c r="E278" s="238">
        <v>31.32</v>
      </c>
      <c r="F278" s="239"/>
      <c r="G278" s="240">
        <f>ROUND(E278*F278,2)</f>
        <v>0</v>
      </c>
      <c r="H278" s="239"/>
      <c r="I278" s="240">
        <f>ROUND(E278*H278,2)</f>
        <v>0</v>
      </c>
      <c r="J278" s="239"/>
      <c r="K278" s="240">
        <f>ROUND(E278*J278,2)</f>
        <v>0</v>
      </c>
      <c r="L278" s="240">
        <v>21</v>
      </c>
      <c r="M278" s="240">
        <f>G278*(1+L278/100)</f>
        <v>0</v>
      </c>
      <c r="N278" s="240">
        <v>0</v>
      </c>
      <c r="O278" s="240">
        <f>ROUND(E278*N278,2)</f>
        <v>0</v>
      </c>
      <c r="P278" s="240">
        <v>0</v>
      </c>
      <c r="Q278" s="240">
        <f>ROUND(E278*P278,2)</f>
        <v>0</v>
      </c>
      <c r="R278" s="240"/>
      <c r="S278" s="240" t="s">
        <v>166</v>
      </c>
      <c r="T278" s="241" t="s">
        <v>167</v>
      </c>
      <c r="U278" s="224">
        <v>0.08</v>
      </c>
      <c r="V278" s="224">
        <f>ROUND(E278*U278,2)</f>
        <v>2.5099999999999998</v>
      </c>
      <c r="W278" s="224"/>
      <c r="X278" s="224" t="s">
        <v>193</v>
      </c>
      <c r="Y278" s="215"/>
      <c r="Z278" s="215"/>
      <c r="AA278" s="215"/>
      <c r="AB278" s="215"/>
      <c r="AC278" s="215"/>
      <c r="AD278" s="215"/>
      <c r="AE278" s="215"/>
      <c r="AF278" s="215"/>
      <c r="AG278" s="215" t="s">
        <v>518</v>
      </c>
      <c r="AH278" s="215"/>
      <c r="AI278" s="215"/>
      <c r="AJ278" s="215"/>
      <c r="AK278" s="215"/>
      <c r="AL278" s="215"/>
      <c r="AM278" s="215"/>
      <c r="AN278" s="215"/>
      <c r="AO278" s="215"/>
      <c r="AP278" s="215"/>
      <c r="AQ278" s="215"/>
      <c r="AR278" s="215"/>
      <c r="AS278" s="215"/>
      <c r="AT278" s="215"/>
      <c r="AU278" s="215"/>
      <c r="AV278" s="215"/>
      <c r="AW278" s="215"/>
      <c r="AX278" s="215"/>
      <c r="AY278" s="215"/>
      <c r="AZ278" s="215"/>
      <c r="BA278" s="215"/>
      <c r="BB278" s="215"/>
      <c r="BC278" s="215"/>
      <c r="BD278" s="215"/>
      <c r="BE278" s="215"/>
      <c r="BF278" s="215"/>
      <c r="BG278" s="215"/>
      <c r="BH278" s="215"/>
    </row>
    <row r="279" spans="1:60" outlineLevel="1" x14ac:dyDescent="0.2">
      <c r="A279" s="222"/>
      <c r="B279" s="223"/>
      <c r="C279" s="262" t="s">
        <v>449</v>
      </c>
      <c r="D279" s="253"/>
      <c r="E279" s="254">
        <v>31.32</v>
      </c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15"/>
      <c r="Z279" s="215"/>
      <c r="AA279" s="215"/>
      <c r="AB279" s="215"/>
      <c r="AC279" s="215"/>
      <c r="AD279" s="215"/>
      <c r="AE279" s="215"/>
      <c r="AF279" s="215"/>
      <c r="AG279" s="215" t="s">
        <v>240</v>
      </c>
      <c r="AH279" s="215">
        <v>0</v>
      </c>
      <c r="AI279" s="215"/>
      <c r="AJ279" s="215"/>
      <c r="AK279" s="215"/>
      <c r="AL279" s="215"/>
      <c r="AM279" s="215"/>
      <c r="AN279" s="215"/>
      <c r="AO279" s="215"/>
      <c r="AP279" s="215"/>
      <c r="AQ279" s="215"/>
      <c r="AR279" s="215"/>
      <c r="AS279" s="215"/>
      <c r="AT279" s="215"/>
      <c r="AU279" s="215"/>
      <c r="AV279" s="215"/>
      <c r="AW279" s="215"/>
      <c r="AX279" s="215"/>
      <c r="AY279" s="215"/>
      <c r="AZ279" s="215"/>
      <c r="BA279" s="215"/>
      <c r="BB279" s="215"/>
      <c r="BC279" s="215"/>
      <c r="BD279" s="215"/>
      <c r="BE279" s="215"/>
      <c r="BF279" s="215"/>
      <c r="BG279" s="215"/>
      <c r="BH279" s="215"/>
    </row>
    <row r="280" spans="1:60" outlineLevel="1" x14ac:dyDescent="0.2">
      <c r="A280" s="235">
        <v>86</v>
      </c>
      <c r="B280" s="236" t="s">
        <v>537</v>
      </c>
      <c r="C280" s="247" t="s">
        <v>538</v>
      </c>
      <c r="D280" s="237" t="s">
        <v>272</v>
      </c>
      <c r="E280" s="238">
        <v>31.32</v>
      </c>
      <c r="F280" s="239"/>
      <c r="G280" s="240">
        <f>ROUND(E280*F280,2)</f>
        <v>0</v>
      </c>
      <c r="H280" s="239"/>
      <c r="I280" s="240">
        <f>ROUND(E280*H280,2)</f>
        <v>0</v>
      </c>
      <c r="J280" s="239"/>
      <c r="K280" s="240">
        <f>ROUND(E280*J280,2)</f>
        <v>0</v>
      </c>
      <c r="L280" s="240">
        <v>21</v>
      </c>
      <c r="M280" s="240">
        <f>G280*(1+L280/100)</f>
        <v>0</v>
      </c>
      <c r="N280" s="240">
        <v>4.0999999999999999E-4</v>
      </c>
      <c r="O280" s="240">
        <f>ROUND(E280*N280,2)</f>
        <v>0.01</v>
      </c>
      <c r="P280" s="240">
        <v>0</v>
      </c>
      <c r="Q280" s="240">
        <f>ROUND(E280*P280,2)</f>
        <v>0</v>
      </c>
      <c r="R280" s="240"/>
      <c r="S280" s="240" t="s">
        <v>166</v>
      </c>
      <c r="T280" s="241" t="s">
        <v>167</v>
      </c>
      <c r="U280" s="224">
        <v>7.0000000000000007E-2</v>
      </c>
      <c r="V280" s="224">
        <f>ROUND(E280*U280,2)</f>
        <v>2.19</v>
      </c>
      <c r="W280" s="224"/>
      <c r="X280" s="224" t="s">
        <v>193</v>
      </c>
      <c r="Y280" s="215"/>
      <c r="Z280" s="215"/>
      <c r="AA280" s="215"/>
      <c r="AB280" s="215"/>
      <c r="AC280" s="215"/>
      <c r="AD280" s="215"/>
      <c r="AE280" s="215"/>
      <c r="AF280" s="215"/>
      <c r="AG280" s="215" t="s">
        <v>518</v>
      </c>
      <c r="AH280" s="215"/>
      <c r="AI280" s="215"/>
      <c r="AJ280" s="215"/>
      <c r="AK280" s="215"/>
      <c r="AL280" s="215"/>
      <c r="AM280" s="215"/>
      <c r="AN280" s="215"/>
      <c r="AO280" s="215"/>
      <c r="AP280" s="215"/>
      <c r="AQ280" s="215"/>
      <c r="AR280" s="215"/>
      <c r="AS280" s="215"/>
      <c r="AT280" s="215"/>
      <c r="AU280" s="215"/>
      <c r="AV280" s="215"/>
      <c r="AW280" s="215"/>
      <c r="AX280" s="215"/>
      <c r="AY280" s="215"/>
      <c r="AZ280" s="215"/>
      <c r="BA280" s="215"/>
      <c r="BB280" s="215"/>
      <c r="BC280" s="215"/>
      <c r="BD280" s="215"/>
      <c r="BE280" s="215"/>
      <c r="BF280" s="215"/>
      <c r="BG280" s="215"/>
      <c r="BH280" s="215"/>
    </row>
    <row r="281" spans="1:60" outlineLevel="1" x14ac:dyDescent="0.2">
      <c r="A281" s="222"/>
      <c r="B281" s="223"/>
      <c r="C281" s="248" t="s">
        <v>539</v>
      </c>
      <c r="D281" s="243"/>
      <c r="E281" s="243"/>
      <c r="F281" s="243"/>
      <c r="G281" s="243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15"/>
      <c r="Z281" s="215"/>
      <c r="AA281" s="215"/>
      <c r="AB281" s="215"/>
      <c r="AC281" s="215"/>
      <c r="AD281" s="215"/>
      <c r="AE281" s="215"/>
      <c r="AF281" s="215"/>
      <c r="AG281" s="215" t="s">
        <v>171</v>
      </c>
      <c r="AH281" s="215"/>
      <c r="AI281" s="215"/>
      <c r="AJ281" s="215"/>
      <c r="AK281" s="215"/>
      <c r="AL281" s="215"/>
      <c r="AM281" s="215"/>
      <c r="AN281" s="215"/>
      <c r="AO281" s="215"/>
      <c r="AP281" s="215"/>
      <c r="AQ281" s="215"/>
      <c r="AR281" s="215"/>
      <c r="AS281" s="215"/>
      <c r="AT281" s="215"/>
      <c r="AU281" s="215"/>
      <c r="AV281" s="215"/>
      <c r="AW281" s="215"/>
      <c r="AX281" s="215"/>
      <c r="AY281" s="215"/>
      <c r="AZ281" s="215"/>
      <c r="BA281" s="215"/>
      <c r="BB281" s="215"/>
      <c r="BC281" s="215"/>
      <c r="BD281" s="215"/>
      <c r="BE281" s="215"/>
      <c r="BF281" s="215"/>
      <c r="BG281" s="215"/>
      <c r="BH281" s="215"/>
    </row>
    <row r="282" spans="1:60" outlineLevel="1" x14ac:dyDescent="0.2">
      <c r="A282" s="222"/>
      <c r="B282" s="223"/>
      <c r="C282" s="262" t="s">
        <v>449</v>
      </c>
      <c r="D282" s="253"/>
      <c r="E282" s="254">
        <v>31.32</v>
      </c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15"/>
      <c r="Z282" s="215"/>
      <c r="AA282" s="215"/>
      <c r="AB282" s="215"/>
      <c r="AC282" s="215"/>
      <c r="AD282" s="215"/>
      <c r="AE282" s="215"/>
      <c r="AF282" s="215"/>
      <c r="AG282" s="215" t="s">
        <v>240</v>
      </c>
      <c r="AH282" s="215">
        <v>0</v>
      </c>
      <c r="AI282" s="215"/>
      <c r="AJ282" s="215"/>
      <c r="AK282" s="215"/>
      <c r="AL282" s="215"/>
      <c r="AM282" s="215"/>
      <c r="AN282" s="215"/>
      <c r="AO282" s="215"/>
      <c r="AP282" s="215"/>
      <c r="AQ282" s="215"/>
      <c r="AR282" s="215"/>
      <c r="AS282" s="215"/>
      <c r="AT282" s="215"/>
      <c r="AU282" s="215"/>
      <c r="AV282" s="215"/>
      <c r="AW282" s="215"/>
      <c r="AX282" s="215"/>
      <c r="AY282" s="215"/>
      <c r="AZ282" s="215"/>
      <c r="BA282" s="215"/>
      <c r="BB282" s="215"/>
      <c r="BC282" s="215"/>
      <c r="BD282" s="215"/>
      <c r="BE282" s="215"/>
      <c r="BF282" s="215"/>
      <c r="BG282" s="215"/>
      <c r="BH282" s="215"/>
    </row>
    <row r="283" spans="1:60" outlineLevel="1" x14ac:dyDescent="0.2">
      <c r="A283" s="235">
        <v>87</v>
      </c>
      <c r="B283" s="236" t="s">
        <v>540</v>
      </c>
      <c r="C283" s="247" t="s">
        <v>541</v>
      </c>
      <c r="D283" s="237" t="s">
        <v>272</v>
      </c>
      <c r="E283" s="238">
        <v>34.451999999999998</v>
      </c>
      <c r="F283" s="239"/>
      <c r="G283" s="240">
        <f>ROUND(E283*F283,2)</f>
        <v>0</v>
      </c>
      <c r="H283" s="239"/>
      <c r="I283" s="240">
        <f>ROUND(E283*H283,2)</f>
        <v>0</v>
      </c>
      <c r="J283" s="239"/>
      <c r="K283" s="240">
        <f>ROUND(E283*J283,2)</f>
        <v>0</v>
      </c>
      <c r="L283" s="240">
        <v>21</v>
      </c>
      <c r="M283" s="240">
        <f>G283*(1+L283/100)</f>
        <v>0</v>
      </c>
      <c r="N283" s="240">
        <v>4.0000000000000001E-3</v>
      </c>
      <c r="O283" s="240">
        <f>ROUND(E283*N283,2)</f>
        <v>0.14000000000000001</v>
      </c>
      <c r="P283" s="240">
        <v>0</v>
      </c>
      <c r="Q283" s="240">
        <f>ROUND(E283*P283,2)</f>
        <v>0</v>
      </c>
      <c r="R283" s="240"/>
      <c r="S283" s="240" t="s">
        <v>192</v>
      </c>
      <c r="T283" s="241" t="s">
        <v>167</v>
      </c>
      <c r="U283" s="224">
        <v>0</v>
      </c>
      <c r="V283" s="224">
        <f>ROUND(E283*U283,2)</f>
        <v>0</v>
      </c>
      <c r="W283" s="224"/>
      <c r="X283" s="224" t="s">
        <v>338</v>
      </c>
      <c r="Y283" s="215"/>
      <c r="Z283" s="215"/>
      <c r="AA283" s="215"/>
      <c r="AB283" s="215"/>
      <c r="AC283" s="215"/>
      <c r="AD283" s="215"/>
      <c r="AE283" s="215"/>
      <c r="AF283" s="215"/>
      <c r="AG283" s="215" t="s">
        <v>339</v>
      </c>
      <c r="AH283" s="215"/>
      <c r="AI283" s="215"/>
      <c r="AJ283" s="215"/>
      <c r="AK283" s="215"/>
      <c r="AL283" s="215"/>
      <c r="AM283" s="215"/>
      <c r="AN283" s="215"/>
      <c r="AO283" s="215"/>
      <c r="AP283" s="215"/>
      <c r="AQ283" s="215"/>
      <c r="AR283" s="215"/>
      <c r="AS283" s="215"/>
      <c r="AT283" s="215"/>
      <c r="AU283" s="215"/>
      <c r="AV283" s="215"/>
      <c r="AW283" s="215"/>
      <c r="AX283" s="215"/>
      <c r="AY283" s="215"/>
      <c r="AZ283" s="215"/>
      <c r="BA283" s="215"/>
      <c r="BB283" s="215"/>
      <c r="BC283" s="215"/>
      <c r="BD283" s="215"/>
      <c r="BE283" s="215"/>
      <c r="BF283" s="215"/>
      <c r="BG283" s="215"/>
      <c r="BH283" s="215"/>
    </row>
    <row r="284" spans="1:60" outlineLevel="1" x14ac:dyDescent="0.2">
      <c r="A284" s="222"/>
      <c r="B284" s="223"/>
      <c r="C284" s="262" t="s">
        <v>542</v>
      </c>
      <c r="D284" s="253"/>
      <c r="E284" s="254">
        <v>34.450000000000003</v>
      </c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15"/>
      <c r="Z284" s="215"/>
      <c r="AA284" s="215"/>
      <c r="AB284" s="215"/>
      <c r="AC284" s="215"/>
      <c r="AD284" s="215"/>
      <c r="AE284" s="215"/>
      <c r="AF284" s="215"/>
      <c r="AG284" s="215" t="s">
        <v>240</v>
      </c>
      <c r="AH284" s="215">
        <v>0</v>
      </c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5"/>
      <c r="BA284" s="215"/>
      <c r="BB284" s="215"/>
      <c r="BC284" s="215"/>
      <c r="BD284" s="215"/>
      <c r="BE284" s="215"/>
      <c r="BF284" s="215"/>
      <c r="BG284" s="215"/>
      <c r="BH284" s="215"/>
    </row>
    <row r="285" spans="1:60" outlineLevel="1" x14ac:dyDescent="0.2">
      <c r="A285" s="255">
        <v>88</v>
      </c>
      <c r="B285" s="256" t="s">
        <v>543</v>
      </c>
      <c r="C285" s="264" t="s">
        <v>544</v>
      </c>
      <c r="D285" s="257" t="s">
        <v>0</v>
      </c>
      <c r="E285" s="258">
        <v>105.76764</v>
      </c>
      <c r="F285" s="259"/>
      <c r="G285" s="260">
        <f>ROUND(E285*F285,2)</f>
        <v>0</v>
      </c>
      <c r="H285" s="259"/>
      <c r="I285" s="260">
        <f>ROUND(E285*H285,2)</f>
        <v>0</v>
      </c>
      <c r="J285" s="259"/>
      <c r="K285" s="260">
        <f>ROUND(E285*J285,2)</f>
        <v>0</v>
      </c>
      <c r="L285" s="260">
        <v>21</v>
      </c>
      <c r="M285" s="260">
        <f>G285*(1+L285/100)</f>
        <v>0</v>
      </c>
      <c r="N285" s="260">
        <v>0</v>
      </c>
      <c r="O285" s="260">
        <f>ROUND(E285*N285,2)</f>
        <v>0</v>
      </c>
      <c r="P285" s="260">
        <v>0</v>
      </c>
      <c r="Q285" s="260">
        <f>ROUND(E285*P285,2)</f>
        <v>0</v>
      </c>
      <c r="R285" s="260"/>
      <c r="S285" s="260" t="s">
        <v>166</v>
      </c>
      <c r="T285" s="261" t="s">
        <v>167</v>
      </c>
      <c r="U285" s="224">
        <v>0</v>
      </c>
      <c r="V285" s="224">
        <f>ROUND(E285*U285,2)</f>
        <v>0</v>
      </c>
      <c r="W285" s="224"/>
      <c r="X285" s="224" t="s">
        <v>193</v>
      </c>
      <c r="Y285" s="215"/>
      <c r="Z285" s="215"/>
      <c r="AA285" s="215"/>
      <c r="AB285" s="215"/>
      <c r="AC285" s="215"/>
      <c r="AD285" s="215"/>
      <c r="AE285" s="215"/>
      <c r="AF285" s="215"/>
      <c r="AG285" s="215" t="s">
        <v>518</v>
      </c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5"/>
      <c r="AV285" s="215"/>
      <c r="AW285" s="215"/>
      <c r="AX285" s="215"/>
      <c r="AY285" s="215"/>
      <c r="AZ285" s="215"/>
      <c r="BA285" s="215"/>
      <c r="BB285" s="215"/>
      <c r="BC285" s="215"/>
      <c r="BD285" s="215"/>
      <c r="BE285" s="215"/>
      <c r="BF285" s="215"/>
      <c r="BG285" s="215"/>
      <c r="BH285" s="215"/>
    </row>
    <row r="286" spans="1:60" x14ac:dyDescent="0.2">
      <c r="A286" s="229" t="s">
        <v>161</v>
      </c>
      <c r="B286" s="230" t="s">
        <v>106</v>
      </c>
      <c r="C286" s="246" t="s">
        <v>107</v>
      </c>
      <c r="D286" s="231"/>
      <c r="E286" s="232"/>
      <c r="F286" s="233"/>
      <c r="G286" s="233">
        <f>SUMIF(AG287:AG289,"&lt;&gt;NOR",G287:G289)</f>
        <v>0</v>
      </c>
      <c r="H286" s="233"/>
      <c r="I286" s="233">
        <f>SUM(I287:I289)</f>
        <v>0</v>
      </c>
      <c r="J286" s="233"/>
      <c r="K286" s="233">
        <f>SUM(K287:K289)</f>
        <v>0</v>
      </c>
      <c r="L286" s="233"/>
      <c r="M286" s="233">
        <f>SUM(M287:M289)</f>
        <v>0</v>
      </c>
      <c r="N286" s="233"/>
      <c r="O286" s="233">
        <f>SUM(O287:O289)</f>
        <v>0</v>
      </c>
      <c r="P286" s="233"/>
      <c r="Q286" s="233">
        <f>SUM(Q287:Q289)</f>
        <v>0.05</v>
      </c>
      <c r="R286" s="233"/>
      <c r="S286" s="233"/>
      <c r="T286" s="234"/>
      <c r="U286" s="228"/>
      <c r="V286" s="228">
        <f>SUM(V287:V289)</f>
        <v>0.36</v>
      </c>
      <c r="W286" s="228"/>
      <c r="X286" s="228"/>
      <c r="AG286" t="s">
        <v>162</v>
      </c>
    </row>
    <row r="287" spans="1:60" outlineLevel="1" x14ac:dyDescent="0.2">
      <c r="A287" s="235">
        <v>89</v>
      </c>
      <c r="B287" s="236" t="s">
        <v>545</v>
      </c>
      <c r="C287" s="247" t="s">
        <v>546</v>
      </c>
      <c r="D287" s="237" t="s">
        <v>295</v>
      </c>
      <c r="E287" s="238">
        <v>1</v>
      </c>
      <c r="F287" s="239"/>
      <c r="G287" s="240">
        <f>ROUND(E287*F287,2)</f>
        <v>0</v>
      </c>
      <c r="H287" s="239"/>
      <c r="I287" s="240">
        <f>ROUND(E287*H287,2)</f>
        <v>0</v>
      </c>
      <c r="J287" s="239"/>
      <c r="K287" s="240">
        <f>ROUND(E287*J287,2)</f>
        <v>0</v>
      </c>
      <c r="L287" s="240">
        <v>21</v>
      </c>
      <c r="M287" s="240">
        <f>G287*(1+L287/100)</f>
        <v>0</v>
      </c>
      <c r="N287" s="240">
        <v>2.0000000000000001E-4</v>
      </c>
      <c r="O287" s="240">
        <f>ROUND(E287*N287,2)</f>
        <v>0</v>
      </c>
      <c r="P287" s="240">
        <v>5.108E-2</v>
      </c>
      <c r="Q287" s="240">
        <f>ROUND(E287*P287,2)</f>
        <v>0.05</v>
      </c>
      <c r="R287" s="240"/>
      <c r="S287" s="240" t="s">
        <v>166</v>
      </c>
      <c r="T287" s="241" t="s">
        <v>167</v>
      </c>
      <c r="U287" s="224">
        <v>0.36099999999999999</v>
      </c>
      <c r="V287" s="224">
        <f>ROUND(E287*U287,2)</f>
        <v>0.36</v>
      </c>
      <c r="W287" s="224"/>
      <c r="X287" s="224" t="s">
        <v>193</v>
      </c>
      <c r="Y287" s="215"/>
      <c r="Z287" s="215"/>
      <c r="AA287" s="215"/>
      <c r="AB287" s="215"/>
      <c r="AC287" s="215"/>
      <c r="AD287" s="215"/>
      <c r="AE287" s="215"/>
      <c r="AF287" s="215"/>
      <c r="AG287" s="215" t="s">
        <v>518</v>
      </c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  <c r="AU287" s="215"/>
      <c r="AV287" s="215"/>
      <c r="AW287" s="215"/>
      <c r="AX287" s="215"/>
      <c r="AY287" s="215"/>
      <c r="AZ287" s="215"/>
      <c r="BA287" s="215"/>
      <c r="BB287" s="215"/>
      <c r="BC287" s="215"/>
      <c r="BD287" s="215"/>
      <c r="BE287" s="215"/>
      <c r="BF287" s="215"/>
      <c r="BG287" s="215"/>
      <c r="BH287" s="215"/>
    </row>
    <row r="288" spans="1:60" outlineLevel="1" x14ac:dyDescent="0.2">
      <c r="A288" s="222"/>
      <c r="B288" s="223"/>
      <c r="C288" s="262" t="s">
        <v>47</v>
      </c>
      <c r="D288" s="253"/>
      <c r="E288" s="254">
        <v>1</v>
      </c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15"/>
      <c r="Z288" s="215"/>
      <c r="AA288" s="215"/>
      <c r="AB288" s="215"/>
      <c r="AC288" s="215"/>
      <c r="AD288" s="215"/>
      <c r="AE288" s="215"/>
      <c r="AF288" s="215"/>
      <c r="AG288" s="215" t="s">
        <v>240</v>
      </c>
      <c r="AH288" s="215">
        <v>0</v>
      </c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5"/>
      <c r="AT288" s="215"/>
      <c r="AU288" s="215"/>
      <c r="AV288" s="215"/>
      <c r="AW288" s="215"/>
      <c r="AX288" s="215"/>
      <c r="AY288" s="215"/>
      <c r="AZ288" s="215"/>
      <c r="BA288" s="215"/>
      <c r="BB288" s="215"/>
      <c r="BC288" s="215"/>
      <c r="BD288" s="215"/>
      <c r="BE288" s="215"/>
      <c r="BF288" s="215"/>
      <c r="BG288" s="215"/>
      <c r="BH288" s="215"/>
    </row>
    <row r="289" spans="1:60" outlineLevel="1" x14ac:dyDescent="0.2">
      <c r="A289" s="255">
        <v>90</v>
      </c>
      <c r="B289" s="256" t="s">
        <v>547</v>
      </c>
      <c r="C289" s="264" t="s">
        <v>548</v>
      </c>
      <c r="D289" s="257" t="s">
        <v>0</v>
      </c>
      <c r="E289" s="258">
        <v>2.0249999999999999</v>
      </c>
      <c r="F289" s="259"/>
      <c r="G289" s="260">
        <f>ROUND(E289*F289,2)</f>
        <v>0</v>
      </c>
      <c r="H289" s="259"/>
      <c r="I289" s="260">
        <f>ROUND(E289*H289,2)</f>
        <v>0</v>
      </c>
      <c r="J289" s="259"/>
      <c r="K289" s="260">
        <f>ROUND(E289*J289,2)</f>
        <v>0</v>
      </c>
      <c r="L289" s="260">
        <v>21</v>
      </c>
      <c r="M289" s="260">
        <f>G289*(1+L289/100)</f>
        <v>0</v>
      </c>
      <c r="N289" s="260">
        <v>0</v>
      </c>
      <c r="O289" s="260">
        <f>ROUND(E289*N289,2)</f>
        <v>0</v>
      </c>
      <c r="P289" s="260">
        <v>0</v>
      </c>
      <c r="Q289" s="260">
        <f>ROUND(E289*P289,2)</f>
        <v>0</v>
      </c>
      <c r="R289" s="260"/>
      <c r="S289" s="260" t="s">
        <v>166</v>
      </c>
      <c r="T289" s="261" t="s">
        <v>167</v>
      </c>
      <c r="U289" s="224">
        <v>0</v>
      </c>
      <c r="V289" s="224">
        <f>ROUND(E289*U289,2)</f>
        <v>0</v>
      </c>
      <c r="W289" s="224"/>
      <c r="X289" s="224" t="s">
        <v>193</v>
      </c>
      <c r="Y289" s="215"/>
      <c r="Z289" s="215"/>
      <c r="AA289" s="215"/>
      <c r="AB289" s="215"/>
      <c r="AC289" s="215"/>
      <c r="AD289" s="215"/>
      <c r="AE289" s="215"/>
      <c r="AF289" s="215"/>
      <c r="AG289" s="215" t="s">
        <v>518</v>
      </c>
      <c r="AH289" s="215"/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215"/>
      <c r="AT289" s="215"/>
      <c r="AU289" s="215"/>
      <c r="AV289" s="215"/>
      <c r="AW289" s="215"/>
      <c r="AX289" s="215"/>
      <c r="AY289" s="215"/>
      <c r="AZ289" s="215"/>
      <c r="BA289" s="215"/>
      <c r="BB289" s="215"/>
      <c r="BC289" s="215"/>
      <c r="BD289" s="215"/>
      <c r="BE289" s="215"/>
      <c r="BF289" s="215"/>
      <c r="BG289" s="215"/>
      <c r="BH289" s="215"/>
    </row>
    <row r="290" spans="1:60" x14ac:dyDescent="0.2">
      <c r="A290" s="229" t="s">
        <v>161</v>
      </c>
      <c r="B290" s="230" t="s">
        <v>108</v>
      </c>
      <c r="C290" s="246" t="s">
        <v>109</v>
      </c>
      <c r="D290" s="231"/>
      <c r="E290" s="232"/>
      <c r="F290" s="233"/>
      <c r="G290" s="233">
        <f>SUMIF(AG291:AG295,"&lt;&gt;NOR",G291:G295)</f>
        <v>0</v>
      </c>
      <c r="H290" s="233"/>
      <c r="I290" s="233">
        <f>SUM(I291:I295)</f>
        <v>0</v>
      </c>
      <c r="J290" s="233"/>
      <c r="K290" s="233">
        <f>SUM(K291:K295)</f>
        <v>0</v>
      </c>
      <c r="L290" s="233"/>
      <c r="M290" s="233">
        <f>SUM(M291:M295)</f>
        <v>0</v>
      </c>
      <c r="N290" s="233"/>
      <c r="O290" s="233">
        <f>SUM(O291:O295)</f>
        <v>0.01</v>
      </c>
      <c r="P290" s="233"/>
      <c r="Q290" s="233">
        <f>SUM(Q291:Q295)</f>
        <v>0</v>
      </c>
      <c r="R290" s="233"/>
      <c r="S290" s="233"/>
      <c r="T290" s="234"/>
      <c r="U290" s="228"/>
      <c r="V290" s="228">
        <f>SUM(V291:V295)</f>
        <v>2.54</v>
      </c>
      <c r="W290" s="228"/>
      <c r="X290" s="228"/>
      <c r="AG290" t="s">
        <v>162</v>
      </c>
    </row>
    <row r="291" spans="1:60" outlineLevel="1" x14ac:dyDescent="0.2">
      <c r="A291" s="235">
        <v>91</v>
      </c>
      <c r="B291" s="236" t="s">
        <v>549</v>
      </c>
      <c r="C291" s="247" t="s">
        <v>550</v>
      </c>
      <c r="D291" s="237" t="s">
        <v>389</v>
      </c>
      <c r="E291" s="238">
        <v>2.5</v>
      </c>
      <c r="F291" s="239"/>
      <c r="G291" s="240">
        <f>ROUND(E291*F291,2)</f>
        <v>0</v>
      </c>
      <c r="H291" s="239"/>
      <c r="I291" s="240">
        <f>ROUND(E291*H291,2)</f>
        <v>0</v>
      </c>
      <c r="J291" s="239"/>
      <c r="K291" s="240">
        <f>ROUND(E291*J291,2)</f>
        <v>0</v>
      </c>
      <c r="L291" s="240">
        <v>21</v>
      </c>
      <c r="M291" s="240">
        <f>G291*(1+L291/100)</f>
        <v>0</v>
      </c>
      <c r="N291" s="240">
        <v>0</v>
      </c>
      <c r="O291" s="240">
        <f>ROUND(E291*N291,2)</f>
        <v>0</v>
      </c>
      <c r="P291" s="240">
        <v>1.3500000000000001E-3</v>
      </c>
      <c r="Q291" s="240">
        <f>ROUND(E291*P291,2)</f>
        <v>0</v>
      </c>
      <c r="R291" s="240"/>
      <c r="S291" s="240" t="s">
        <v>166</v>
      </c>
      <c r="T291" s="241" t="s">
        <v>167</v>
      </c>
      <c r="U291" s="224">
        <v>9.1999999999999998E-2</v>
      </c>
      <c r="V291" s="224">
        <f>ROUND(E291*U291,2)</f>
        <v>0.23</v>
      </c>
      <c r="W291" s="224"/>
      <c r="X291" s="224" t="s">
        <v>193</v>
      </c>
      <c r="Y291" s="215"/>
      <c r="Z291" s="215"/>
      <c r="AA291" s="215"/>
      <c r="AB291" s="215"/>
      <c r="AC291" s="215"/>
      <c r="AD291" s="215"/>
      <c r="AE291" s="215"/>
      <c r="AF291" s="215"/>
      <c r="AG291" s="215" t="s">
        <v>518</v>
      </c>
      <c r="AH291" s="215"/>
      <c r="AI291" s="215"/>
      <c r="AJ291" s="215"/>
      <c r="AK291" s="215"/>
      <c r="AL291" s="215"/>
      <c r="AM291" s="215"/>
      <c r="AN291" s="215"/>
      <c r="AO291" s="215"/>
      <c r="AP291" s="215"/>
      <c r="AQ291" s="215"/>
      <c r="AR291" s="215"/>
      <c r="AS291" s="215"/>
      <c r="AT291" s="215"/>
      <c r="AU291" s="215"/>
      <c r="AV291" s="215"/>
      <c r="AW291" s="215"/>
      <c r="AX291" s="215"/>
      <c r="AY291" s="215"/>
      <c r="AZ291" s="215"/>
      <c r="BA291" s="215"/>
      <c r="BB291" s="215"/>
      <c r="BC291" s="215"/>
      <c r="BD291" s="215"/>
      <c r="BE291" s="215"/>
      <c r="BF291" s="215"/>
      <c r="BG291" s="215"/>
      <c r="BH291" s="215"/>
    </row>
    <row r="292" spans="1:60" outlineLevel="1" x14ac:dyDescent="0.2">
      <c r="A292" s="222"/>
      <c r="B292" s="223"/>
      <c r="C292" s="262" t="s">
        <v>551</v>
      </c>
      <c r="D292" s="253"/>
      <c r="E292" s="254">
        <v>2.5</v>
      </c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15"/>
      <c r="Z292" s="215"/>
      <c r="AA292" s="215"/>
      <c r="AB292" s="215"/>
      <c r="AC292" s="215"/>
      <c r="AD292" s="215"/>
      <c r="AE292" s="215"/>
      <c r="AF292" s="215"/>
      <c r="AG292" s="215" t="s">
        <v>240</v>
      </c>
      <c r="AH292" s="215">
        <v>0</v>
      </c>
      <c r="AI292" s="215"/>
      <c r="AJ292" s="215"/>
      <c r="AK292" s="215"/>
      <c r="AL292" s="215"/>
      <c r="AM292" s="215"/>
      <c r="AN292" s="215"/>
      <c r="AO292" s="215"/>
      <c r="AP292" s="215"/>
      <c r="AQ292" s="215"/>
      <c r="AR292" s="215"/>
      <c r="AS292" s="215"/>
      <c r="AT292" s="215"/>
      <c r="AU292" s="215"/>
      <c r="AV292" s="215"/>
      <c r="AW292" s="215"/>
      <c r="AX292" s="215"/>
      <c r="AY292" s="215"/>
      <c r="AZ292" s="215"/>
      <c r="BA292" s="215"/>
      <c r="BB292" s="215"/>
      <c r="BC292" s="215"/>
      <c r="BD292" s="215"/>
      <c r="BE292" s="215"/>
      <c r="BF292" s="215"/>
      <c r="BG292" s="215"/>
      <c r="BH292" s="215"/>
    </row>
    <row r="293" spans="1:60" outlineLevel="1" x14ac:dyDescent="0.2">
      <c r="A293" s="235">
        <v>92</v>
      </c>
      <c r="B293" s="236" t="s">
        <v>552</v>
      </c>
      <c r="C293" s="247" t="s">
        <v>553</v>
      </c>
      <c r="D293" s="237" t="s">
        <v>389</v>
      </c>
      <c r="E293" s="238">
        <v>2.7</v>
      </c>
      <c r="F293" s="239"/>
      <c r="G293" s="240">
        <f>ROUND(E293*F293,2)</f>
        <v>0</v>
      </c>
      <c r="H293" s="239"/>
      <c r="I293" s="240">
        <f>ROUND(E293*H293,2)</f>
        <v>0</v>
      </c>
      <c r="J293" s="239"/>
      <c r="K293" s="240">
        <f>ROUND(E293*J293,2)</f>
        <v>0</v>
      </c>
      <c r="L293" s="240">
        <v>21</v>
      </c>
      <c r="M293" s="240">
        <f>G293*(1+L293/100)</f>
        <v>0</v>
      </c>
      <c r="N293" s="240">
        <v>2.7200000000000002E-3</v>
      </c>
      <c r="O293" s="240">
        <f>ROUND(E293*N293,2)</f>
        <v>0.01</v>
      </c>
      <c r="P293" s="240">
        <v>0</v>
      </c>
      <c r="Q293" s="240">
        <f>ROUND(E293*P293,2)</f>
        <v>0</v>
      </c>
      <c r="R293" s="240"/>
      <c r="S293" s="240" t="s">
        <v>166</v>
      </c>
      <c r="T293" s="241" t="s">
        <v>167</v>
      </c>
      <c r="U293" s="224">
        <v>0.85389999999999999</v>
      </c>
      <c r="V293" s="224">
        <f>ROUND(E293*U293,2)</f>
        <v>2.31</v>
      </c>
      <c r="W293" s="224"/>
      <c r="X293" s="224" t="s">
        <v>193</v>
      </c>
      <c r="Y293" s="215"/>
      <c r="Z293" s="215"/>
      <c r="AA293" s="215"/>
      <c r="AB293" s="215"/>
      <c r="AC293" s="215"/>
      <c r="AD293" s="215"/>
      <c r="AE293" s="215"/>
      <c r="AF293" s="215"/>
      <c r="AG293" s="215" t="s">
        <v>518</v>
      </c>
      <c r="AH293" s="215"/>
      <c r="AI293" s="215"/>
      <c r="AJ293" s="215"/>
      <c r="AK293" s="215"/>
      <c r="AL293" s="215"/>
      <c r="AM293" s="215"/>
      <c r="AN293" s="215"/>
      <c r="AO293" s="215"/>
      <c r="AP293" s="215"/>
      <c r="AQ293" s="215"/>
      <c r="AR293" s="215"/>
      <c r="AS293" s="215"/>
      <c r="AT293" s="215"/>
      <c r="AU293" s="215"/>
      <c r="AV293" s="215"/>
      <c r="AW293" s="215"/>
      <c r="AX293" s="215"/>
      <c r="AY293" s="215"/>
      <c r="AZ293" s="215"/>
      <c r="BA293" s="215"/>
      <c r="BB293" s="215"/>
      <c r="BC293" s="215"/>
      <c r="BD293" s="215"/>
      <c r="BE293" s="215"/>
      <c r="BF293" s="215"/>
      <c r="BG293" s="215"/>
      <c r="BH293" s="215"/>
    </row>
    <row r="294" spans="1:60" outlineLevel="1" x14ac:dyDescent="0.2">
      <c r="A294" s="222"/>
      <c r="B294" s="223"/>
      <c r="C294" s="262" t="s">
        <v>554</v>
      </c>
      <c r="D294" s="253"/>
      <c r="E294" s="254">
        <v>2.7</v>
      </c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15"/>
      <c r="Z294" s="215"/>
      <c r="AA294" s="215"/>
      <c r="AB294" s="215"/>
      <c r="AC294" s="215"/>
      <c r="AD294" s="215"/>
      <c r="AE294" s="215"/>
      <c r="AF294" s="215"/>
      <c r="AG294" s="215" t="s">
        <v>240</v>
      </c>
      <c r="AH294" s="215">
        <v>0</v>
      </c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5"/>
      <c r="AT294" s="215"/>
      <c r="AU294" s="215"/>
      <c r="AV294" s="215"/>
      <c r="AW294" s="215"/>
      <c r="AX294" s="215"/>
      <c r="AY294" s="215"/>
      <c r="AZ294" s="215"/>
      <c r="BA294" s="215"/>
      <c r="BB294" s="215"/>
      <c r="BC294" s="215"/>
      <c r="BD294" s="215"/>
      <c r="BE294" s="215"/>
      <c r="BF294" s="215"/>
      <c r="BG294" s="215"/>
      <c r="BH294" s="215"/>
    </row>
    <row r="295" spans="1:60" outlineLevel="1" x14ac:dyDescent="0.2">
      <c r="A295" s="255">
        <v>93</v>
      </c>
      <c r="B295" s="256" t="s">
        <v>555</v>
      </c>
      <c r="C295" s="264" t="s">
        <v>556</v>
      </c>
      <c r="D295" s="257" t="s">
        <v>0</v>
      </c>
      <c r="E295" s="258">
        <v>17.013999999999999</v>
      </c>
      <c r="F295" s="259"/>
      <c r="G295" s="260">
        <f>ROUND(E295*F295,2)</f>
        <v>0</v>
      </c>
      <c r="H295" s="259"/>
      <c r="I295" s="260">
        <f>ROUND(E295*H295,2)</f>
        <v>0</v>
      </c>
      <c r="J295" s="259"/>
      <c r="K295" s="260">
        <f>ROUND(E295*J295,2)</f>
        <v>0</v>
      </c>
      <c r="L295" s="260">
        <v>21</v>
      </c>
      <c r="M295" s="260">
        <f>G295*(1+L295/100)</f>
        <v>0</v>
      </c>
      <c r="N295" s="260">
        <v>0</v>
      </c>
      <c r="O295" s="260">
        <f>ROUND(E295*N295,2)</f>
        <v>0</v>
      </c>
      <c r="P295" s="260">
        <v>0</v>
      </c>
      <c r="Q295" s="260">
        <f>ROUND(E295*P295,2)</f>
        <v>0</v>
      </c>
      <c r="R295" s="260"/>
      <c r="S295" s="260" t="s">
        <v>166</v>
      </c>
      <c r="T295" s="261" t="s">
        <v>167</v>
      </c>
      <c r="U295" s="224">
        <v>0</v>
      </c>
      <c r="V295" s="224">
        <f>ROUND(E295*U295,2)</f>
        <v>0</v>
      </c>
      <c r="W295" s="224"/>
      <c r="X295" s="224" t="s">
        <v>193</v>
      </c>
      <c r="Y295" s="215"/>
      <c r="Z295" s="215"/>
      <c r="AA295" s="215"/>
      <c r="AB295" s="215"/>
      <c r="AC295" s="215"/>
      <c r="AD295" s="215"/>
      <c r="AE295" s="215"/>
      <c r="AF295" s="215"/>
      <c r="AG295" s="215" t="s">
        <v>518</v>
      </c>
      <c r="AH295" s="215"/>
      <c r="AI295" s="215"/>
      <c r="AJ295" s="215"/>
      <c r="AK295" s="215"/>
      <c r="AL295" s="215"/>
      <c r="AM295" s="215"/>
      <c r="AN295" s="215"/>
      <c r="AO295" s="215"/>
      <c r="AP295" s="215"/>
      <c r="AQ295" s="215"/>
      <c r="AR295" s="215"/>
      <c r="AS295" s="215"/>
      <c r="AT295" s="215"/>
      <c r="AU295" s="215"/>
      <c r="AV295" s="215"/>
      <c r="AW295" s="215"/>
      <c r="AX295" s="215"/>
      <c r="AY295" s="215"/>
      <c r="AZ295" s="215"/>
      <c r="BA295" s="215"/>
      <c r="BB295" s="215"/>
      <c r="BC295" s="215"/>
      <c r="BD295" s="215"/>
      <c r="BE295" s="215"/>
      <c r="BF295" s="215"/>
      <c r="BG295" s="215"/>
      <c r="BH295" s="215"/>
    </row>
    <row r="296" spans="1:60" x14ac:dyDescent="0.2">
      <c r="A296" s="229" t="s">
        <v>161</v>
      </c>
      <c r="B296" s="230" t="s">
        <v>110</v>
      </c>
      <c r="C296" s="246" t="s">
        <v>111</v>
      </c>
      <c r="D296" s="231"/>
      <c r="E296" s="232"/>
      <c r="F296" s="233"/>
      <c r="G296" s="233">
        <f>SUMIF(AG297:AG307,"&lt;&gt;NOR",G297:G307)</f>
        <v>0</v>
      </c>
      <c r="H296" s="233"/>
      <c r="I296" s="233">
        <f>SUM(I297:I307)</f>
        <v>0</v>
      </c>
      <c r="J296" s="233"/>
      <c r="K296" s="233">
        <f>SUM(K297:K307)</f>
        <v>0</v>
      </c>
      <c r="L296" s="233"/>
      <c r="M296" s="233">
        <f>SUM(M297:M307)</f>
        <v>0</v>
      </c>
      <c r="N296" s="233"/>
      <c r="O296" s="233">
        <f>SUM(O297:O307)</f>
        <v>0.19</v>
      </c>
      <c r="P296" s="233"/>
      <c r="Q296" s="233">
        <f>SUM(Q297:Q307)</f>
        <v>0</v>
      </c>
      <c r="R296" s="233"/>
      <c r="S296" s="233"/>
      <c r="T296" s="234"/>
      <c r="U296" s="228"/>
      <c r="V296" s="228">
        <f>SUM(V297:V307)</f>
        <v>1.63</v>
      </c>
      <c r="W296" s="228"/>
      <c r="X296" s="228"/>
      <c r="AG296" t="s">
        <v>162</v>
      </c>
    </row>
    <row r="297" spans="1:60" outlineLevel="1" x14ac:dyDescent="0.2">
      <c r="A297" s="235">
        <v>94</v>
      </c>
      <c r="B297" s="236" t="s">
        <v>557</v>
      </c>
      <c r="C297" s="247" t="s">
        <v>558</v>
      </c>
      <c r="D297" s="237" t="s">
        <v>295</v>
      </c>
      <c r="E297" s="238">
        <v>1</v>
      </c>
      <c r="F297" s="239"/>
      <c r="G297" s="240">
        <f>ROUND(E297*F297,2)</f>
        <v>0</v>
      </c>
      <c r="H297" s="239"/>
      <c r="I297" s="240">
        <f>ROUND(E297*H297,2)</f>
        <v>0</v>
      </c>
      <c r="J297" s="239"/>
      <c r="K297" s="240">
        <f>ROUND(E297*J297,2)</f>
        <v>0</v>
      </c>
      <c r="L297" s="240">
        <v>21</v>
      </c>
      <c r="M297" s="240">
        <f>G297*(1+L297/100)</f>
        <v>0</v>
      </c>
      <c r="N297" s="240">
        <v>0</v>
      </c>
      <c r="O297" s="240">
        <f>ROUND(E297*N297,2)</f>
        <v>0</v>
      </c>
      <c r="P297" s="240">
        <v>0</v>
      </c>
      <c r="Q297" s="240">
        <f>ROUND(E297*P297,2)</f>
        <v>0</v>
      </c>
      <c r="R297" s="240"/>
      <c r="S297" s="240" t="s">
        <v>166</v>
      </c>
      <c r="T297" s="241" t="s">
        <v>167</v>
      </c>
      <c r="U297" s="224">
        <v>1.63</v>
      </c>
      <c r="V297" s="224">
        <f>ROUND(E297*U297,2)</f>
        <v>1.63</v>
      </c>
      <c r="W297" s="224"/>
      <c r="X297" s="224" t="s">
        <v>193</v>
      </c>
      <c r="Y297" s="215"/>
      <c r="Z297" s="215"/>
      <c r="AA297" s="215"/>
      <c r="AB297" s="215"/>
      <c r="AC297" s="215"/>
      <c r="AD297" s="215"/>
      <c r="AE297" s="215"/>
      <c r="AF297" s="215"/>
      <c r="AG297" s="215" t="s">
        <v>518</v>
      </c>
      <c r="AH297" s="215"/>
      <c r="AI297" s="215"/>
      <c r="AJ297" s="215"/>
      <c r="AK297" s="215"/>
      <c r="AL297" s="215"/>
      <c r="AM297" s="215"/>
      <c r="AN297" s="215"/>
      <c r="AO297" s="215"/>
      <c r="AP297" s="215"/>
      <c r="AQ297" s="215"/>
      <c r="AR297" s="215"/>
      <c r="AS297" s="215"/>
      <c r="AT297" s="215"/>
      <c r="AU297" s="215"/>
      <c r="AV297" s="215"/>
      <c r="AW297" s="215"/>
      <c r="AX297" s="215"/>
      <c r="AY297" s="215"/>
      <c r="AZ297" s="215"/>
      <c r="BA297" s="215"/>
      <c r="BB297" s="215"/>
      <c r="BC297" s="215"/>
      <c r="BD297" s="215"/>
      <c r="BE297" s="215"/>
      <c r="BF297" s="215"/>
      <c r="BG297" s="215"/>
      <c r="BH297" s="215"/>
    </row>
    <row r="298" spans="1:60" outlineLevel="1" x14ac:dyDescent="0.2">
      <c r="A298" s="222"/>
      <c r="B298" s="223"/>
      <c r="C298" s="262" t="s">
        <v>47</v>
      </c>
      <c r="D298" s="253"/>
      <c r="E298" s="254">
        <v>1</v>
      </c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15"/>
      <c r="Z298" s="215"/>
      <c r="AA298" s="215"/>
      <c r="AB298" s="215"/>
      <c r="AC298" s="215"/>
      <c r="AD298" s="215"/>
      <c r="AE298" s="215"/>
      <c r="AF298" s="215"/>
      <c r="AG298" s="215" t="s">
        <v>240</v>
      </c>
      <c r="AH298" s="215">
        <v>0</v>
      </c>
      <c r="AI298" s="215"/>
      <c r="AJ298" s="215"/>
      <c r="AK298" s="215"/>
      <c r="AL298" s="215"/>
      <c r="AM298" s="215"/>
      <c r="AN298" s="215"/>
      <c r="AO298" s="215"/>
      <c r="AP298" s="215"/>
      <c r="AQ298" s="215"/>
      <c r="AR298" s="215"/>
      <c r="AS298" s="215"/>
      <c r="AT298" s="215"/>
      <c r="AU298" s="215"/>
      <c r="AV298" s="215"/>
      <c r="AW298" s="215"/>
      <c r="AX298" s="215"/>
      <c r="AY298" s="215"/>
      <c r="AZ298" s="215"/>
      <c r="BA298" s="215"/>
      <c r="BB298" s="215"/>
      <c r="BC298" s="215"/>
      <c r="BD298" s="215"/>
      <c r="BE298" s="215"/>
      <c r="BF298" s="215"/>
      <c r="BG298" s="215"/>
      <c r="BH298" s="215"/>
    </row>
    <row r="299" spans="1:60" outlineLevel="1" x14ac:dyDescent="0.2">
      <c r="A299" s="235">
        <v>95</v>
      </c>
      <c r="B299" s="236" t="s">
        <v>559</v>
      </c>
      <c r="C299" s="247" t="s">
        <v>560</v>
      </c>
      <c r="D299" s="237" t="s">
        <v>272</v>
      </c>
      <c r="E299" s="238">
        <v>6.625</v>
      </c>
      <c r="F299" s="239"/>
      <c r="G299" s="240">
        <f>ROUND(E299*F299,2)</f>
        <v>0</v>
      </c>
      <c r="H299" s="239"/>
      <c r="I299" s="240">
        <f>ROUND(E299*H299,2)</f>
        <v>0</v>
      </c>
      <c r="J299" s="239"/>
      <c r="K299" s="240">
        <f>ROUND(E299*J299,2)</f>
        <v>0</v>
      </c>
      <c r="L299" s="240">
        <v>21</v>
      </c>
      <c r="M299" s="240">
        <f>G299*(1+L299/100)</f>
        <v>0</v>
      </c>
      <c r="N299" s="240">
        <v>5.0000000000000001E-4</v>
      </c>
      <c r="O299" s="240">
        <f>ROUND(E299*N299,2)</f>
        <v>0</v>
      </c>
      <c r="P299" s="240">
        <v>0</v>
      </c>
      <c r="Q299" s="240">
        <f>ROUND(E299*P299,2)</f>
        <v>0</v>
      </c>
      <c r="R299" s="240"/>
      <c r="S299" s="240" t="s">
        <v>192</v>
      </c>
      <c r="T299" s="241" t="s">
        <v>167</v>
      </c>
      <c r="U299" s="224">
        <v>0</v>
      </c>
      <c r="V299" s="224">
        <f>ROUND(E299*U299,2)</f>
        <v>0</v>
      </c>
      <c r="W299" s="224"/>
      <c r="X299" s="224" t="s">
        <v>193</v>
      </c>
      <c r="Y299" s="215"/>
      <c r="Z299" s="215"/>
      <c r="AA299" s="215"/>
      <c r="AB299" s="215"/>
      <c r="AC299" s="215"/>
      <c r="AD299" s="215"/>
      <c r="AE299" s="215"/>
      <c r="AF299" s="215"/>
      <c r="AG299" s="215" t="s">
        <v>518</v>
      </c>
      <c r="AH299" s="215"/>
      <c r="AI299" s="215"/>
      <c r="AJ299" s="215"/>
      <c r="AK299" s="215"/>
      <c r="AL299" s="215"/>
      <c r="AM299" s="215"/>
      <c r="AN299" s="215"/>
      <c r="AO299" s="215"/>
      <c r="AP299" s="215"/>
      <c r="AQ299" s="215"/>
      <c r="AR299" s="215"/>
      <c r="AS299" s="215"/>
      <c r="AT299" s="215"/>
      <c r="AU299" s="215"/>
      <c r="AV299" s="215"/>
      <c r="AW299" s="215"/>
      <c r="AX299" s="215"/>
      <c r="AY299" s="215"/>
      <c r="AZ299" s="215"/>
      <c r="BA299" s="215"/>
      <c r="BB299" s="215"/>
      <c r="BC299" s="215"/>
      <c r="BD299" s="215"/>
      <c r="BE299" s="215"/>
      <c r="BF299" s="215"/>
      <c r="BG299" s="215"/>
      <c r="BH299" s="215"/>
    </row>
    <row r="300" spans="1:60" outlineLevel="1" x14ac:dyDescent="0.2">
      <c r="A300" s="222"/>
      <c r="B300" s="223"/>
      <c r="C300" s="262" t="s">
        <v>419</v>
      </c>
      <c r="D300" s="253"/>
      <c r="E300" s="254">
        <v>6.63</v>
      </c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15"/>
      <c r="Z300" s="215"/>
      <c r="AA300" s="215"/>
      <c r="AB300" s="215"/>
      <c r="AC300" s="215"/>
      <c r="AD300" s="215"/>
      <c r="AE300" s="215"/>
      <c r="AF300" s="215"/>
      <c r="AG300" s="215" t="s">
        <v>240</v>
      </c>
      <c r="AH300" s="215">
        <v>0</v>
      </c>
      <c r="AI300" s="215"/>
      <c r="AJ300" s="215"/>
      <c r="AK300" s="215"/>
      <c r="AL300" s="215"/>
      <c r="AM300" s="215"/>
      <c r="AN300" s="215"/>
      <c r="AO300" s="215"/>
      <c r="AP300" s="215"/>
      <c r="AQ300" s="215"/>
      <c r="AR300" s="215"/>
      <c r="AS300" s="215"/>
      <c r="AT300" s="215"/>
      <c r="AU300" s="215"/>
      <c r="AV300" s="215"/>
      <c r="AW300" s="215"/>
      <c r="AX300" s="215"/>
      <c r="AY300" s="215"/>
      <c r="AZ300" s="215"/>
      <c r="BA300" s="215"/>
      <c r="BB300" s="215"/>
      <c r="BC300" s="215"/>
      <c r="BD300" s="215"/>
      <c r="BE300" s="215"/>
      <c r="BF300" s="215"/>
      <c r="BG300" s="215"/>
      <c r="BH300" s="215"/>
    </row>
    <row r="301" spans="1:60" outlineLevel="1" x14ac:dyDescent="0.2">
      <c r="A301" s="235">
        <v>96</v>
      </c>
      <c r="B301" s="236" t="s">
        <v>561</v>
      </c>
      <c r="C301" s="247" t="s">
        <v>562</v>
      </c>
      <c r="D301" s="237" t="s">
        <v>295</v>
      </c>
      <c r="E301" s="238">
        <v>1</v>
      </c>
      <c r="F301" s="239"/>
      <c r="G301" s="240">
        <f>ROUND(E301*F301,2)</f>
        <v>0</v>
      </c>
      <c r="H301" s="239"/>
      <c r="I301" s="240">
        <f>ROUND(E301*H301,2)</f>
        <v>0</v>
      </c>
      <c r="J301" s="239"/>
      <c r="K301" s="240">
        <f>ROUND(E301*J301,2)</f>
        <v>0</v>
      </c>
      <c r="L301" s="240">
        <v>21</v>
      </c>
      <c r="M301" s="240">
        <f>G301*(1+L301/100)</f>
        <v>0</v>
      </c>
      <c r="N301" s="240">
        <v>1.4999999999999999E-2</v>
      </c>
      <c r="O301" s="240">
        <f>ROUND(E301*N301,2)</f>
        <v>0.02</v>
      </c>
      <c r="P301" s="240">
        <v>0</v>
      </c>
      <c r="Q301" s="240">
        <f>ROUND(E301*P301,2)</f>
        <v>0</v>
      </c>
      <c r="R301" s="240"/>
      <c r="S301" s="240" t="s">
        <v>192</v>
      </c>
      <c r="T301" s="241" t="s">
        <v>167</v>
      </c>
      <c r="U301" s="224">
        <v>0</v>
      </c>
      <c r="V301" s="224">
        <f>ROUND(E301*U301,2)</f>
        <v>0</v>
      </c>
      <c r="W301" s="224"/>
      <c r="X301" s="224" t="s">
        <v>193</v>
      </c>
      <c r="Y301" s="215"/>
      <c r="Z301" s="215"/>
      <c r="AA301" s="215"/>
      <c r="AB301" s="215"/>
      <c r="AC301" s="215"/>
      <c r="AD301" s="215"/>
      <c r="AE301" s="215"/>
      <c r="AF301" s="215"/>
      <c r="AG301" s="215" t="s">
        <v>518</v>
      </c>
      <c r="AH301" s="215"/>
      <c r="AI301" s="215"/>
      <c r="AJ301" s="215"/>
      <c r="AK301" s="215"/>
      <c r="AL301" s="215"/>
      <c r="AM301" s="215"/>
      <c r="AN301" s="215"/>
      <c r="AO301" s="215"/>
      <c r="AP301" s="215"/>
      <c r="AQ301" s="215"/>
      <c r="AR301" s="215"/>
      <c r="AS301" s="215"/>
      <c r="AT301" s="215"/>
      <c r="AU301" s="215"/>
      <c r="AV301" s="215"/>
      <c r="AW301" s="215"/>
      <c r="AX301" s="215"/>
      <c r="AY301" s="215"/>
      <c r="AZ301" s="215"/>
      <c r="BA301" s="215"/>
      <c r="BB301" s="215"/>
      <c r="BC301" s="215"/>
      <c r="BD301" s="215"/>
      <c r="BE301" s="215"/>
      <c r="BF301" s="215"/>
      <c r="BG301" s="215"/>
      <c r="BH301" s="215"/>
    </row>
    <row r="302" spans="1:60" outlineLevel="1" x14ac:dyDescent="0.2">
      <c r="A302" s="222"/>
      <c r="B302" s="223"/>
      <c r="C302" s="248" t="s">
        <v>563</v>
      </c>
      <c r="D302" s="243"/>
      <c r="E302" s="243"/>
      <c r="F302" s="243"/>
      <c r="G302" s="243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15"/>
      <c r="Z302" s="215"/>
      <c r="AA302" s="215"/>
      <c r="AB302" s="215"/>
      <c r="AC302" s="215"/>
      <c r="AD302" s="215"/>
      <c r="AE302" s="215"/>
      <c r="AF302" s="215"/>
      <c r="AG302" s="215" t="s">
        <v>171</v>
      </c>
      <c r="AH302" s="215"/>
      <c r="AI302" s="215"/>
      <c r="AJ302" s="215"/>
      <c r="AK302" s="215"/>
      <c r="AL302" s="215"/>
      <c r="AM302" s="215"/>
      <c r="AN302" s="215"/>
      <c r="AO302" s="215"/>
      <c r="AP302" s="215"/>
      <c r="AQ302" s="215"/>
      <c r="AR302" s="215"/>
      <c r="AS302" s="215"/>
      <c r="AT302" s="215"/>
      <c r="AU302" s="215"/>
      <c r="AV302" s="215"/>
      <c r="AW302" s="215"/>
      <c r="AX302" s="215"/>
      <c r="AY302" s="215"/>
      <c r="AZ302" s="215"/>
      <c r="BA302" s="215"/>
      <c r="BB302" s="215"/>
      <c r="BC302" s="215"/>
      <c r="BD302" s="215"/>
      <c r="BE302" s="215"/>
      <c r="BF302" s="215"/>
      <c r="BG302" s="215"/>
      <c r="BH302" s="215"/>
    </row>
    <row r="303" spans="1:60" outlineLevel="1" x14ac:dyDescent="0.2">
      <c r="A303" s="222"/>
      <c r="B303" s="223"/>
      <c r="C303" s="262" t="s">
        <v>47</v>
      </c>
      <c r="D303" s="253"/>
      <c r="E303" s="254">
        <v>1</v>
      </c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15"/>
      <c r="Z303" s="215"/>
      <c r="AA303" s="215"/>
      <c r="AB303" s="215"/>
      <c r="AC303" s="215"/>
      <c r="AD303" s="215"/>
      <c r="AE303" s="215"/>
      <c r="AF303" s="215"/>
      <c r="AG303" s="215" t="s">
        <v>240</v>
      </c>
      <c r="AH303" s="215">
        <v>0</v>
      </c>
      <c r="AI303" s="215"/>
      <c r="AJ303" s="215"/>
      <c r="AK303" s="215"/>
      <c r="AL303" s="215"/>
      <c r="AM303" s="215"/>
      <c r="AN303" s="215"/>
      <c r="AO303" s="215"/>
      <c r="AP303" s="215"/>
      <c r="AQ303" s="215"/>
      <c r="AR303" s="215"/>
      <c r="AS303" s="215"/>
      <c r="AT303" s="215"/>
      <c r="AU303" s="215"/>
      <c r="AV303" s="215"/>
      <c r="AW303" s="215"/>
      <c r="AX303" s="215"/>
      <c r="AY303" s="215"/>
      <c r="AZ303" s="215"/>
      <c r="BA303" s="215"/>
      <c r="BB303" s="215"/>
      <c r="BC303" s="215"/>
      <c r="BD303" s="215"/>
      <c r="BE303" s="215"/>
      <c r="BF303" s="215"/>
      <c r="BG303" s="215"/>
      <c r="BH303" s="215"/>
    </row>
    <row r="304" spans="1:60" outlineLevel="1" x14ac:dyDescent="0.2">
      <c r="A304" s="235">
        <v>97</v>
      </c>
      <c r="B304" s="236" t="s">
        <v>564</v>
      </c>
      <c r="C304" s="247" t="s">
        <v>565</v>
      </c>
      <c r="D304" s="237" t="s">
        <v>295</v>
      </c>
      <c r="E304" s="238">
        <v>2</v>
      </c>
      <c r="F304" s="239"/>
      <c r="G304" s="240">
        <f>ROUND(E304*F304,2)</f>
        <v>0</v>
      </c>
      <c r="H304" s="239"/>
      <c r="I304" s="240">
        <f>ROUND(E304*H304,2)</f>
        <v>0</v>
      </c>
      <c r="J304" s="239"/>
      <c r="K304" s="240">
        <f>ROUND(E304*J304,2)</f>
        <v>0</v>
      </c>
      <c r="L304" s="240">
        <v>21</v>
      </c>
      <c r="M304" s="240">
        <f>G304*(1+L304/100)</f>
        <v>0</v>
      </c>
      <c r="N304" s="240">
        <v>8.5000000000000006E-2</v>
      </c>
      <c r="O304" s="240">
        <f>ROUND(E304*N304,2)</f>
        <v>0.17</v>
      </c>
      <c r="P304" s="240">
        <v>0</v>
      </c>
      <c r="Q304" s="240">
        <f>ROUND(E304*P304,2)</f>
        <v>0</v>
      </c>
      <c r="R304" s="240"/>
      <c r="S304" s="240" t="s">
        <v>192</v>
      </c>
      <c r="T304" s="241" t="s">
        <v>167</v>
      </c>
      <c r="U304" s="224">
        <v>0</v>
      </c>
      <c r="V304" s="224">
        <f>ROUND(E304*U304,2)</f>
        <v>0</v>
      </c>
      <c r="W304" s="224"/>
      <c r="X304" s="224" t="s">
        <v>193</v>
      </c>
      <c r="Y304" s="215"/>
      <c r="Z304" s="215"/>
      <c r="AA304" s="215"/>
      <c r="AB304" s="215"/>
      <c r="AC304" s="215"/>
      <c r="AD304" s="215"/>
      <c r="AE304" s="215"/>
      <c r="AF304" s="215"/>
      <c r="AG304" s="215" t="s">
        <v>518</v>
      </c>
      <c r="AH304" s="215"/>
      <c r="AI304" s="215"/>
      <c r="AJ304" s="215"/>
      <c r="AK304" s="215"/>
      <c r="AL304" s="215"/>
      <c r="AM304" s="215"/>
      <c r="AN304" s="215"/>
      <c r="AO304" s="215"/>
      <c r="AP304" s="215"/>
      <c r="AQ304" s="215"/>
      <c r="AR304" s="215"/>
      <c r="AS304" s="215"/>
      <c r="AT304" s="215"/>
      <c r="AU304" s="215"/>
      <c r="AV304" s="215"/>
      <c r="AW304" s="215"/>
      <c r="AX304" s="215"/>
      <c r="AY304" s="215"/>
      <c r="AZ304" s="215"/>
      <c r="BA304" s="215"/>
      <c r="BB304" s="215"/>
      <c r="BC304" s="215"/>
      <c r="BD304" s="215"/>
      <c r="BE304" s="215"/>
      <c r="BF304" s="215"/>
      <c r="BG304" s="215"/>
      <c r="BH304" s="215"/>
    </row>
    <row r="305" spans="1:60" outlineLevel="1" x14ac:dyDescent="0.2">
      <c r="A305" s="222"/>
      <c r="B305" s="223"/>
      <c r="C305" s="248" t="s">
        <v>566</v>
      </c>
      <c r="D305" s="243"/>
      <c r="E305" s="243"/>
      <c r="F305" s="243"/>
      <c r="G305" s="243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15"/>
      <c r="Z305" s="215"/>
      <c r="AA305" s="215"/>
      <c r="AB305" s="215"/>
      <c r="AC305" s="215"/>
      <c r="AD305" s="215"/>
      <c r="AE305" s="215"/>
      <c r="AF305" s="215"/>
      <c r="AG305" s="215" t="s">
        <v>171</v>
      </c>
      <c r="AH305" s="215"/>
      <c r="AI305" s="215"/>
      <c r="AJ305" s="215"/>
      <c r="AK305" s="215"/>
      <c r="AL305" s="215"/>
      <c r="AM305" s="215"/>
      <c r="AN305" s="215"/>
      <c r="AO305" s="215"/>
      <c r="AP305" s="215"/>
      <c r="AQ305" s="215"/>
      <c r="AR305" s="215"/>
      <c r="AS305" s="215"/>
      <c r="AT305" s="215"/>
      <c r="AU305" s="215"/>
      <c r="AV305" s="215"/>
      <c r="AW305" s="215"/>
      <c r="AX305" s="215"/>
      <c r="AY305" s="215"/>
      <c r="AZ305" s="215"/>
      <c r="BA305" s="215"/>
      <c r="BB305" s="215"/>
      <c r="BC305" s="215"/>
      <c r="BD305" s="215"/>
      <c r="BE305" s="215"/>
      <c r="BF305" s="215"/>
      <c r="BG305" s="215"/>
      <c r="BH305" s="215"/>
    </row>
    <row r="306" spans="1:60" outlineLevel="1" x14ac:dyDescent="0.2">
      <c r="A306" s="222"/>
      <c r="B306" s="223"/>
      <c r="C306" s="262" t="s">
        <v>75</v>
      </c>
      <c r="D306" s="253"/>
      <c r="E306" s="254">
        <v>2</v>
      </c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15"/>
      <c r="Z306" s="215"/>
      <c r="AA306" s="215"/>
      <c r="AB306" s="215"/>
      <c r="AC306" s="215"/>
      <c r="AD306" s="215"/>
      <c r="AE306" s="215"/>
      <c r="AF306" s="215"/>
      <c r="AG306" s="215" t="s">
        <v>240</v>
      </c>
      <c r="AH306" s="215">
        <v>0</v>
      </c>
      <c r="AI306" s="215"/>
      <c r="AJ306" s="215"/>
      <c r="AK306" s="215"/>
      <c r="AL306" s="215"/>
      <c r="AM306" s="215"/>
      <c r="AN306" s="215"/>
      <c r="AO306" s="215"/>
      <c r="AP306" s="215"/>
      <c r="AQ306" s="215"/>
      <c r="AR306" s="215"/>
      <c r="AS306" s="215"/>
      <c r="AT306" s="215"/>
      <c r="AU306" s="215"/>
      <c r="AV306" s="215"/>
      <c r="AW306" s="215"/>
      <c r="AX306" s="215"/>
      <c r="AY306" s="215"/>
      <c r="AZ306" s="215"/>
      <c r="BA306" s="215"/>
      <c r="BB306" s="215"/>
      <c r="BC306" s="215"/>
      <c r="BD306" s="215"/>
      <c r="BE306" s="215"/>
      <c r="BF306" s="215"/>
      <c r="BG306" s="215"/>
      <c r="BH306" s="215"/>
    </row>
    <row r="307" spans="1:60" outlineLevel="1" x14ac:dyDescent="0.2">
      <c r="A307" s="255">
        <v>98</v>
      </c>
      <c r="B307" s="256" t="s">
        <v>567</v>
      </c>
      <c r="C307" s="264" t="s">
        <v>568</v>
      </c>
      <c r="D307" s="257" t="s">
        <v>0</v>
      </c>
      <c r="E307" s="258">
        <v>654.01975000000004</v>
      </c>
      <c r="F307" s="259"/>
      <c r="G307" s="260">
        <f>ROUND(E307*F307,2)</f>
        <v>0</v>
      </c>
      <c r="H307" s="259"/>
      <c r="I307" s="260">
        <f>ROUND(E307*H307,2)</f>
        <v>0</v>
      </c>
      <c r="J307" s="259"/>
      <c r="K307" s="260">
        <f>ROUND(E307*J307,2)</f>
        <v>0</v>
      </c>
      <c r="L307" s="260">
        <v>21</v>
      </c>
      <c r="M307" s="260">
        <f>G307*(1+L307/100)</f>
        <v>0</v>
      </c>
      <c r="N307" s="260">
        <v>0</v>
      </c>
      <c r="O307" s="260">
        <f>ROUND(E307*N307,2)</f>
        <v>0</v>
      </c>
      <c r="P307" s="260">
        <v>0</v>
      </c>
      <c r="Q307" s="260">
        <f>ROUND(E307*P307,2)</f>
        <v>0</v>
      </c>
      <c r="R307" s="260"/>
      <c r="S307" s="260" t="s">
        <v>166</v>
      </c>
      <c r="T307" s="261" t="s">
        <v>167</v>
      </c>
      <c r="U307" s="224">
        <v>0</v>
      </c>
      <c r="V307" s="224">
        <f>ROUND(E307*U307,2)</f>
        <v>0</v>
      </c>
      <c r="W307" s="224"/>
      <c r="X307" s="224" t="s">
        <v>193</v>
      </c>
      <c r="Y307" s="215"/>
      <c r="Z307" s="215"/>
      <c r="AA307" s="215"/>
      <c r="AB307" s="215"/>
      <c r="AC307" s="215"/>
      <c r="AD307" s="215"/>
      <c r="AE307" s="215"/>
      <c r="AF307" s="215"/>
      <c r="AG307" s="215" t="s">
        <v>518</v>
      </c>
      <c r="AH307" s="215"/>
      <c r="AI307" s="215"/>
      <c r="AJ307" s="215"/>
      <c r="AK307" s="215"/>
      <c r="AL307" s="215"/>
      <c r="AM307" s="215"/>
      <c r="AN307" s="215"/>
      <c r="AO307" s="215"/>
      <c r="AP307" s="215"/>
      <c r="AQ307" s="215"/>
      <c r="AR307" s="215"/>
      <c r="AS307" s="215"/>
      <c r="AT307" s="215"/>
      <c r="AU307" s="215"/>
      <c r="AV307" s="215"/>
      <c r="AW307" s="215"/>
      <c r="AX307" s="215"/>
      <c r="AY307" s="215"/>
      <c r="AZ307" s="215"/>
      <c r="BA307" s="215"/>
      <c r="BB307" s="215"/>
      <c r="BC307" s="215"/>
      <c r="BD307" s="215"/>
      <c r="BE307" s="215"/>
      <c r="BF307" s="215"/>
      <c r="BG307" s="215"/>
      <c r="BH307" s="215"/>
    </row>
    <row r="308" spans="1:60" x14ac:dyDescent="0.2">
      <c r="A308" s="229" t="s">
        <v>161</v>
      </c>
      <c r="B308" s="230" t="s">
        <v>112</v>
      </c>
      <c r="C308" s="246" t="s">
        <v>113</v>
      </c>
      <c r="D308" s="231"/>
      <c r="E308" s="232"/>
      <c r="F308" s="233"/>
      <c r="G308" s="233">
        <f>SUMIF(AG309:AG357,"&lt;&gt;NOR",G309:G357)</f>
        <v>0</v>
      </c>
      <c r="H308" s="233"/>
      <c r="I308" s="233">
        <f>SUM(I309:I357)</f>
        <v>0</v>
      </c>
      <c r="J308" s="233"/>
      <c r="K308" s="233">
        <f>SUM(K309:K357)</f>
        <v>0</v>
      </c>
      <c r="L308" s="233"/>
      <c r="M308" s="233">
        <f>SUM(M309:M357)</f>
        <v>0</v>
      </c>
      <c r="N308" s="233"/>
      <c r="O308" s="233">
        <f>SUM(O309:O357)</f>
        <v>0.54999999999999993</v>
      </c>
      <c r="P308" s="233"/>
      <c r="Q308" s="233">
        <f>SUM(Q309:Q357)</f>
        <v>0.02</v>
      </c>
      <c r="R308" s="233"/>
      <c r="S308" s="233"/>
      <c r="T308" s="234"/>
      <c r="U308" s="228"/>
      <c r="V308" s="228">
        <f>SUM(V309:V357)</f>
        <v>104.88</v>
      </c>
      <c r="W308" s="228"/>
      <c r="X308" s="228"/>
      <c r="AG308" t="s">
        <v>162</v>
      </c>
    </row>
    <row r="309" spans="1:60" outlineLevel="1" x14ac:dyDescent="0.2">
      <c r="A309" s="235">
        <v>99</v>
      </c>
      <c r="B309" s="236" t="s">
        <v>569</v>
      </c>
      <c r="C309" s="247" t="s">
        <v>570</v>
      </c>
      <c r="D309" s="237" t="s">
        <v>295</v>
      </c>
      <c r="E309" s="238">
        <v>5</v>
      </c>
      <c r="F309" s="239"/>
      <c r="G309" s="240">
        <f>ROUND(E309*F309,2)</f>
        <v>0</v>
      </c>
      <c r="H309" s="239"/>
      <c r="I309" s="240">
        <f>ROUND(E309*H309,2)</f>
        <v>0</v>
      </c>
      <c r="J309" s="239"/>
      <c r="K309" s="240">
        <f>ROUND(E309*J309,2)</f>
        <v>0</v>
      </c>
      <c r="L309" s="240">
        <v>21</v>
      </c>
      <c r="M309" s="240">
        <f>G309*(1+L309/100)</f>
        <v>0</v>
      </c>
      <c r="N309" s="240">
        <v>1E-3</v>
      </c>
      <c r="O309" s="240">
        <f>ROUND(E309*N309,2)</f>
        <v>0.01</v>
      </c>
      <c r="P309" s="240">
        <v>0</v>
      </c>
      <c r="Q309" s="240">
        <f>ROUND(E309*P309,2)</f>
        <v>0</v>
      </c>
      <c r="R309" s="240"/>
      <c r="S309" s="240" t="s">
        <v>192</v>
      </c>
      <c r="T309" s="241" t="s">
        <v>167</v>
      </c>
      <c r="U309" s="224">
        <v>0</v>
      </c>
      <c r="V309" s="224">
        <f>ROUND(E309*U309,2)</f>
        <v>0</v>
      </c>
      <c r="W309" s="224"/>
      <c r="X309" s="224" t="s">
        <v>193</v>
      </c>
      <c r="Y309" s="215"/>
      <c r="Z309" s="215"/>
      <c r="AA309" s="215"/>
      <c r="AB309" s="215"/>
      <c r="AC309" s="215"/>
      <c r="AD309" s="215"/>
      <c r="AE309" s="215"/>
      <c r="AF309" s="215"/>
      <c r="AG309" s="215" t="s">
        <v>518</v>
      </c>
      <c r="AH309" s="215"/>
      <c r="AI309" s="215"/>
      <c r="AJ309" s="215"/>
      <c r="AK309" s="215"/>
      <c r="AL309" s="215"/>
      <c r="AM309" s="215"/>
      <c r="AN309" s="215"/>
      <c r="AO309" s="215"/>
      <c r="AP309" s="215"/>
      <c r="AQ309" s="215"/>
      <c r="AR309" s="215"/>
      <c r="AS309" s="215"/>
      <c r="AT309" s="215"/>
      <c r="AU309" s="215"/>
      <c r="AV309" s="215"/>
      <c r="AW309" s="215"/>
      <c r="AX309" s="215"/>
      <c r="AY309" s="215"/>
      <c r="AZ309" s="215"/>
      <c r="BA309" s="215"/>
      <c r="BB309" s="215"/>
      <c r="BC309" s="215"/>
      <c r="BD309" s="215"/>
      <c r="BE309" s="215"/>
      <c r="BF309" s="215"/>
      <c r="BG309" s="215"/>
      <c r="BH309" s="215"/>
    </row>
    <row r="310" spans="1:60" outlineLevel="1" x14ac:dyDescent="0.2">
      <c r="A310" s="222"/>
      <c r="B310" s="223"/>
      <c r="C310" s="262" t="s">
        <v>571</v>
      </c>
      <c r="D310" s="253"/>
      <c r="E310" s="254">
        <v>4</v>
      </c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15"/>
      <c r="Z310" s="215"/>
      <c r="AA310" s="215"/>
      <c r="AB310" s="215"/>
      <c r="AC310" s="215"/>
      <c r="AD310" s="215"/>
      <c r="AE310" s="215"/>
      <c r="AF310" s="215"/>
      <c r="AG310" s="215" t="s">
        <v>240</v>
      </c>
      <c r="AH310" s="215">
        <v>0</v>
      </c>
      <c r="AI310" s="215"/>
      <c r="AJ310" s="215"/>
      <c r="AK310" s="215"/>
      <c r="AL310" s="215"/>
      <c r="AM310" s="215"/>
      <c r="AN310" s="215"/>
      <c r="AO310" s="215"/>
      <c r="AP310" s="215"/>
      <c r="AQ310" s="215"/>
      <c r="AR310" s="215"/>
      <c r="AS310" s="215"/>
      <c r="AT310" s="215"/>
      <c r="AU310" s="215"/>
      <c r="AV310" s="215"/>
      <c r="AW310" s="215"/>
      <c r="AX310" s="215"/>
      <c r="AY310" s="215"/>
      <c r="AZ310" s="215"/>
      <c r="BA310" s="215"/>
      <c r="BB310" s="215"/>
      <c r="BC310" s="215"/>
      <c r="BD310" s="215"/>
      <c r="BE310" s="215"/>
      <c r="BF310" s="215"/>
      <c r="BG310" s="215"/>
      <c r="BH310" s="215"/>
    </row>
    <row r="311" spans="1:60" outlineLevel="1" x14ac:dyDescent="0.2">
      <c r="A311" s="222"/>
      <c r="B311" s="223"/>
      <c r="C311" s="262" t="s">
        <v>572</v>
      </c>
      <c r="D311" s="253"/>
      <c r="E311" s="254">
        <v>1</v>
      </c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15"/>
      <c r="Z311" s="215"/>
      <c r="AA311" s="215"/>
      <c r="AB311" s="215"/>
      <c r="AC311" s="215"/>
      <c r="AD311" s="215"/>
      <c r="AE311" s="215"/>
      <c r="AF311" s="215"/>
      <c r="AG311" s="215" t="s">
        <v>240</v>
      </c>
      <c r="AH311" s="215">
        <v>0</v>
      </c>
      <c r="AI311" s="215"/>
      <c r="AJ311" s="215"/>
      <c r="AK311" s="215"/>
      <c r="AL311" s="215"/>
      <c r="AM311" s="215"/>
      <c r="AN311" s="215"/>
      <c r="AO311" s="215"/>
      <c r="AP311" s="215"/>
      <c r="AQ311" s="215"/>
      <c r="AR311" s="215"/>
      <c r="AS311" s="215"/>
      <c r="AT311" s="215"/>
      <c r="AU311" s="215"/>
      <c r="AV311" s="215"/>
      <c r="AW311" s="215"/>
      <c r="AX311" s="215"/>
      <c r="AY311" s="215"/>
      <c r="AZ311" s="215"/>
      <c r="BA311" s="215"/>
      <c r="BB311" s="215"/>
      <c r="BC311" s="215"/>
      <c r="BD311" s="215"/>
      <c r="BE311" s="215"/>
      <c r="BF311" s="215"/>
      <c r="BG311" s="215"/>
      <c r="BH311" s="215"/>
    </row>
    <row r="312" spans="1:60" outlineLevel="1" x14ac:dyDescent="0.2">
      <c r="A312" s="235">
        <v>100</v>
      </c>
      <c r="B312" s="236" t="s">
        <v>573</v>
      </c>
      <c r="C312" s="247" t="s">
        <v>574</v>
      </c>
      <c r="D312" s="237" t="s">
        <v>575</v>
      </c>
      <c r="E312" s="238">
        <v>3</v>
      </c>
      <c r="F312" s="239"/>
      <c r="G312" s="240">
        <f>ROUND(E312*F312,2)</f>
        <v>0</v>
      </c>
      <c r="H312" s="239"/>
      <c r="I312" s="240">
        <f>ROUND(E312*H312,2)</f>
        <v>0</v>
      </c>
      <c r="J312" s="239"/>
      <c r="K312" s="240">
        <f>ROUND(E312*J312,2)</f>
        <v>0</v>
      </c>
      <c r="L312" s="240">
        <v>21</v>
      </c>
      <c r="M312" s="240">
        <f>G312*(1+L312/100)</f>
        <v>0</v>
      </c>
      <c r="N312" s="240">
        <v>0</v>
      </c>
      <c r="O312" s="240">
        <f>ROUND(E312*N312,2)</f>
        <v>0</v>
      </c>
      <c r="P312" s="240">
        <v>0</v>
      </c>
      <c r="Q312" s="240">
        <f>ROUND(E312*P312,2)</f>
        <v>0</v>
      </c>
      <c r="R312" s="240"/>
      <c r="S312" s="240" t="s">
        <v>192</v>
      </c>
      <c r="T312" s="241" t="s">
        <v>167</v>
      </c>
      <c r="U312" s="224">
        <v>0</v>
      </c>
      <c r="V312" s="224">
        <f>ROUND(E312*U312,2)</f>
        <v>0</v>
      </c>
      <c r="W312" s="224"/>
      <c r="X312" s="224" t="s">
        <v>193</v>
      </c>
      <c r="Y312" s="215"/>
      <c r="Z312" s="215"/>
      <c r="AA312" s="215"/>
      <c r="AB312" s="215"/>
      <c r="AC312" s="215"/>
      <c r="AD312" s="215"/>
      <c r="AE312" s="215"/>
      <c r="AF312" s="215"/>
      <c r="AG312" s="215" t="s">
        <v>518</v>
      </c>
      <c r="AH312" s="215"/>
      <c r="AI312" s="215"/>
      <c r="AJ312" s="215"/>
      <c r="AK312" s="215"/>
      <c r="AL312" s="215"/>
      <c r="AM312" s="215"/>
      <c r="AN312" s="215"/>
      <c r="AO312" s="215"/>
      <c r="AP312" s="215"/>
      <c r="AQ312" s="215"/>
      <c r="AR312" s="215"/>
      <c r="AS312" s="215"/>
      <c r="AT312" s="215"/>
      <c r="AU312" s="215"/>
      <c r="AV312" s="215"/>
      <c r="AW312" s="215"/>
      <c r="AX312" s="215"/>
      <c r="AY312" s="215"/>
      <c r="AZ312" s="215"/>
      <c r="BA312" s="215"/>
      <c r="BB312" s="215"/>
      <c r="BC312" s="215"/>
      <c r="BD312" s="215"/>
      <c r="BE312" s="215"/>
      <c r="BF312" s="215"/>
      <c r="BG312" s="215"/>
      <c r="BH312" s="215"/>
    </row>
    <row r="313" spans="1:60" outlineLevel="1" x14ac:dyDescent="0.2">
      <c r="A313" s="222"/>
      <c r="B313" s="223"/>
      <c r="C313" s="248" t="s">
        <v>576</v>
      </c>
      <c r="D313" s="243"/>
      <c r="E313" s="243"/>
      <c r="F313" s="243"/>
      <c r="G313" s="243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15"/>
      <c r="Z313" s="215"/>
      <c r="AA313" s="215"/>
      <c r="AB313" s="215"/>
      <c r="AC313" s="215"/>
      <c r="AD313" s="215"/>
      <c r="AE313" s="215"/>
      <c r="AF313" s="215"/>
      <c r="AG313" s="215" t="s">
        <v>171</v>
      </c>
      <c r="AH313" s="215"/>
      <c r="AI313" s="215"/>
      <c r="AJ313" s="215"/>
      <c r="AK313" s="215"/>
      <c r="AL313" s="215"/>
      <c r="AM313" s="215"/>
      <c r="AN313" s="215"/>
      <c r="AO313" s="215"/>
      <c r="AP313" s="215"/>
      <c r="AQ313" s="215"/>
      <c r="AR313" s="215"/>
      <c r="AS313" s="215"/>
      <c r="AT313" s="215"/>
      <c r="AU313" s="215"/>
      <c r="AV313" s="215"/>
      <c r="AW313" s="215"/>
      <c r="AX313" s="215"/>
      <c r="AY313" s="215"/>
      <c r="AZ313" s="215"/>
      <c r="BA313" s="215"/>
      <c r="BB313" s="215"/>
      <c r="BC313" s="215"/>
      <c r="BD313" s="215"/>
      <c r="BE313" s="215"/>
      <c r="BF313" s="215"/>
      <c r="BG313" s="215"/>
      <c r="BH313" s="215"/>
    </row>
    <row r="314" spans="1:60" outlineLevel="1" x14ac:dyDescent="0.2">
      <c r="A314" s="222"/>
      <c r="B314" s="223"/>
      <c r="C314" s="262" t="s">
        <v>77</v>
      </c>
      <c r="D314" s="253"/>
      <c r="E314" s="254">
        <v>3</v>
      </c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15"/>
      <c r="Z314" s="215"/>
      <c r="AA314" s="215"/>
      <c r="AB314" s="215"/>
      <c r="AC314" s="215"/>
      <c r="AD314" s="215"/>
      <c r="AE314" s="215"/>
      <c r="AF314" s="215"/>
      <c r="AG314" s="215" t="s">
        <v>240</v>
      </c>
      <c r="AH314" s="215">
        <v>0</v>
      </c>
      <c r="AI314" s="215"/>
      <c r="AJ314" s="215"/>
      <c r="AK314" s="215"/>
      <c r="AL314" s="215"/>
      <c r="AM314" s="215"/>
      <c r="AN314" s="215"/>
      <c r="AO314" s="215"/>
      <c r="AP314" s="215"/>
      <c r="AQ314" s="215"/>
      <c r="AR314" s="215"/>
      <c r="AS314" s="215"/>
      <c r="AT314" s="215"/>
      <c r="AU314" s="215"/>
      <c r="AV314" s="215"/>
      <c r="AW314" s="215"/>
      <c r="AX314" s="215"/>
      <c r="AY314" s="215"/>
      <c r="AZ314" s="215"/>
      <c r="BA314" s="215"/>
      <c r="BB314" s="215"/>
      <c r="BC314" s="215"/>
      <c r="BD314" s="215"/>
      <c r="BE314" s="215"/>
      <c r="BF314" s="215"/>
      <c r="BG314" s="215"/>
      <c r="BH314" s="215"/>
    </row>
    <row r="315" spans="1:60" outlineLevel="1" x14ac:dyDescent="0.2">
      <c r="A315" s="235">
        <v>101</v>
      </c>
      <c r="B315" s="236" t="s">
        <v>577</v>
      </c>
      <c r="C315" s="247" t="s">
        <v>578</v>
      </c>
      <c r="D315" s="237" t="s">
        <v>575</v>
      </c>
      <c r="E315" s="238">
        <v>1</v>
      </c>
      <c r="F315" s="239"/>
      <c r="G315" s="240">
        <f>ROUND(E315*F315,2)</f>
        <v>0</v>
      </c>
      <c r="H315" s="239"/>
      <c r="I315" s="240">
        <f>ROUND(E315*H315,2)</f>
        <v>0</v>
      </c>
      <c r="J315" s="239"/>
      <c r="K315" s="240">
        <f>ROUND(E315*J315,2)</f>
        <v>0</v>
      </c>
      <c r="L315" s="240">
        <v>21</v>
      </c>
      <c r="M315" s="240">
        <f>G315*(1+L315/100)</f>
        <v>0</v>
      </c>
      <c r="N315" s="240">
        <v>0</v>
      </c>
      <c r="O315" s="240">
        <f>ROUND(E315*N315,2)</f>
        <v>0</v>
      </c>
      <c r="P315" s="240">
        <v>0</v>
      </c>
      <c r="Q315" s="240">
        <f>ROUND(E315*P315,2)</f>
        <v>0</v>
      </c>
      <c r="R315" s="240"/>
      <c r="S315" s="240" t="s">
        <v>192</v>
      </c>
      <c r="T315" s="241" t="s">
        <v>167</v>
      </c>
      <c r="U315" s="224">
        <v>0</v>
      </c>
      <c r="V315" s="224">
        <f>ROUND(E315*U315,2)</f>
        <v>0</v>
      </c>
      <c r="W315" s="224"/>
      <c r="X315" s="224" t="s">
        <v>193</v>
      </c>
      <c r="Y315" s="215"/>
      <c r="Z315" s="215"/>
      <c r="AA315" s="215"/>
      <c r="AB315" s="215"/>
      <c r="AC315" s="215"/>
      <c r="AD315" s="215"/>
      <c r="AE315" s="215"/>
      <c r="AF315" s="215"/>
      <c r="AG315" s="215" t="s">
        <v>518</v>
      </c>
      <c r="AH315" s="215"/>
      <c r="AI315" s="215"/>
      <c r="AJ315" s="215"/>
      <c r="AK315" s="215"/>
      <c r="AL315" s="215"/>
      <c r="AM315" s="215"/>
      <c r="AN315" s="215"/>
      <c r="AO315" s="215"/>
      <c r="AP315" s="215"/>
      <c r="AQ315" s="215"/>
      <c r="AR315" s="215"/>
      <c r="AS315" s="215"/>
      <c r="AT315" s="215"/>
      <c r="AU315" s="215"/>
      <c r="AV315" s="215"/>
      <c r="AW315" s="215"/>
      <c r="AX315" s="215"/>
      <c r="AY315" s="215"/>
      <c r="AZ315" s="215"/>
      <c r="BA315" s="215"/>
      <c r="BB315" s="215"/>
      <c r="BC315" s="215"/>
      <c r="BD315" s="215"/>
      <c r="BE315" s="215"/>
      <c r="BF315" s="215"/>
      <c r="BG315" s="215"/>
      <c r="BH315" s="215"/>
    </row>
    <row r="316" spans="1:60" outlineLevel="1" x14ac:dyDescent="0.2">
      <c r="A316" s="222"/>
      <c r="B316" s="223"/>
      <c r="C316" s="262" t="s">
        <v>47</v>
      </c>
      <c r="D316" s="253"/>
      <c r="E316" s="254">
        <v>1</v>
      </c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15"/>
      <c r="Z316" s="215"/>
      <c r="AA316" s="215"/>
      <c r="AB316" s="215"/>
      <c r="AC316" s="215"/>
      <c r="AD316" s="215"/>
      <c r="AE316" s="215"/>
      <c r="AF316" s="215"/>
      <c r="AG316" s="215" t="s">
        <v>240</v>
      </c>
      <c r="AH316" s="215">
        <v>0</v>
      </c>
      <c r="AI316" s="215"/>
      <c r="AJ316" s="215"/>
      <c r="AK316" s="215"/>
      <c r="AL316" s="215"/>
      <c r="AM316" s="215"/>
      <c r="AN316" s="215"/>
      <c r="AO316" s="215"/>
      <c r="AP316" s="215"/>
      <c r="AQ316" s="215"/>
      <c r="AR316" s="215"/>
      <c r="AS316" s="215"/>
      <c r="AT316" s="215"/>
      <c r="AU316" s="215"/>
      <c r="AV316" s="215"/>
      <c r="AW316" s="215"/>
      <c r="AX316" s="215"/>
      <c r="AY316" s="215"/>
      <c r="AZ316" s="215"/>
      <c r="BA316" s="215"/>
      <c r="BB316" s="215"/>
      <c r="BC316" s="215"/>
      <c r="BD316" s="215"/>
      <c r="BE316" s="215"/>
      <c r="BF316" s="215"/>
      <c r="BG316" s="215"/>
      <c r="BH316" s="215"/>
    </row>
    <row r="317" spans="1:60" outlineLevel="1" x14ac:dyDescent="0.2">
      <c r="A317" s="235">
        <v>102</v>
      </c>
      <c r="B317" s="236" t="s">
        <v>579</v>
      </c>
      <c r="C317" s="247" t="s">
        <v>580</v>
      </c>
      <c r="D317" s="237" t="s">
        <v>295</v>
      </c>
      <c r="E317" s="238">
        <v>2</v>
      </c>
      <c r="F317" s="239"/>
      <c r="G317" s="240">
        <f>ROUND(E317*F317,2)</f>
        <v>0</v>
      </c>
      <c r="H317" s="239"/>
      <c r="I317" s="240">
        <f>ROUND(E317*H317,2)</f>
        <v>0</v>
      </c>
      <c r="J317" s="239"/>
      <c r="K317" s="240">
        <f>ROUND(E317*J317,2)</f>
        <v>0</v>
      </c>
      <c r="L317" s="240">
        <v>21</v>
      </c>
      <c r="M317" s="240">
        <f>G317*(1+L317/100)</f>
        <v>0</v>
      </c>
      <c r="N317" s="240">
        <v>4.2999999999999999E-4</v>
      </c>
      <c r="O317" s="240">
        <f>ROUND(E317*N317,2)</f>
        <v>0</v>
      </c>
      <c r="P317" s="240">
        <v>0</v>
      </c>
      <c r="Q317" s="240">
        <f>ROUND(E317*P317,2)</f>
        <v>0</v>
      </c>
      <c r="R317" s="240"/>
      <c r="S317" s="240" t="s">
        <v>192</v>
      </c>
      <c r="T317" s="241" t="s">
        <v>167</v>
      </c>
      <c r="U317" s="224">
        <v>0</v>
      </c>
      <c r="V317" s="224">
        <f>ROUND(E317*U317,2)</f>
        <v>0</v>
      </c>
      <c r="W317" s="224"/>
      <c r="X317" s="224" t="s">
        <v>193</v>
      </c>
      <c r="Y317" s="215"/>
      <c r="Z317" s="215"/>
      <c r="AA317" s="215"/>
      <c r="AB317" s="215"/>
      <c r="AC317" s="215"/>
      <c r="AD317" s="215"/>
      <c r="AE317" s="215"/>
      <c r="AF317" s="215"/>
      <c r="AG317" s="215" t="s">
        <v>518</v>
      </c>
      <c r="AH317" s="215"/>
      <c r="AI317" s="215"/>
      <c r="AJ317" s="215"/>
      <c r="AK317" s="215"/>
      <c r="AL317" s="215"/>
      <c r="AM317" s="215"/>
      <c r="AN317" s="215"/>
      <c r="AO317" s="215"/>
      <c r="AP317" s="215"/>
      <c r="AQ317" s="215"/>
      <c r="AR317" s="215"/>
      <c r="AS317" s="215"/>
      <c r="AT317" s="215"/>
      <c r="AU317" s="215"/>
      <c r="AV317" s="215"/>
      <c r="AW317" s="215"/>
      <c r="AX317" s="215"/>
      <c r="AY317" s="215"/>
      <c r="AZ317" s="215"/>
      <c r="BA317" s="215"/>
      <c r="BB317" s="215"/>
      <c r="BC317" s="215"/>
      <c r="BD317" s="215"/>
      <c r="BE317" s="215"/>
      <c r="BF317" s="215"/>
      <c r="BG317" s="215"/>
      <c r="BH317" s="215"/>
    </row>
    <row r="318" spans="1:60" outlineLevel="1" x14ac:dyDescent="0.2">
      <c r="A318" s="222"/>
      <c r="B318" s="223"/>
      <c r="C318" s="248" t="s">
        <v>581</v>
      </c>
      <c r="D318" s="243"/>
      <c r="E318" s="243"/>
      <c r="F318" s="243"/>
      <c r="G318" s="243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15"/>
      <c r="Z318" s="215"/>
      <c r="AA318" s="215"/>
      <c r="AB318" s="215"/>
      <c r="AC318" s="215"/>
      <c r="AD318" s="215"/>
      <c r="AE318" s="215"/>
      <c r="AF318" s="215"/>
      <c r="AG318" s="215" t="s">
        <v>171</v>
      </c>
      <c r="AH318" s="215"/>
      <c r="AI318" s="215"/>
      <c r="AJ318" s="215"/>
      <c r="AK318" s="215"/>
      <c r="AL318" s="215"/>
      <c r="AM318" s="215"/>
      <c r="AN318" s="215"/>
      <c r="AO318" s="215"/>
      <c r="AP318" s="215"/>
      <c r="AQ318" s="215"/>
      <c r="AR318" s="215"/>
      <c r="AS318" s="215"/>
      <c r="AT318" s="215"/>
      <c r="AU318" s="215"/>
      <c r="AV318" s="215"/>
      <c r="AW318" s="215"/>
      <c r="AX318" s="215"/>
      <c r="AY318" s="215"/>
      <c r="AZ318" s="215"/>
      <c r="BA318" s="215"/>
      <c r="BB318" s="215"/>
      <c r="BC318" s="215"/>
      <c r="BD318" s="215"/>
      <c r="BE318" s="215"/>
      <c r="BF318" s="215"/>
      <c r="BG318" s="215"/>
      <c r="BH318" s="215"/>
    </row>
    <row r="319" spans="1:60" outlineLevel="1" x14ac:dyDescent="0.2">
      <c r="A319" s="222"/>
      <c r="B319" s="223"/>
      <c r="C319" s="262" t="s">
        <v>75</v>
      </c>
      <c r="D319" s="253"/>
      <c r="E319" s="254">
        <v>2</v>
      </c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15"/>
      <c r="Z319" s="215"/>
      <c r="AA319" s="215"/>
      <c r="AB319" s="215"/>
      <c r="AC319" s="215"/>
      <c r="AD319" s="215"/>
      <c r="AE319" s="215"/>
      <c r="AF319" s="215"/>
      <c r="AG319" s="215" t="s">
        <v>240</v>
      </c>
      <c r="AH319" s="215">
        <v>0</v>
      </c>
      <c r="AI319" s="215"/>
      <c r="AJ319" s="215"/>
      <c r="AK319" s="215"/>
      <c r="AL319" s="215"/>
      <c r="AM319" s="215"/>
      <c r="AN319" s="215"/>
      <c r="AO319" s="215"/>
      <c r="AP319" s="215"/>
      <c r="AQ319" s="215"/>
      <c r="AR319" s="215"/>
      <c r="AS319" s="215"/>
      <c r="AT319" s="215"/>
      <c r="AU319" s="215"/>
      <c r="AV319" s="215"/>
      <c r="AW319" s="215"/>
      <c r="AX319" s="215"/>
      <c r="AY319" s="215"/>
      <c r="AZ319" s="215"/>
      <c r="BA319" s="215"/>
      <c r="BB319" s="215"/>
      <c r="BC319" s="215"/>
      <c r="BD319" s="215"/>
      <c r="BE319" s="215"/>
      <c r="BF319" s="215"/>
      <c r="BG319" s="215"/>
      <c r="BH319" s="215"/>
    </row>
    <row r="320" spans="1:60" outlineLevel="1" x14ac:dyDescent="0.2">
      <c r="A320" s="235">
        <v>103</v>
      </c>
      <c r="B320" s="236" t="s">
        <v>582</v>
      </c>
      <c r="C320" s="247" t="s">
        <v>583</v>
      </c>
      <c r="D320" s="237" t="s">
        <v>295</v>
      </c>
      <c r="E320" s="238">
        <v>1</v>
      </c>
      <c r="F320" s="239"/>
      <c r="G320" s="240">
        <f>ROUND(E320*F320,2)</f>
        <v>0</v>
      </c>
      <c r="H320" s="239"/>
      <c r="I320" s="240">
        <f>ROUND(E320*H320,2)</f>
        <v>0</v>
      </c>
      <c r="J320" s="239"/>
      <c r="K320" s="240">
        <f>ROUND(E320*J320,2)</f>
        <v>0</v>
      </c>
      <c r="L320" s="240">
        <v>21</v>
      </c>
      <c r="M320" s="240">
        <f>G320*(1+L320/100)</f>
        <v>0</v>
      </c>
      <c r="N320" s="240">
        <v>5.0000000000000001E-4</v>
      </c>
      <c r="O320" s="240">
        <f>ROUND(E320*N320,2)</f>
        <v>0</v>
      </c>
      <c r="P320" s="240">
        <v>0</v>
      </c>
      <c r="Q320" s="240">
        <f>ROUND(E320*P320,2)</f>
        <v>0</v>
      </c>
      <c r="R320" s="240"/>
      <c r="S320" s="240" t="s">
        <v>192</v>
      </c>
      <c r="T320" s="241" t="s">
        <v>167</v>
      </c>
      <c r="U320" s="224">
        <v>0</v>
      </c>
      <c r="V320" s="224">
        <f>ROUND(E320*U320,2)</f>
        <v>0</v>
      </c>
      <c r="W320" s="224"/>
      <c r="X320" s="224" t="s">
        <v>193</v>
      </c>
      <c r="Y320" s="215"/>
      <c r="Z320" s="215"/>
      <c r="AA320" s="215"/>
      <c r="AB320" s="215"/>
      <c r="AC320" s="215"/>
      <c r="AD320" s="215"/>
      <c r="AE320" s="215"/>
      <c r="AF320" s="215"/>
      <c r="AG320" s="215" t="s">
        <v>518</v>
      </c>
      <c r="AH320" s="215"/>
      <c r="AI320" s="215"/>
      <c r="AJ320" s="215"/>
      <c r="AK320" s="215"/>
      <c r="AL320" s="215"/>
      <c r="AM320" s="215"/>
      <c r="AN320" s="215"/>
      <c r="AO320" s="215"/>
      <c r="AP320" s="215"/>
      <c r="AQ320" s="215"/>
      <c r="AR320" s="215"/>
      <c r="AS320" s="215"/>
      <c r="AT320" s="215"/>
      <c r="AU320" s="215"/>
      <c r="AV320" s="215"/>
      <c r="AW320" s="215"/>
      <c r="AX320" s="215"/>
      <c r="AY320" s="215"/>
      <c r="AZ320" s="215"/>
      <c r="BA320" s="215"/>
      <c r="BB320" s="215"/>
      <c r="BC320" s="215"/>
      <c r="BD320" s="215"/>
      <c r="BE320" s="215"/>
      <c r="BF320" s="215"/>
      <c r="BG320" s="215"/>
      <c r="BH320" s="215"/>
    </row>
    <row r="321" spans="1:60" outlineLevel="1" x14ac:dyDescent="0.2">
      <c r="A321" s="222"/>
      <c r="B321" s="223"/>
      <c r="C321" s="248" t="s">
        <v>584</v>
      </c>
      <c r="D321" s="243"/>
      <c r="E321" s="243"/>
      <c r="F321" s="243"/>
      <c r="G321" s="243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15"/>
      <c r="Z321" s="215"/>
      <c r="AA321" s="215"/>
      <c r="AB321" s="215"/>
      <c r="AC321" s="215"/>
      <c r="AD321" s="215"/>
      <c r="AE321" s="215"/>
      <c r="AF321" s="215"/>
      <c r="AG321" s="215" t="s">
        <v>171</v>
      </c>
      <c r="AH321" s="215"/>
      <c r="AI321" s="215"/>
      <c r="AJ321" s="215"/>
      <c r="AK321" s="215"/>
      <c r="AL321" s="215"/>
      <c r="AM321" s="215"/>
      <c r="AN321" s="215"/>
      <c r="AO321" s="215"/>
      <c r="AP321" s="215"/>
      <c r="AQ321" s="215"/>
      <c r="AR321" s="215"/>
      <c r="AS321" s="215"/>
      <c r="AT321" s="215"/>
      <c r="AU321" s="215"/>
      <c r="AV321" s="215"/>
      <c r="AW321" s="215"/>
      <c r="AX321" s="215"/>
      <c r="AY321" s="215"/>
      <c r="AZ321" s="215"/>
      <c r="BA321" s="215"/>
      <c r="BB321" s="215"/>
      <c r="BC321" s="215"/>
      <c r="BD321" s="215"/>
      <c r="BE321" s="215"/>
      <c r="BF321" s="215"/>
      <c r="BG321" s="215"/>
      <c r="BH321" s="215"/>
    </row>
    <row r="322" spans="1:60" outlineLevel="1" x14ac:dyDescent="0.2">
      <c r="A322" s="222"/>
      <c r="B322" s="223"/>
      <c r="C322" s="262" t="s">
        <v>47</v>
      </c>
      <c r="D322" s="253"/>
      <c r="E322" s="254">
        <v>1</v>
      </c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15"/>
      <c r="Z322" s="215"/>
      <c r="AA322" s="215"/>
      <c r="AB322" s="215"/>
      <c r="AC322" s="215"/>
      <c r="AD322" s="215"/>
      <c r="AE322" s="215"/>
      <c r="AF322" s="215"/>
      <c r="AG322" s="215" t="s">
        <v>240</v>
      </c>
      <c r="AH322" s="215">
        <v>0</v>
      </c>
      <c r="AI322" s="215"/>
      <c r="AJ322" s="215"/>
      <c r="AK322" s="215"/>
      <c r="AL322" s="215"/>
      <c r="AM322" s="215"/>
      <c r="AN322" s="215"/>
      <c r="AO322" s="215"/>
      <c r="AP322" s="215"/>
      <c r="AQ322" s="215"/>
      <c r="AR322" s="215"/>
      <c r="AS322" s="215"/>
      <c r="AT322" s="215"/>
      <c r="AU322" s="215"/>
      <c r="AV322" s="215"/>
      <c r="AW322" s="215"/>
      <c r="AX322" s="215"/>
      <c r="AY322" s="215"/>
      <c r="AZ322" s="215"/>
      <c r="BA322" s="215"/>
      <c r="BB322" s="215"/>
      <c r="BC322" s="215"/>
      <c r="BD322" s="215"/>
      <c r="BE322" s="215"/>
      <c r="BF322" s="215"/>
      <c r="BG322" s="215"/>
      <c r="BH322" s="215"/>
    </row>
    <row r="323" spans="1:60" ht="22.5" outlineLevel="1" x14ac:dyDescent="0.2">
      <c r="A323" s="235">
        <v>104</v>
      </c>
      <c r="B323" s="236" t="s">
        <v>585</v>
      </c>
      <c r="C323" s="247" t="s">
        <v>586</v>
      </c>
      <c r="D323" s="237" t="s">
        <v>295</v>
      </c>
      <c r="E323" s="238">
        <v>1</v>
      </c>
      <c r="F323" s="239"/>
      <c r="G323" s="240">
        <f>ROUND(E323*F323,2)</f>
        <v>0</v>
      </c>
      <c r="H323" s="239"/>
      <c r="I323" s="240">
        <f>ROUND(E323*H323,2)</f>
        <v>0</v>
      </c>
      <c r="J323" s="239"/>
      <c r="K323" s="240">
        <f>ROUND(E323*J323,2)</f>
        <v>0</v>
      </c>
      <c r="L323" s="240">
        <v>21</v>
      </c>
      <c r="M323" s="240">
        <f>G323*(1+L323/100)</f>
        <v>0</v>
      </c>
      <c r="N323" s="240">
        <v>5.0000000000000001E-4</v>
      </c>
      <c r="O323" s="240">
        <f>ROUND(E323*N323,2)</f>
        <v>0</v>
      </c>
      <c r="P323" s="240">
        <v>0</v>
      </c>
      <c r="Q323" s="240">
        <f>ROUND(E323*P323,2)</f>
        <v>0</v>
      </c>
      <c r="R323" s="240"/>
      <c r="S323" s="240" t="s">
        <v>192</v>
      </c>
      <c r="T323" s="241" t="s">
        <v>167</v>
      </c>
      <c r="U323" s="224">
        <v>0</v>
      </c>
      <c r="V323" s="224">
        <f>ROUND(E323*U323,2)</f>
        <v>0</v>
      </c>
      <c r="W323" s="224"/>
      <c r="X323" s="224" t="s">
        <v>193</v>
      </c>
      <c r="Y323" s="215"/>
      <c r="Z323" s="215"/>
      <c r="AA323" s="215"/>
      <c r="AB323" s="215"/>
      <c r="AC323" s="215"/>
      <c r="AD323" s="215"/>
      <c r="AE323" s="215"/>
      <c r="AF323" s="215"/>
      <c r="AG323" s="215" t="s">
        <v>518</v>
      </c>
      <c r="AH323" s="215"/>
      <c r="AI323" s="215"/>
      <c r="AJ323" s="215"/>
      <c r="AK323" s="215"/>
      <c r="AL323" s="215"/>
      <c r="AM323" s="215"/>
      <c r="AN323" s="215"/>
      <c r="AO323" s="215"/>
      <c r="AP323" s="215"/>
      <c r="AQ323" s="215"/>
      <c r="AR323" s="215"/>
      <c r="AS323" s="215"/>
      <c r="AT323" s="215"/>
      <c r="AU323" s="215"/>
      <c r="AV323" s="215"/>
      <c r="AW323" s="215"/>
      <c r="AX323" s="215"/>
      <c r="AY323" s="215"/>
      <c r="AZ323" s="215"/>
      <c r="BA323" s="215"/>
      <c r="BB323" s="215"/>
      <c r="BC323" s="215"/>
      <c r="BD323" s="215"/>
      <c r="BE323" s="215"/>
      <c r="BF323" s="215"/>
      <c r="BG323" s="215"/>
      <c r="BH323" s="215"/>
    </row>
    <row r="324" spans="1:60" outlineLevel="1" x14ac:dyDescent="0.2">
      <c r="A324" s="222"/>
      <c r="B324" s="223"/>
      <c r="C324" s="248" t="s">
        <v>587</v>
      </c>
      <c r="D324" s="243"/>
      <c r="E324" s="243"/>
      <c r="F324" s="243"/>
      <c r="G324" s="243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15"/>
      <c r="Z324" s="215"/>
      <c r="AA324" s="215"/>
      <c r="AB324" s="215"/>
      <c r="AC324" s="215"/>
      <c r="AD324" s="215"/>
      <c r="AE324" s="215"/>
      <c r="AF324" s="215"/>
      <c r="AG324" s="215" t="s">
        <v>171</v>
      </c>
      <c r="AH324" s="215"/>
      <c r="AI324" s="215"/>
      <c r="AJ324" s="215"/>
      <c r="AK324" s="215"/>
      <c r="AL324" s="215"/>
      <c r="AM324" s="215"/>
      <c r="AN324" s="215"/>
      <c r="AO324" s="215"/>
      <c r="AP324" s="215"/>
      <c r="AQ324" s="215"/>
      <c r="AR324" s="215"/>
      <c r="AS324" s="215"/>
      <c r="AT324" s="215"/>
      <c r="AU324" s="215"/>
      <c r="AV324" s="215"/>
      <c r="AW324" s="215"/>
      <c r="AX324" s="215"/>
      <c r="AY324" s="215"/>
      <c r="AZ324" s="215"/>
      <c r="BA324" s="215"/>
      <c r="BB324" s="215"/>
      <c r="BC324" s="215"/>
      <c r="BD324" s="215"/>
      <c r="BE324" s="215"/>
      <c r="BF324" s="215"/>
      <c r="BG324" s="215"/>
      <c r="BH324" s="215"/>
    </row>
    <row r="325" spans="1:60" outlineLevel="1" x14ac:dyDescent="0.2">
      <c r="A325" s="222"/>
      <c r="B325" s="223"/>
      <c r="C325" s="249" t="s">
        <v>588</v>
      </c>
      <c r="D325" s="244"/>
      <c r="E325" s="244"/>
      <c r="F325" s="244"/>
      <c r="G325" s="24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15"/>
      <c r="Z325" s="215"/>
      <c r="AA325" s="215"/>
      <c r="AB325" s="215"/>
      <c r="AC325" s="215"/>
      <c r="AD325" s="215"/>
      <c r="AE325" s="215"/>
      <c r="AF325" s="215"/>
      <c r="AG325" s="215" t="s">
        <v>171</v>
      </c>
      <c r="AH325" s="215"/>
      <c r="AI325" s="215"/>
      <c r="AJ325" s="215"/>
      <c r="AK325" s="215"/>
      <c r="AL325" s="215"/>
      <c r="AM325" s="215"/>
      <c r="AN325" s="215"/>
      <c r="AO325" s="215"/>
      <c r="AP325" s="215"/>
      <c r="AQ325" s="215"/>
      <c r="AR325" s="215"/>
      <c r="AS325" s="215"/>
      <c r="AT325" s="215"/>
      <c r="AU325" s="215"/>
      <c r="AV325" s="215"/>
      <c r="AW325" s="215"/>
      <c r="AX325" s="215"/>
      <c r="AY325" s="215"/>
      <c r="AZ325" s="215"/>
      <c r="BA325" s="215"/>
      <c r="BB325" s="215"/>
      <c r="BC325" s="215"/>
      <c r="BD325" s="215"/>
      <c r="BE325" s="215"/>
      <c r="BF325" s="215"/>
      <c r="BG325" s="215"/>
      <c r="BH325" s="215"/>
    </row>
    <row r="326" spans="1:60" outlineLevel="1" x14ac:dyDescent="0.2">
      <c r="A326" s="222"/>
      <c r="B326" s="223"/>
      <c r="C326" s="249" t="s">
        <v>589</v>
      </c>
      <c r="D326" s="244"/>
      <c r="E326" s="244"/>
      <c r="F326" s="244"/>
      <c r="G326" s="24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15"/>
      <c r="Z326" s="215"/>
      <c r="AA326" s="215"/>
      <c r="AB326" s="215"/>
      <c r="AC326" s="215"/>
      <c r="AD326" s="215"/>
      <c r="AE326" s="215"/>
      <c r="AF326" s="215"/>
      <c r="AG326" s="215" t="s">
        <v>171</v>
      </c>
      <c r="AH326" s="215"/>
      <c r="AI326" s="215"/>
      <c r="AJ326" s="215"/>
      <c r="AK326" s="215"/>
      <c r="AL326" s="215"/>
      <c r="AM326" s="215"/>
      <c r="AN326" s="215"/>
      <c r="AO326" s="215"/>
      <c r="AP326" s="215"/>
      <c r="AQ326" s="215"/>
      <c r="AR326" s="215"/>
      <c r="AS326" s="215"/>
      <c r="AT326" s="215"/>
      <c r="AU326" s="215"/>
      <c r="AV326" s="215"/>
      <c r="AW326" s="215"/>
      <c r="AX326" s="215"/>
      <c r="AY326" s="215"/>
      <c r="AZ326" s="215"/>
      <c r="BA326" s="215"/>
      <c r="BB326" s="215"/>
      <c r="BC326" s="215"/>
      <c r="BD326" s="215"/>
      <c r="BE326" s="215"/>
      <c r="BF326" s="215"/>
      <c r="BG326" s="215"/>
      <c r="BH326" s="215"/>
    </row>
    <row r="327" spans="1:60" outlineLevel="1" x14ac:dyDescent="0.2">
      <c r="A327" s="222"/>
      <c r="B327" s="223"/>
      <c r="C327" s="262" t="s">
        <v>47</v>
      </c>
      <c r="D327" s="253"/>
      <c r="E327" s="254">
        <v>1</v>
      </c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15"/>
      <c r="Z327" s="215"/>
      <c r="AA327" s="215"/>
      <c r="AB327" s="215"/>
      <c r="AC327" s="215"/>
      <c r="AD327" s="215"/>
      <c r="AE327" s="215"/>
      <c r="AF327" s="215"/>
      <c r="AG327" s="215" t="s">
        <v>240</v>
      </c>
      <c r="AH327" s="215">
        <v>0</v>
      </c>
      <c r="AI327" s="215"/>
      <c r="AJ327" s="215"/>
      <c r="AK327" s="215"/>
      <c r="AL327" s="215"/>
      <c r="AM327" s="215"/>
      <c r="AN327" s="215"/>
      <c r="AO327" s="215"/>
      <c r="AP327" s="215"/>
      <c r="AQ327" s="215"/>
      <c r="AR327" s="215"/>
      <c r="AS327" s="215"/>
      <c r="AT327" s="215"/>
      <c r="AU327" s="215"/>
      <c r="AV327" s="215"/>
      <c r="AW327" s="215"/>
      <c r="AX327" s="215"/>
      <c r="AY327" s="215"/>
      <c r="AZ327" s="215"/>
      <c r="BA327" s="215"/>
      <c r="BB327" s="215"/>
      <c r="BC327" s="215"/>
      <c r="BD327" s="215"/>
      <c r="BE327" s="215"/>
      <c r="BF327" s="215"/>
      <c r="BG327" s="215"/>
      <c r="BH327" s="215"/>
    </row>
    <row r="328" spans="1:60" outlineLevel="1" x14ac:dyDescent="0.2">
      <c r="A328" s="235">
        <v>105</v>
      </c>
      <c r="B328" s="236" t="s">
        <v>590</v>
      </c>
      <c r="C328" s="247" t="s">
        <v>583</v>
      </c>
      <c r="D328" s="237" t="s">
        <v>295</v>
      </c>
      <c r="E328" s="238">
        <v>2</v>
      </c>
      <c r="F328" s="239"/>
      <c r="G328" s="240">
        <f>ROUND(E328*F328,2)</f>
        <v>0</v>
      </c>
      <c r="H328" s="239"/>
      <c r="I328" s="240">
        <f>ROUND(E328*H328,2)</f>
        <v>0</v>
      </c>
      <c r="J328" s="239"/>
      <c r="K328" s="240">
        <f>ROUND(E328*J328,2)</f>
        <v>0</v>
      </c>
      <c r="L328" s="240">
        <v>21</v>
      </c>
      <c r="M328" s="240">
        <f>G328*(1+L328/100)</f>
        <v>0</v>
      </c>
      <c r="N328" s="240">
        <v>5.0000000000000001E-4</v>
      </c>
      <c r="O328" s="240">
        <f>ROUND(E328*N328,2)</f>
        <v>0</v>
      </c>
      <c r="P328" s="240">
        <v>0</v>
      </c>
      <c r="Q328" s="240">
        <f>ROUND(E328*P328,2)</f>
        <v>0</v>
      </c>
      <c r="R328" s="240"/>
      <c r="S328" s="240" t="s">
        <v>192</v>
      </c>
      <c r="T328" s="241" t="s">
        <v>167</v>
      </c>
      <c r="U328" s="224">
        <v>0</v>
      </c>
      <c r="V328" s="224">
        <f>ROUND(E328*U328,2)</f>
        <v>0</v>
      </c>
      <c r="W328" s="224"/>
      <c r="X328" s="224" t="s">
        <v>193</v>
      </c>
      <c r="Y328" s="215"/>
      <c r="Z328" s="215"/>
      <c r="AA328" s="215"/>
      <c r="AB328" s="215"/>
      <c r="AC328" s="215"/>
      <c r="AD328" s="215"/>
      <c r="AE328" s="215"/>
      <c r="AF328" s="215"/>
      <c r="AG328" s="215" t="s">
        <v>518</v>
      </c>
      <c r="AH328" s="215"/>
      <c r="AI328" s="215"/>
      <c r="AJ328" s="215"/>
      <c r="AK328" s="215"/>
      <c r="AL328" s="215"/>
      <c r="AM328" s="215"/>
      <c r="AN328" s="215"/>
      <c r="AO328" s="215"/>
      <c r="AP328" s="215"/>
      <c r="AQ328" s="215"/>
      <c r="AR328" s="215"/>
      <c r="AS328" s="215"/>
      <c r="AT328" s="215"/>
      <c r="AU328" s="215"/>
      <c r="AV328" s="215"/>
      <c r="AW328" s="215"/>
      <c r="AX328" s="215"/>
      <c r="AY328" s="215"/>
      <c r="AZ328" s="215"/>
      <c r="BA328" s="215"/>
      <c r="BB328" s="215"/>
      <c r="BC328" s="215"/>
      <c r="BD328" s="215"/>
      <c r="BE328" s="215"/>
      <c r="BF328" s="215"/>
      <c r="BG328" s="215"/>
      <c r="BH328" s="215"/>
    </row>
    <row r="329" spans="1:60" outlineLevel="1" x14ac:dyDescent="0.2">
      <c r="A329" s="222"/>
      <c r="B329" s="223"/>
      <c r="C329" s="248" t="s">
        <v>591</v>
      </c>
      <c r="D329" s="243"/>
      <c r="E329" s="243"/>
      <c r="F329" s="243"/>
      <c r="G329" s="243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15"/>
      <c r="Z329" s="215"/>
      <c r="AA329" s="215"/>
      <c r="AB329" s="215"/>
      <c r="AC329" s="215"/>
      <c r="AD329" s="215"/>
      <c r="AE329" s="215"/>
      <c r="AF329" s="215"/>
      <c r="AG329" s="215" t="s">
        <v>171</v>
      </c>
      <c r="AH329" s="215"/>
      <c r="AI329" s="215"/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5"/>
      <c r="AT329" s="215"/>
      <c r="AU329" s="215"/>
      <c r="AV329" s="215"/>
      <c r="AW329" s="215"/>
      <c r="AX329" s="215"/>
      <c r="AY329" s="215"/>
      <c r="AZ329" s="215"/>
      <c r="BA329" s="215"/>
      <c r="BB329" s="215"/>
      <c r="BC329" s="215"/>
      <c r="BD329" s="215"/>
      <c r="BE329" s="215"/>
      <c r="BF329" s="215"/>
      <c r="BG329" s="215"/>
      <c r="BH329" s="215"/>
    </row>
    <row r="330" spans="1:60" outlineLevel="1" x14ac:dyDescent="0.2">
      <c r="A330" s="222"/>
      <c r="B330" s="223"/>
      <c r="C330" s="262" t="s">
        <v>75</v>
      </c>
      <c r="D330" s="253"/>
      <c r="E330" s="254">
        <v>2</v>
      </c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15"/>
      <c r="Z330" s="215"/>
      <c r="AA330" s="215"/>
      <c r="AB330" s="215"/>
      <c r="AC330" s="215"/>
      <c r="AD330" s="215"/>
      <c r="AE330" s="215"/>
      <c r="AF330" s="215"/>
      <c r="AG330" s="215" t="s">
        <v>240</v>
      </c>
      <c r="AH330" s="215">
        <v>0</v>
      </c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5"/>
      <c r="AT330" s="215"/>
      <c r="AU330" s="215"/>
      <c r="AV330" s="215"/>
      <c r="AW330" s="215"/>
      <c r="AX330" s="215"/>
      <c r="AY330" s="215"/>
      <c r="AZ330" s="215"/>
      <c r="BA330" s="215"/>
      <c r="BB330" s="215"/>
      <c r="BC330" s="215"/>
      <c r="BD330" s="215"/>
      <c r="BE330" s="215"/>
      <c r="BF330" s="215"/>
      <c r="BG330" s="215"/>
      <c r="BH330" s="215"/>
    </row>
    <row r="331" spans="1:60" outlineLevel="1" x14ac:dyDescent="0.2">
      <c r="A331" s="235">
        <v>106</v>
      </c>
      <c r="B331" s="236" t="s">
        <v>592</v>
      </c>
      <c r="C331" s="247" t="s">
        <v>593</v>
      </c>
      <c r="D331" s="237" t="s">
        <v>389</v>
      </c>
      <c r="E331" s="238">
        <v>7.38</v>
      </c>
      <c r="F331" s="239"/>
      <c r="G331" s="240">
        <f>ROUND(E331*F331,2)</f>
        <v>0</v>
      </c>
      <c r="H331" s="239"/>
      <c r="I331" s="240">
        <f>ROUND(E331*H331,2)</f>
        <v>0</v>
      </c>
      <c r="J331" s="239"/>
      <c r="K331" s="240">
        <f>ROUND(E331*J331,2)</f>
        <v>0</v>
      </c>
      <c r="L331" s="240">
        <v>21</v>
      </c>
      <c r="M331" s="240">
        <f>G331*(1+L331/100)</f>
        <v>0</v>
      </c>
      <c r="N331" s="240">
        <v>0</v>
      </c>
      <c r="O331" s="240">
        <f>ROUND(E331*N331,2)</f>
        <v>0</v>
      </c>
      <c r="P331" s="240">
        <v>2.48E-3</v>
      </c>
      <c r="Q331" s="240">
        <f>ROUND(E331*P331,2)</f>
        <v>0.02</v>
      </c>
      <c r="R331" s="240"/>
      <c r="S331" s="240" t="s">
        <v>166</v>
      </c>
      <c r="T331" s="241" t="s">
        <v>167</v>
      </c>
      <c r="U331" s="224">
        <v>0.20599999999999999</v>
      </c>
      <c r="V331" s="224">
        <f>ROUND(E331*U331,2)</f>
        <v>1.52</v>
      </c>
      <c r="W331" s="224"/>
      <c r="X331" s="224" t="s">
        <v>193</v>
      </c>
      <c r="Y331" s="215"/>
      <c r="Z331" s="215"/>
      <c r="AA331" s="215"/>
      <c r="AB331" s="215"/>
      <c r="AC331" s="215"/>
      <c r="AD331" s="215"/>
      <c r="AE331" s="215"/>
      <c r="AF331" s="215"/>
      <c r="AG331" s="215" t="s">
        <v>518</v>
      </c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5"/>
      <c r="AT331" s="215"/>
      <c r="AU331" s="215"/>
      <c r="AV331" s="215"/>
      <c r="AW331" s="215"/>
      <c r="AX331" s="215"/>
      <c r="AY331" s="215"/>
      <c r="AZ331" s="215"/>
      <c r="BA331" s="215"/>
      <c r="BB331" s="215"/>
      <c r="BC331" s="215"/>
      <c r="BD331" s="215"/>
      <c r="BE331" s="215"/>
      <c r="BF331" s="215"/>
      <c r="BG331" s="215"/>
      <c r="BH331" s="215"/>
    </row>
    <row r="332" spans="1:60" outlineLevel="1" x14ac:dyDescent="0.2">
      <c r="A332" s="222"/>
      <c r="B332" s="223"/>
      <c r="C332" s="262" t="s">
        <v>594</v>
      </c>
      <c r="D332" s="253"/>
      <c r="E332" s="254">
        <v>7.38</v>
      </c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15"/>
      <c r="Z332" s="215"/>
      <c r="AA332" s="215"/>
      <c r="AB332" s="215"/>
      <c r="AC332" s="215"/>
      <c r="AD332" s="215"/>
      <c r="AE332" s="215"/>
      <c r="AF332" s="215"/>
      <c r="AG332" s="215" t="s">
        <v>240</v>
      </c>
      <c r="AH332" s="215">
        <v>0</v>
      </c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5"/>
      <c r="AT332" s="215"/>
      <c r="AU332" s="215"/>
      <c r="AV332" s="215"/>
      <c r="AW332" s="215"/>
      <c r="AX332" s="215"/>
      <c r="AY332" s="215"/>
      <c r="AZ332" s="215"/>
      <c r="BA332" s="215"/>
      <c r="BB332" s="215"/>
      <c r="BC332" s="215"/>
      <c r="BD332" s="215"/>
      <c r="BE332" s="215"/>
      <c r="BF332" s="215"/>
      <c r="BG332" s="215"/>
      <c r="BH332" s="215"/>
    </row>
    <row r="333" spans="1:60" outlineLevel="1" x14ac:dyDescent="0.2">
      <c r="A333" s="235">
        <v>107</v>
      </c>
      <c r="B333" s="236" t="s">
        <v>595</v>
      </c>
      <c r="C333" s="247" t="s">
        <v>596</v>
      </c>
      <c r="D333" s="237" t="s">
        <v>389</v>
      </c>
      <c r="E333" s="238">
        <v>3.6</v>
      </c>
      <c r="F333" s="239"/>
      <c r="G333" s="240">
        <f>ROUND(E333*F333,2)</f>
        <v>0</v>
      </c>
      <c r="H333" s="239"/>
      <c r="I333" s="240">
        <f>ROUND(E333*H333,2)</f>
        <v>0</v>
      </c>
      <c r="J333" s="239"/>
      <c r="K333" s="240">
        <f>ROUND(E333*J333,2)</f>
        <v>0</v>
      </c>
      <c r="L333" s="240">
        <v>21</v>
      </c>
      <c r="M333" s="240">
        <f>G333*(1+L333/100)</f>
        <v>0</v>
      </c>
      <c r="N333" s="240">
        <v>2.9E-4</v>
      </c>
      <c r="O333" s="240">
        <f>ROUND(E333*N333,2)</f>
        <v>0</v>
      </c>
      <c r="P333" s="240">
        <v>0</v>
      </c>
      <c r="Q333" s="240">
        <f>ROUND(E333*P333,2)</f>
        <v>0</v>
      </c>
      <c r="R333" s="240"/>
      <c r="S333" s="240" t="s">
        <v>192</v>
      </c>
      <c r="T333" s="241" t="s">
        <v>167</v>
      </c>
      <c r="U333" s="224">
        <v>0</v>
      </c>
      <c r="V333" s="224">
        <f>ROUND(E333*U333,2)</f>
        <v>0</v>
      </c>
      <c r="W333" s="224"/>
      <c r="X333" s="224" t="s">
        <v>193</v>
      </c>
      <c r="Y333" s="215"/>
      <c r="Z333" s="215"/>
      <c r="AA333" s="215"/>
      <c r="AB333" s="215"/>
      <c r="AC333" s="215"/>
      <c r="AD333" s="215"/>
      <c r="AE333" s="215"/>
      <c r="AF333" s="215"/>
      <c r="AG333" s="215" t="s">
        <v>518</v>
      </c>
      <c r="AH333" s="215"/>
      <c r="AI333" s="215"/>
      <c r="AJ333" s="215"/>
      <c r="AK333" s="215"/>
      <c r="AL333" s="215"/>
      <c r="AM333" s="215"/>
      <c r="AN333" s="215"/>
      <c r="AO333" s="215"/>
      <c r="AP333" s="215"/>
      <c r="AQ333" s="215"/>
      <c r="AR333" s="215"/>
      <c r="AS333" s="215"/>
      <c r="AT333" s="215"/>
      <c r="AU333" s="215"/>
      <c r="AV333" s="215"/>
      <c r="AW333" s="215"/>
      <c r="AX333" s="215"/>
      <c r="AY333" s="215"/>
      <c r="AZ333" s="215"/>
      <c r="BA333" s="215"/>
      <c r="BB333" s="215"/>
      <c r="BC333" s="215"/>
      <c r="BD333" s="215"/>
      <c r="BE333" s="215"/>
      <c r="BF333" s="215"/>
      <c r="BG333" s="215"/>
      <c r="BH333" s="215"/>
    </row>
    <row r="334" spans="1:60" outlineLevel="1" x14ac:dyDescent="0.2">
      <c r="A334" s="222"/>
      <c r="B334" s="223"/>
      <c r="C334" s="248" t="s">
        <v>597</v>
      </c>
      <c r="D334" s="243"/>
      <c r="E334" s="243"/>
      <c r="F334" s="243"/>
      <c r="G334" s="243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15"/>
      <c r="Z334" s="215"/>
      <c r="AA334" s="215"/>
      <c r="AB334" s="215"/>
      <c r="AC334" s="215"/>
      <c r="AD334" s="215"/>
      <c r="AE334" s="215"/>
      <c r="AF334" s="215"/>
      <c r="AG334" s="215" t="s">
        <v>171</v>
      </c>
      <c r="AH334" s="215"/>
      <c r="AI334" s="215"/>
      <c r="AJ334" s="215"/>
      <c r="AK334" s="215"/>
      <c r="AL334" s="215"/>
      <c r="AM334" s="215"/>
      <c r="AN334" s="215"/>
      <c r="AO334" s="215"/>
      <c r="AP334" s="215"/>
      <c r="AQ334" s="215"/>
      <c r="AR334" s="215"/>
      <c r="AS334" s="215"/>
      <c r="AT334" s="215"/>
      <c r="AU334" s="215"/>
      <c r="AV334" s="215"/>
      <c r="AW334" s="215"/>
      <c r="AX334" s="215"/>
      <c r="AY334" s="215"/>
      <c r="AZ334" s="215"/>
      <c r="BA334" s="215"/>
      <c r="BB334" s="215"/>
      <c r="BC334" s="215"/>
      <c r="BD334" s="215"/>
      <c r="BE334" s="215"/>
      <c r="BF334" s="215"/>
      <c r="BG334" s="215"/>
      <c r="BH334" s="215"/>
    </row>
    <row r="335" spans="1:60" outlineLevel="1" x14ac:dyDescent="0.2">
      <c r="A335" s="222"/>
      <c r="B335" s="223"/>
      <c r="C335" s="262" t="s">
        <v>598</v>
      </c>
      <c r="D335" s="253"/>
      <c r="E335" s="254">
        <v>3.6</v>
      </c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15"/>
      <c r="Z335" s="215"/>
      <c r="AA335" s="215"/>
      <c r="AB335" s="215"/>
      <c r="AC335" s="215"/>
      <c r="AD335" s="215"/>
      <c r="AE335" s="215"/>
      <c r="AF335" s="215"/>
      <c r="AG335" s="215" t="s">
        <v>240</v>
      </c>
      <c r="AH335" s="215">
        <v>0</v>
      </c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5"/>
      <c r="AT335" s="215"/>
      <c r="AU335" s="215"/>
      <c r="AV335" s="215"/>
      <c r="AW335" s="215"/>
      <c r="AX335" s="215"/>
      <c r="AY335" s="215"/>
      <c r="AZ335" s="215"/>
      <c r="BA335" s="215"/>
      <c r="BB335" s="215"/>
      <c r="BC335" s="215"/>
      <c r="BD335" s="215"/>
      <c r="BE335" s="215"/>
      <c r="BF335" s="215"/>
      <c r="BG335" s="215"/>
      <c r="BH335" s="215"/>
    </row>
    <row r="336" spans="1:60" outlineLevel="1" x14ac:dyDescent="0.2">
      <c r="A336" s="255">
        <v>108</v>
      </c>
      <c r="B336" s="256" t="s">
        <v>599</v>
      </c>
      <c r="C336" s="264" t="s">
        <v>600</v>
      </c>
      <c r="D336" s="257" t="s">
        <v>601</v>
      </c>
      <c r="E336" s="258">
        <v>340</v>
      </c>
      <c r="F336" s="259"/>
      <c r="G336" s="260">
        <f>ROUND(E336*F336,2)</f>
        <v>0</v>
      </c>
      <c r="H336" s="259"/>
      <c r="I336" s="260">
        <f>ROUND(E336*H336,2)</f>
        <v>0</v>
      </c>
      <c r="J336" s="259"/>
      <c r="K336" s="260">
        <f>ROUND(E336*J336,2)</f>
        <v>0</v>
      </c>
      <c r="L336" s="260">
        <v>21</v>
      </c>
      <c r="M336" s="260">
        <f>G336*(1+L336/100)</f>
        <v>0</v>
      </c>
      <c r="N336" s="260">
        <v>6.0000000000000002E-5</v>
      </c>
      <c r="O336" s="260">
        <f>ROUND(E336*N336,2)</f>
        <v>0.02</v>
      </c>
      <c r="P336" s="260">
        <v>0</v>
      </c>
      <c r="Q336" s="260">
        <f>ROUND(E336*P336,2)</f>
        <v>0</v>
      </c>
      <c r="R336" s="260"/>
      <c r="S336" s="260" t="s">
        <v>166</v>
      </c>
      <c r="T336" s="261" t="s">
        <v>167</v>
      </c>
      <c r="U336" s="224">
        <v>0.30399999999999999</v>
      </c>
      <c r="V336" s="224">
        <f>ROUND(E336*U336,2)</f>
        <v>103.36</v>
      </c>
      <c r="W336" s="224"/>
      <c r="X336" s="224" t="s">
        <v>193</v>
      </c>
      <c r="Y336" s="215"/>
      <c r="Z336" s="215"/>
      <c r="AA336" s="215"/>
      <c r="AB336" s="215"/>
      <c r="AC336" s="215"/>
      <c r="AD336" s="215"/>
      <c r="AE336" s="215"/>
      <c r="AF336" s="215"/>
      <c r="AG336" s="215" t="s">
        <v>518</v>
      </c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5"/>
      <c r="AT336" s="215"/>
      <c r="AU336" s="215"/>
      <c r="AV336" s="215"/>
      <c r="AW336" s="215"/>
      <c r="AX336" s="215"/>
      <c r="AY336" s="215"/>
      <c r="AZ336" s="215"/>
      <c r="BA336" s="215"/>
      <c r="BB336" s="215"/>
      <c r="BC336" s="215"/>
      <c r="BD336" s="215"/>
      <c r="BE336" s="215"/>
      <c r="BF336" s="215"/>
      <c r="BG336" s="215"/>
      <c r="BH336" s="215"/>
    </row>
    <row r="337" spans="1:60" outlineLevel="1" x14ac:dyDescent="0.2">
      <c r="A337" s="235">
        <v>109</v>
      </c>
      <c r="B337" s="236" t="s">
        <v>602</v>
      </c>
      <c r="C337" s="247" t="s">
        <v>603</v>
      </c>
      <c r="D337" s="237" t="s">
        <v>295</v>
      </c>
      <c r="E337" s="238">
        <v>2</v>
      </c>
      <c r="F337" s="239"/>
      <c r="G337" s="240">
        <f>ROUND(E337*F337,2)</f>
        <v>0</v>
      </c>
      <c r="H337" s="239"/>
      <c r="I337" s="240">
        <f>ROUND(E337*H337,2)</f>
        <v>0</v>
      </c>
      <c r="J337" s="239"/>
      <c r="K337" s="240">
        <f>ROUND(E337*J337,2)</f>
        <v>0</v>
      </c>
      <c r="L337" s="240">
        <v>21</v>
      </c>
      <c r="M337" s="240">
        <f>G337*(1+L337/100)</f>
        <v>0</v>
      </c>
      <c r="N337" s="240">
        <v>0.155</v>
      </c>
      <c r="O337" s="240">
        <f>ROUND(E337*N337,2)</f>
        <v>0.31</v>
      </c>
      <c r="P337" s="240">
        <v>0</v>
      </c>
      <c r="Q337" s="240">
        <f>ROUND(E337*P337,2)</f>
        <v>0</v>
      </c>
      <c r="R337" s="240"/>
      <c r="S337" s="240" t="s">
        <v>192</v>
      </c>
      <c r="T337" s="241" t="s">
        <v>167</v>
      </c>
      <c r="U337" s="224">
        <v>0</v>
      </c>
      <c r="V337" s="224">
        <f>ROUND(E337*U337,2)</f>
        <v>0</v>
      </c>
      <c r="W337" s="224"/>
      <c r="X337" s="224" t="s">
        <v>338</v>
      </c>
      <c r="Y337" s="215"/>
      <c r="Z337" s="215"/>
      <c r="AA337" s="215"/>
      <c r="AB337" s="215"/>
      <c r="AC337" s="215"/>
      <c r="AD337" s="215"/>
      <c r="AE337" s="215"/>
      <c r="AF337" s="215"/>
      <c r="AG337" s="215" t="s">
        <v>339</v>
      </c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5"/>
      <c r="AT337" s="215"/>
      <c r="AU337" s="215"/>
      <c r="AV337" s="215"/>
      <c r="AW337" s="215"/>
      <c r="AX337" s="215"/>
      <c r="AY337" s="215"/>
      <c r="AZ337" s="215"/>
      <c r="BA337" s="215"/>
      <c r="BB337" s="215"/>
      <c r="BC337" s="215"/>
      <c r="BD337" s="215"/>
      <c r="BE337" s="215"/>
      <c r="BF337" s="215"/>
      <c r="BG337" s="215"/>
      <c r="BH337" s="215"/>
    </row>
    <row r="338" spans="1:60" outlineLevel="1" x14ac:dyDescent="0.2">
      <c r="A338" s="222"/>
      <c r="B338" s="223"/>
      <c r="C338" s="248" t="s">
        <v>604</v>
      </c>
      <c r="D338" s="243"/>
      <c r="E338" s="243"/>
      <c r="F338" s="243"/>
      <c r="G338" s="243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15"/>
      <c r="Z338" s="215"/>
      <c r="AA338" s="215"/>
      <c r="AB338" s="215"/>
      <c r="AC338" s="215"/>
      <c r="AD338" s="215"/>
      <c r="AE338" s="215"/>
      <c r="AF338" s="215"/>
      <c r="AG338" s="215" t="s">
        <v>171</v>
      </c>
      <c r="AH338" s="215"/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5"/>
      <c r="AT338" s="215"/>
      <c r="AU338" s="215"/>
      <c r="AV338" s="215"/>
      <c r="AW338" s="215"/>
      <c r="AX338" s="215"/>
      <c r="AY338" s="215"/>
      <c r="AZ338" s="215"/>
      <c r="BA338" s="215"/>
      <c r="BB338" s="215"/>
      <c r="BC338" s="215"/>
      <c r="BD338" s="215"/>
      <c r="BE338" s="215"/>
      <c r="BF338" s="215"/>
      <c r="BG338" s="215"/>
      <c r="BH338" s="215"/>
    </row>
    <row r="339" spans="1:60" outlineLevel="1" x14ac:dyDescent="0.2">
      <c r="A339" s="222"/>
      <c r="B339" s="223"/>
      <c r="C339" s="262" t="s">
        <v>75</v>
      </c>
      <c r="D339" s="253"/>
      <c r="E339" s="254">
        <v>2</v>
      </c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15"/>
      <c r="Z339" s="215"/>
      <c r="AA339" s="215"/>
      <c r="AB339" s="215"/>
      <c r="AC339" s="215"/>
      <c r="AD339" s="215"/>
      <c r="AE339" s="215"/>
      <c r="AF339" s="215"/>
      <c r="AG339" s="215" t="s">
        <v>240</v>
      </c>
      <c r="AH339" s="215">
        <v>0</v>
      </c>
      <c r="AI339" s="215"/>
      <c r="AJ339" s="215"/>
      <c r="AK339" s="215"/>
      <c r="AL339" s="215"/>
      <c r="AM339" s="215"/>
      <c r="AN339" s="215"/>
      <c r="AO339" s="215"/>
      <c r="AP339" s="215"/>
      <c r="AQ339" s="215"/>
      <c r="AR339" s="215"/>
      <c r="AS339" s="215"/>
      <c r="AT339" s="215"/>
      <c r="AU339" s="215"/>
      <c r="AV339" s="215"/>
      <c r="AW339" s="215"/>
      <c r="AX339" s="215"/>
      <c r="AY339" s="215"/>
      <c r="AZ339" s="215"/>
      <c r="BA339" s="215"/>
      <c r="BB339" s="215"/>
      <c r="BC339" s="215"/>
      <c r="BD339" s="215"/>
      <c r="BE339" s="215"/>
      <c r="BF339" s="215"/>
      <c r="BG339" s="215"/>
      <c r="BH339" s="215"/>
    </row>
    <row r="340" spans="1:60" outlineLevel="1" x14ac:dyDescent="0.2">
      <c r="A340" s="235">
        <v>110</v>
      </c>
      <c r="B340" s="236" t="s">
        <v>605</v>
      </c>
      <c r="C340" s="247" t="s">
        <v>606</v>
      </c>
      <c r="D340" s="237" t="s">
        <v>295</v>
      </c>
      <c r="E340" s="238">
        <v>2</v>
      </c>
      <c r="F340" s="239"/>
      <c r="G340" s="240">
        <f>ROUND(E340*F340,2)</f>
        <v>0</v>
      </c>
      <c r="H340" s="239"/>
      <c r="I340" s="240">
        <f>ROUND(E340*H340,2)</f>
        <v>0</v>
      </c>
      <c r="J340" s="239"/>
      <c r="K340" s="240">
        <f>ROUND(E340*J340,2)</f>
        <v>0</v>
      </c>
      <c r="L340" s="240">
        <v>21</v>
      </c>
      <c r="M340" s="240">
        <f>G340*(1+L340/100)</f>
        <v>0</v>
      </c>
      <c r="N340" s="240">
        <v>0.105</v>
      </c>
      <c r="O340" s="240">
        <f>ROUND(E340*N340,2)</f>
        <v>0.21</v>
      </c>
      <c r="P340" s="240">
        <v>0</v>
      </c>
      <c r="Q340" s="240">
        <f>ROUND(E340*P340,2)</f>
        <v>0</v>
      </c>
      <c r="R340" s="240"/>
      <c r="S340" s="240" t="s">
        <v>192</v>
      </c>
      <c r="T340" s="241" t="s">
        <v>167</v>
      </c>
      <c r="U340" s="224">
        <v>0</v>
      </c>
      <c r="V340" s="224">
        <f>ROUND(E340*U340,2)</f>
        <v>0</v>
      </c>
      <c r="W340" s="224"/>
      <c r="X340" s="224" t="s">
        <v>338</v>
      </c>
      <c r="Y340" s="215"/>
      <c r="Z340" s="215"/>
      <c r="AA340" s="215"/>
      <c r="AB340" s="215"/>
      <c r="AC340" s="215"/>
      <c r="AD340" s="215"/>
      <c r="AE340" s="215"/>
      <c r="AF340" s="215"/>
      <c r="AG340" s="215" t="s">
        <v>339</v>
      </c>
      <c r="AH340" s="215"/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15"/>
      <c r="AT340" s="215"/>
      <c r="AU340" s="215"/>
      <c r="AV340" s="215"/>
      <c r="AW340" s="215"/>
      <c r="AX340" s="215"/>
      <c r="AY340" s="215"/>
      <c r="AZ340" s="215"/>
      <c r="BA340" s="215"/>
      <c r="BB340" s="215"/>
      <c r="BC340" s="215"/>
      <c r="BD340" s="215"/>
      <c r="BE340" s="215"/>
      <c r="BF340" s="215"/>
      <c r="BG340" s="215"/>
      <c r="BH340" s="215"/>
    </row>
    <row r="341" spans="1:60" outlineLevel="1" x14ac:dyDescent="0.2">
      <c r="A341" s="222"/>
      <c r="B341" s="223"/>
      <c r="C341" s="248" t="s">
        <v>693</v>
      </c>
      <c r="D341" s="243"/>
      <c r="E341" s="243"/>
      <c r="F341" s="243"/>
      <c r="G341" s="243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15"/>
      <c r="Z341" s="215"/>
      <c r="AA341" s="215"/>
      <c r="AB341" s="215"/>
      <c r="AC341" s="215"/>
      <c r="AD341" s="215"/>
      <c r="AE341" s="215"/>
      <c r="AF341" s="215"/>
      <c r="AG341" s="215" t="s">
        <v>171</v>
      </c>
      <c r="AH341" s="215"/>
      <c r="AI341" s="215"/>
      <c r="AJ341" s="215"/>
      <c r="AK341" s="215"/>
      <c r="AL341" s="215"/>
      <c r="AM341" s="215"/>
      <c r="AN341" s="215"/>
      <c r="AO341" s="215"/>
      <c r="AP341" s="215"/>
      <c r="AQ341" s="215"/>
      <c r="AR341" s="215"/>
      <c r="AS341" s="215"/>
      <c r="AT341" s="215"/>
      <c r="AU341" s="215"/>
      <c r="AV341" s="215"/>
      <c r="AW341" s="215"/>
      <c r="AX341" s="215"/>
      <c r="AY341" s="215"/>
      <c r="AZ341" s="215"/>
      <c r="BA341" s="215"/>
      <c r="BB341" s="215"/>
      <c r="BC341" s="215"/>
      <c r="BD341" s="215"/>
      <c r="BE341" s="215"/>
      <c r="BF341" s="215"/>
      <c r="BG341" s="215"/>
      <c r="BH341" s="215"/>
    </row>
    <row r="342" spans="1:60" outlineLevel="1" x14ac:dyDescent="0.2">
      <c r="A342" s="222"/>
      <c r="B342" s="223"/>
      <c r="C342" s="249" t="s">
        <v>607</v>
      </c>
      <c r="D342" s="244"/>
      <c r="E342" s="244"/>
      <c r="F342" s="244"/>
      <c r="G342" s="24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15"/>
      <c r="Z342" s="215"/>
      <c r="AA342" s="215"/>
      <c r="AB342" s="215"/>
      <c r="AC342" s="215"/>
      <c r="AD342" s="215"/>
      <c r="AE342" s="215"/>
      <c r="AF342" s="215"/>
      <c r="AG342" s="215" t="s">
        <v>171</v>
      </c>
      <c r="AH342" s="215"/>
      <c r="AI342" s="215"/>
      <c r="AJ342" s="215"/>
      <c r="AK342" s="215"/>
      <c r="AL342" s="215"/>
      <c r="AM342" s="215"/>
      <c r="AN342" s="215"/>
      <c r="AO342" s="215"/>
      <c r="AP342" s="215"/>
      <c r="AQ342" s="215"/>
      <c r="AR342" s="215"/>
      <c r="AS342" s="215"/>
      <c r="AT342" s="215"/>
      <c r="AU342" s="215"/>
      <c r="AV342" s="215"/>
      <c r="AW342" s="215"/>
      <c r="AX342" s="215"/>
      <c r="AY342" s="215"/>
      <c r="AZ342" s="215"/>
      <c r="BA342" s="215"/>
      <c r="BB342" s="215"/>
      <c r="BC342" s="215"/>
      <c r="BD342" s="215"/>
      <c r="BE342" s="215"/>
      <c r="BF342" s="215"/>
      <c r="BG342" s="215"/>
      <c r="BH342" s="215"/>
    </row>
    <row r="343" spans="1:60" outlineLevel="1" x14ac:dyDescent="0.2">
      <c r="A343" s="222"/>
      <c r="B343" s="223"/>
      <c r="C343" s="249" t="s">
        <v>608</v>
      </c>
      <c r="D343" s="244"/>
      <c r="E343" s="244"/>
      <c r="F343" s="244"/>
      <c r="G343" s="24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15"/>
      <c r="Z343" s="215"/>
      <c r="AA343" s="215"/>
      <c r="AB343" s="215"/>
      <c r="AC343" s="215"/>
      <c r="AD343" s="215"/>
      <c r="AE343" s="215"/>
      <c r="AF343" s="215"/>
      <c r="AG343" s="215" t="s">
        <v>171</v>
      </c>
      <c r="AH343" s="215"/>
      <c r="AI343" s="215"/>
      <c r="AJ343" s="215"/>
      <c r="AK343" s="215"/>
      <c r="AL343" s="215"/>
      <c r="AM343" s="215"/>
      <c r="AN343" s="215"/>
      <c r="AO343" s="215"/>
      <c r="AP343" s="215"/>
      <c r="AQ343" s="215"/>
      <c r="AR343" s="215"/>
      <c r="AS343" s="215"/>
      <c r="AT343" s="215"/>
      <c r="AU343" s="215"/>
      <c r="AV343" s="215"/>
      <c r="AW343" s="215"/>
      <c r="AX343" s="215"/>
      <c r="AY343" s="215"/>
      <c r="AZ343" s="215"/>
      <c r="BA343" s="215"/>
      <c r="BB343" s="215"/>
      <c r="BC343" s="215"/>
      <c r="BD343" s="215"/>
      <c r="BE343" s="215"/>
      <c r="BF343" s="215"/>
      <c r="BG343" s="215"/>
      <c r="BH343" s="215"/>
    </row>
    <row r="344" spans="1:60" outlineLevel="1" x14ac:dyDescent="0.2">
      <c r="A344" s="222"/>
      <c r="B344" s="223"/>
      <c r="C344" s="249" t="s">
        <v>609</v>
      </c>
      <c r="D344" s="244"/>
      <c r="E344" s="244"/>
      <c r="F344" s="244"/>
      <c r="G344" s="24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15"/>
      <c r="Z344" s="215"/>
      <c r="AA344" s="215"/>
      <c r="AB344" s="215"/>
      <c r="AC344" s="215"/>
      <c r="AD344" s="215"/>
      <c r="AE344" s="215"/>
      <c r="AF344" s="215"/>
      <c r="AG344" s="215" t="s">
        <v>171</v>
      </c>
      <c r="AH344" s="215"/>
      <c r="AI344" s="215"/>
      <c r="AJ344" s="215"/>
      <c r="AK344" s="215"/>
      <c r="AL344" s="215"/>
      <c r="AM344" s="215"/>
      <c r="AN344" s="215"/>
      <c r="AO344" s="215"/>
      <c r="AP344" s="215"/>
      <c r="AQ344" s="215"/>
      <c r="AR344" s="215"/>
      <c r="AS344" s="215"/>
      <c r="AT344" s="215"/>
      <c r="AU344" s="215"/>
      <c r="AV344" s="215"/>
      <c r="AW344" s="215"/>
      <c r="AX344" s="215"/>
      <c r="AY344" s="215"/>
      <c r="AZ344" s="215"/>
      <c r="BA344" s="215"/>
      <c r="BB344" s="215"/>
      <c r="BC344" s="215"/>
      <c r="BD344" s="215"/>
      <c r="BE344" s="215"/>
      <c r="BF344" s="215"/>
      <c r="BG344" s="215"/>
      <c r="BH344" s="215"/>
    </row>
    <row r="345" spans="1:60" outlineLevel="1" x14ac:dyDescent="0.2">
      <c r="A345" s="222"/>
      <c r="B345" s="223"/>
      <c r="C345" s="263" t="s">
        <v>366</v>
      </c>
      <c r="D345" s="225"/>
      <c r="E345" s="226"/>
      <c r="F345" s="227"/>
      <c r="G345" s="227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15"/>
      <c r="Z345" s="215"/>
      <c r="AA345" s="215"/>
      <c r="AB345" s="215"/>
      <c r="AC345" s="215"/>
      <c r="AD345" s="215"/>
      <c r="AE345" s="215"/>
      <c r="AF345" s="215"/>
      <c r="AG345" s="215" t="s">
        <v>171</v>
      </c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  <c r="AU345" s="215"/>
      <c r="AV345" s="215"/>
      <c r="AW345" s="215"/>
      <c r="AX345" s="215"/>
      <c r="AY345" s="215"/>
      <c r="AZ345" s="215"/>
      <c r="BA345" s="215"/>
      <c r="BB345" s="215"/>
      <c r="BC345" s="215"/>
      <c r="BD345" s="215"/>
      <c r="BE345" s="215"/>
      <c r="BF345" s="215"/>
      <c r="BG345" s="215"/>
      <c r="BH345" s="215"/>
    </row>
    <row r="346" spans="1:60" outlineLevel="1" x14ac:dyDescent="0.2">
      <c r="A346" s="222"/>
      <c r="B346" s="223"/>
      <c r="C346" s="249" t="s">
        <v>610</v>
      </c>
      <c r="D346" s="244"/>
      <c r="E346" s="244"/>
      <c r="F346" s="244"/>
      <c r="G346" s="24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15"/>
      <c r="Z346" s="215"/>
      <c r="AA346" s="215"/>
      <c r="AB346" s="215"/>
      <c r="AC346" s="215"/>
      <c r="AD346" s="215"/>
      <c r="AE346" s="215"/>
      <c r="AF346" s="215"/>
      <c r="AG346" s="215" t="s">
        <v>171</v>
      </c>
      <c r="AH346" s="215"/>
      <c r="AI346" s="215"/>
      <c r="AJ346" s="215"/>
      <c r="AK346" s="215"/>
      <c r="AL346" s="215"/>
      <c r="AM346" s="215"/>
      <c r="AN346" s="215"/>
      <c r="AO346" s="215"/>
      <c r="AP346" s="215"/>
      <c r="AQ346" s="215"/>
      <c r="AR346" s="215"/>
      <c r="AS346" s="215"/>
      <c r="AT346" s="215"/>
      <c r="AU346" s="215"/>
      <c r="AV346" s="215"/>
      <c r="AW346" s="215"/>
      <c r="AX346" s="215"/>
      <c r="AY346" s="215"/>
      <c r="AZ346" s="215"/>
      <c r="BA346" s="215"/>
      <c r="BB346" s="215"/>
      <c r="BC346" s="215"/>
      <c r="BD346" s="215"/>
      <c r="BE346" s="215"/>
      <c r="BF346" s="215"/>
      <c r="BG346" s="215"/>
      <c r="BH346" s="215"/>
    </row>
    <row r="347" spans="1:60" outlineLevel="1" x14ac:dyDescent="0.2">
      <c r="A347" s="222"/>
      <c r="B347" s="223"/>
      <c r="C347" s="249" t="s">
        <v>611</v>
      </c>
      <c r="D347" s="244"/>
      <c r="E347" s="244"/>
      <c r="F347" s="244"/>
      <c r="G347" s="24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15"/>
      <c r="Z347" s="215"/>
      <c r="AA347" s="215"/>
      <c r="AB347" s="215"/>
      <c r="AC347" s="215"/>
      <c r="AD347" s="215"/>
      <c r="AE347" s="215"/>
      <c r="AF347" s="215"/>
      <c r="AG347" s="215" t="s">
        <v>171</v>
      </c>
      <c r="AH347" s="215"/>
      <c r="AI347" s="215"/>
      <c r="AJ347" s="215"/>
      <c r="AK347" s="215"/>
      <c r="AL347" s="215"/>
      <c r="AM347" s="215"/>
      <c r="AN347" s="215"/>
      <c r="AO347" s="215"/>
      <c r="AP347" s="215"/>
      <c r="AQ347" s="215"/>
      <c r="AR347" s="215"/>
      <c r="AS347" s="215"/>
      <c r="AT347" s="215"/>
      <c r="AU347" s="215"/>
      <c r="AV347" s="215"/>
      <c r="AW347" s="215"/>
      <c r="AX347" s="215"/>
      <c r="AY347" s="215"/>
      <c r="AZ347" s="215"/>
      <c r="BA347" s="215"/>
      <c r="BB347" s="215"/>
      <c r="BC347" s="215"/>
      <c r="BD347" s="215"/>
      <c r="BE347" s="215"/>
      <c r="BF347" s="215"/>
      <c r="BG347" s="215"/>
      <c r="BH347" s="215"/>
    </row>
    <row r="348" spans="1:60" outlineLevel="1" x14ac:dyDescent="0.2">
      <c r="A348" s="222"/>
      <c r="B348" s="223"/>
      <c r="C348" s="263" t="s">
        <v>366</v>
      </c>
      <c r="D348" s="225"/>
      <c r="E348" s="226"/>
      <c r="F348" s="227"/>
      <c r="G348" s="227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15"/>
      <c r="Z348" s="215"/>
      <c r="AA348" s="215"/>
      <c r="AB348" s="215"/>
      <c r="AC348" s="215"/>
      <c r="AD348" s="215"/>
      <c r="AE348" s="215"/>
      <c r="AF348" s="215"/>
      <c r="AG348" s="215" t="s">
        <v>171</v>
      </c>
      <c r="AH348" s="215"/>
      <c r="AI348" s="215"/>
      <c r="AJ348" s="215"/>
      <c r="AK348" s="215"/>
      <c r="AL348" s="215"/>
      <c r="AM348" s="215"/>
      <c r="AN348" s="215"/>
      <c r="AO348" s="215"/>
      <c r="AP348" s="215"/>
      <c r="AQ348" s="215"/>
      <c r="AR348" s="215"/>
      <c r="AS348" s="215"/>
      <c r="AT348" s="215"/>
      <c r="AU348" s="215"/>
      <c r="AV348" s="215"/>
      <c r="AW348" s="215"/>
      <c r="AX348" s="215"/>
      <c r="AY348" s="215"/>
      <c r="AZ348" s="215"/>
      <c r="BA348" s="215"/>
      <c r="BB348" s="215"/>
      <c r="BC348" s="215"/>
      <c r="BD348" s="215"/>
      <c r="BE348" s="215"/>
      <c r="BF348" s="215"/>
      <c r="BG348" s="215"/>
      <c r="BH348" s="215"/>
    </row>
    <row r="349" spans="1:60" outlineLevel="1" x14ac:dyDescent="0.2">
      <c r="A349" s="222"/>
      <c r="B349" s="223"/>
      <c r="C349" s="249" t="s">
        <v>612</v>
      </c>
      <c r="D349" s="244"/>
      <c r="E349" s="244"/>
      <c r="F349" s="244"/>
      <c r="G349" s="24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15"/>
      <c r="Z349" s="215"/>
      <c r="AA349" s="215"/>
      <c r="AB349" s="215"/>
      <c r="AC349" s="215"/>
      <c r="AD349" s="215"/>
      <c r="AE349" s="215"/>
      <c r="AF349" s="215"/>
      <c r="AG349" s="215" t="s">
        <v>171</v>
      </c>
      <c r="AH349" s="215"/>
      <c r="AI349" s="215"/>
      <c r="AJ349" s="215"/>
      <c r="AK349" s="215"/>
      <c r="AL349" s="215"/>
      <c r="AM349" s="215"/>
      <c r="AN349" s="215"/>
      <c r="AO349" s="215"/>
      <c r="AP349" s="215"/>
      <c r="AQ349" s="215"/>
      <c r="AR349" s="215"/>
      <c r="AS349" s="215"/>
      <c r="AT349" s="215"/>
      <c r="AU349" s="215"/>
      <c r="AV349" s="215"/>
      <c r="AW349" s="215"/>
      <c r="AX349" s="215"/>
      <c r="AY349" s="215"/>
      <c r="AZ349" s="215"/>
      <c r="BA349" s="215"/>
      <c r="BB349" s="215"/>
      <c r="BC349" s="215"/>
      <c r="BD349" s="215"/>
      <c r="BE349" s="215"/>
      <c r="BF349" s="215"/>
      <c r="BG349" s="215"/>
      <c r="BH349" s="215"/>
    </row>
    <row r="350" spans="1:60" outlineLevel="1" x14ac:dyDescent="0.2">
      <c r="A350" s="222"/>
      <c r="B350" s="223"/>
      <c r="C350" s="249" t="s">
        <v>613</v>
      </c>
      <c r="D350" s="244"/>
      <c r="E350" s="244"/>
      <c r="F350" s="244"/>
      <c r="G350" s="24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15"/>
      <c r="Z350" s="215"/>
      <c r="AA350" s="215"/>
      <c r="AB350" s="215"/>
      <c r="AC350" s="215"/>
      <c r="AD350" s="215"/>
      <c r="AE350" s="215"/>
      <c r="AF350" s="215"/>
      <c r="AG350" s="215" t="s">
        <v>171</v>
      </c>
      <c r="AH350" s="215"/>
      <c r="AI350" s="215"/>
      <c r="AJ350" s="215"/>
      <c r="AK350" s="215"/>
      <c r="AL350" s="215"/>
      <c r="AM350" s="215"/>
      <c r="AN350" s="215"/>
      <c r="AO350" s="215"/>
      <c r="AP350" s="215"/>
      <c r="AQ350" s="215"/>
      <c r="AR350" s="215"/>
      <c r="AS350" s="215"/>
      <c r="AT350" s="215"/>
      <c r="AU350" s="215"/>
      <c r="AV350" s="215"/>
      <c r="AW350" s="215"/>
      <c r="AX350" s="215"/>
      <c r="AY350" s="215"/>
      <c r="AZ350" s="215"/>
      <c r="BA350" s="215"/>
      <c r="BB350" s="215"/>
      <c r="BC350" s="215"/>
      <c r="BD350" s="215"/>
      <c r="BE350" s="215"/>
      <c r="BF350" s="215"/>
      <c r="BG350" s="215"/>
      <c r="BH350" s="215"/>
    </row>
    <row r="351" spans="1:60" outlineLevel="1" x14ac:dyDescent="0.2">
      <c r="A351" s="222"/>
      <c r="B351" s="223"/>
      <c r="C351" s="249" t="s">
        <v>614</v>
      </c>
      <c r="D351" s="244"/>
      <c r="E351" s="244"/>
      <c r="F351" s="244"/>
      <c r="G351" s="24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15"/>
      <c r="Z351" s="215"/>
      <c r="AA351" s="215"/>
      <c r="AB351" s="215"/>
      <c r="AC351" s="215"/>
      <c r="AD351" s="215"/>
      <c r="AE351" s="215"/>
      <c r="AF351" s="215"/>
      <c r="AG351" s="215" t="s">
        <v>171</v>
      </c>
      <c r="AH351" s="215"/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15"/>
      <c r="AT351" s="215"/>
      <c r="AU351" s="215"/>
      <c r="AV351" s="215"/>
      <c r="AW351" s="215"/>
      <c r="AX351" s="215"/>
      <c r="AY351" s="215"/>
      <c r="AZ351" s="215"/>
      <c r="BA351" s="215"/>
      <c r="BB351" s="215"/>
      <c r="BC351" s="215"/>
      <c r="BD351" s="215"/>
      <c r="BE351" s="215"/>
      <c r="BF351" s="215"/>
      <c r="BG351" s="215"/>
      <c r="BH351" s="215"/>
    </row>
    <row r="352" spans="1:60" outlineLevel="1" x14ac:dyDescent="0.2">
      <c r="A352" s="222"/>
      <c r="B352" s="223"/>
      <c r="C352" s="263" t="s">
        <v>366</v>
      </c>
      <c r="D352" s="225"/>
      <c r="E352" s="226"/>
      <c r="F352" s="227"/>
      <c r="G352" s="227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15"/>
      <c r="Z352" s="215"/>
      <c r="AA352" s="215"/>
      <c r="AB352" s="215"/>
      <c r="AC352" s="215"/>
      <c r="AD352" s="215"/>
      <c r="AE352" s="215"/>
      <c r="AF352" s="215"/>
      <c r="AG352" s="215" t="s">
        <v>171</v>
      </c>
      <c r="AH352" s="215"/>
      <c r="AI352" s="215"/>
      <c r="AJ352" s="215"/>
      <c r="AK352" s="215"/>
      <c r="AL352" s="215"/>
      <c r="AM352" s="215"/>
      <c r="AN352" s="215"/>
      <c r="AO352" s="215"/>
      <c r="AP352" s="215"/>
      <c r="AQ352" s="215"/>
      <c r="AR352" s="215"/>
      <c r="AS352" s="215"/>
      <c r="AT352" s="215"/>
      <c r="AU352" s="215"/>
      <c r="AV352" s="215"/>
      <c r="AW352" s="215"/>
      <c r="AX352" s="215"/>
      <c r="AY352" s="215"/>
      <c r="AZ352" s="215"/>
      <c r="BA352" s="215"/>
      <c r="BB352" s="215"/>
      <c r="BC352" s="215"/>
      <c r="BD352" s="215"/>
      <c r="BE352" s="215"/>
      <c r="BF352" s="215"/>
      <c r="BG352" s="215"/>
      <c r="BH352" s="215"/>
    </row>
    <row r="353" spans="1:60" outlineLevel="1" x14ac:dyDescent="0.2">
      <c r="A353" s="222"/>
      <c r="B353" s="223"/>
      <c r="C353" s="249" t="s">
        <v>615</v>
      </c>
      <c r="D353" s="244"/>
      <c r="E353" s="244"/>
      <c r="F353" s="244"/>
      <c r="G353" s="24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15"/>
      <c r="Z353" s="215"/>
      <c r="AA353" s="215"/>
      <c r="AB353" s="215"/>
      <c r="AC353" s="215"/>
      <c r="AD353" s="215"/>
      <c r="AE353" s="215"/>
      <c r="AF353" s="215"/>
      <c r="AG353" s="215" t="s">
        <v>171</v>
      </c>
      <c r="AH353" s="215"/>
      <c r="AI353" s="215"/>
      <c r="AJ353" s="215"/>
      <c r="AK353" s="215"/>
      <c r="AL353" s="215"/>
      <c r="AM353" s="215"/>
      <c r="AN353" s="215"/>
      <c r="AO353" s="215"/>
      <c r="AP353" s="215"/>
      <c r="AQ353" s="215"/>
      <c r="AR353" s="215"/>
      <c r="AS353" s="215"/>
      <c r="AT353" s="215"/>
      <c r="AU353" s="215"/>
      <c r="AV353" s="215"/>
      <c r="AW353" s="215"/>
      <c r="AX353" s="215"/>
      <c r="AY353" s="215"/>
      <c r="AZ353" s="215"/>
      <c r="BA353" s="215"/>
      <c r="BB353" s="215"/>
      <c r="BC353" s="215"/>
      <c r="BD353" s="215"/>
      <c r="BE353" s="215"/>
      <c r="BF353" s="215"/>
      <c r="BG353" s="215"/>
      <c r="BH353" s="215"/>
    </row>
    <row r="354" spans="1:60" outlineLevel="1" x14ac:dyDescent="0.2">
      <c r="A354" s="222"/>
      <c r="B354" s="223"/>
      <c r="C354" s="263" t="s">
        <v>366</v>
      </c>
      <c r="D354" s="225"/>
      <c r="E354" s="226"/>
      <c r="F354" s="227"/>
      <c r="G354" s="227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15"/>
      <c r="Z354" s="215"/>
      <c r="AA354" s="215"/>
      <c r="AB354" s="215"/>
      <c r="AC354" s="215"/>
      <c r="AD354" s="215"/>
      <c r="AE354" s="215"/>
      <c r="AF354" s="215"/>
      <c r="AG354" s="215" t="s">
        <v>171</v>
      </c>
      <c r="AH354" s="215"/>
      <c r="AI354" s="215"/>
      <c r="AJ354" s="215"/>
      <c r="AK354" s="215"/>
      <c r="AL354" s="215"/>
      <c r="AM354" s="215"/>
      <c r="AN354" s="215"/>
      <c r="AO354" s="215"/>
      <c r="AP354" s="215"/>
      <c r="AQ354" s="215"/>
      <c r="AR354" s="215"/>
      <c r="AS354" s="215"/>
      <c r="AT354" s="215"/>
      <c r="AU354" s="215"/>
      <c r="AV354" s="215"/>
      <c r="AW354" s="215"/>
      <c r="AX354" s="215"/>
      <c r="AY354" s="215"/>
      <c r="AZ354" s="215"/>
      <c r="BA354" s="215"/>
      <c r="BB354" s="215"/>
      <c r="BC354" s="215"/>
      <c r="BD354" s="215"/>
      <c r="BE354" s="215"/>
      <c r="BF354" s="215"/>
      <c r="BG354" s="215"/>
      <c r="BH354" s="215"/>
    </row>
    <row r="355" spans="1:60" outlineLevel="1" x14ac:dyDescent="0.2">
      <c r="A355" s="222"/>
      <c r="B355" s="223"/>
      <c r="C355" s="249" t="s">
        <v>616</v>
      </c>
      <c r="D355" s="244"/>
      <c r="E355" s="244"/>
      <c r="F355" s="244"/>
      <c r="G355" s="24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15"/>
      <c r="Z355" s="215"/>
      <c r="AA355" s="215"/>
      <c r="AB355" s="215"/>
      <c r="AC355" s="215"/>
      <c r="AD355" s="215"/>
      <c r="AE355" s="215"/>
      <c r="AF355" s="215"/>
      <c r="AG355" s="215" t="s">
        <v>171</v>
      </c>
      <c r="AH355" s="215"/>
      <c r="AI355" s="215"/>
      <c r="AJ355" s="215"/>
      <c r="AK355" s="215"/>
      <c r="AL355" s="215"/>
      <c r="AM355" s="215"/>
      <c r="AN355" s="215"/>
      <c r="AO355" s="215"/>
      <c r="AP355" s="215"/>
      <c r="AQ355" s="215"/>
      <c r="AR355" s="215"/>
      <c r="AS355" s="215"/>
      <c r="AT355" s="215"/>
      <c r="AU355" s="215"/>
      <c r="AV355" s="215"/>
      <c r="AW355" s="215"/>
      <c r="AX355" s="215"/>
      <c r="AY355" s="215"/>
      <c r="AZ355" s="215"/>
      <c r="BA355" s="215"/>
      <c r="BB355" s="215"/>
      <c r="BC355" s="215"/>
      <c r="BD355" s="215"/>
      <c r="BE355" s="215"/>
      <c r="BF355" s="215"/>
      <c r="BG355" s="215"/>
      <c r="BH355" s="215"/>
    </row>
    <row r="356" spans="1:60" outlineLevel="1" x14ac:dyDescent="0.2">
      <c r="A356" s="222"/>
      <c r="B356" s="223"/>
      <c r="C356" s="249" t="s">
        <v>617</v>
      </c>
      <c r="D356" s="244"/>
      <c r="E356" s="244"/>
      <c r="F356" s="244"/>
      <c r="G356" s="24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15"/>
      <c r="Z356" s="215"/>
      <c r="AA356" s="215"/>
      <c r="AB356" s="215"/>
      <c r="AC356" s="215"/>
      <c r="AD356" s="215"/>
      <c r="AE356" s="215"/>
      <c r="AF356" s="215"/>
      <c r="AG356" s="215" t="s">
        <v>171</v>
      </c>
      <c r="AH356" s="215"/>
      <c r="AI356" s="215"/>
      <c r="AJ356" s="215"/>
      <c r="AK356" s="215"/>
      <c r="AL356" s="215"/>
      <c r="AM356" s="215"/>
      <c r="AN356" s="215"/>
      <c r="AO356" s="215"/>
      <c r="AP356" s="215"/>
      <c r="AQ356" s="215"/>
      <c r="AR356" s="215"/>
      <c r="AS356" s="215"/>
      <c r="AT356" s="215"/>
      <c r="AU356" s="215"/>
      <c r="AV356" s="215"/>
      <c r="AW356" s="215"/>
      <c r="AX356" s="215"/>
      <c r="AY356" s="215"/>
      <c r="AZ356" s="215"/>
      <c r="BA356" s="215"/>
      <c r="BB356" s="215"/>
      <c r="BC356" s="215"/>
      <c r="BD356" s="215"/>
      <c r="BE356" s="215"/>
      <c r="BF356" s="215"/>
      <c r="BG356" s="215"/>
      <c r="BH356" s="215"/>
    </row>
    <row r="357" spans="1:60" outlineLevel="1" x14ac:dyDescent="0.2">
      <c r="A357" s="255">
        <v>111</v>
      </c>
      <c r="B357" s="256" t="s">
        <v>618</v>
      </c>
      <c r="C357" s="264" t="s">
        <v>619</v>
      </c>
      <c r="D357" s="257" t="s">
        <v>0</v>
      </c>
      <c r="E357" s="258">
        <v>2251.36958</v>
      </c>
      <c r="F357" s="259"/>
      <c r="G357" s="260">
        <f>ROUND(E357*F357,2)</f>
        <v>0</v>
      </c>
      <c r="H357" s="259"/>
      <c r="I357" s="260">
        <f>ROUND(E357*H357,2)</f>
        <v>0</v>
      </c>
      <c r="J357" s="259"/>
      <c r="K357" s="260">
        <f>ROUND(E357*J357,2)</f>
        <v>0</v>
      </c>
      <c r="L357" s="260">
        <v>21</v>
      </c>
      <c r="M357" s="260">
        <f>G357*(1+L357/100)</f>
        <v>0</v>
      </c>
      <c r="N357" s="260">
        <v>0</v>
      </c>
      <c r="O357" s="260">
        <f>ROUND(E357*N357,2)</f>
        <v>0</v>
      </c>
      <c r="P357" s="260">
        <v>0</v>
      </c>
      <c r="Q357" s="260">
        <f>ROUND(E357*P357,2)</f>
        <v>0</v>
      </c>
      <c r="R357" s="260"/>
      <c r="S357" s="260" t="s">
        <v>166</v>
      </c>
      <c r="T357" s="261" t="s">
        <v>167</v>
      </c>
      <c r="U357" s="224">
        <v>0</v>
      </c>
      <c r="V357" s="224">
        <f>ROUND(E357*U357,2)</f>
        <v>0</v>
      </c>
      <c r="W357" s="224"/>
      <c r="X357" s="224" t="s">
        <v>193</v>
      </c>
      <c r="Y357" s="215"/>
      <c r="Z357" s="215"/>
      <c r="AA357" s="215"/>
      <c r="AB357" s="215"/>
      <c r="AC357" s="215"/>
      <c r="AD357" s="215"/>
      <c r="AE357" s="215"/>
      <c r="AF357" s="215"/>
      <c r="AG357" s="215" t="s">
        <v>518</v>
      </c>
      <c r="AH357" s="215"/>
      <c r="AI357" s="215"/>
      <c r="AJ357" s="215"/>
      <c r="AK357" s="215"/>
      <c r="AL357" s="215"/>
      <c r="AM357" s="215"/>
      <c r="AN357" s="215"/>
      <c r="AO357" s="215"/>
      <c r="AP357" s="215"/>
      <c r="AQ357" s="215"/>
      <c r="AR357" s="215"/>
      <c r="AS357" s="215"/>
      <c r="AT357" s="215"/>
      <c r="AU357" s="215"/>
      <c r="AV357" s="215"/>
      <c r="AW357" s="215"/>
      <c r="AX357" s="215"/>
      <c r="AY357" s="215"/>
      <c r="AZ357" s="215"/>
      <c r="BA357" s="215"/>
      <c r="BB357" s="215"/>
      <c r="BC357" s="215"/>
      <c r="BD357" s="215"/>
      <c r="BE357" s="215"/>
      <c r="BF357" s="215"/>
      <c r="BG357" s="215"/>
      <c r="BH357" s="215"/>
    </row>
    <row r="358" spans="1:60" x14ac:dyDescent="0.2">
      <c r="A358" s="229" t="s">
        <v>161</v>
      </c>
      <c r="B358" s="230" t="s">
        <v>114</v>
      </c>
      <c r="C358" s="246" t="s">
        <v>115</v>
      </c>
      <c r="D358" s="231"/>
      <c r="E358" s="232"/>
      <c r="F358" s="233"/>
      <c r="G358" s="233">
        <f>SUMIF(AG359:AG372,"&lt;&gt;NOR",G359:G372)</f>
        <v>0</v>
      </c>
      <c r="H358" s="233"/>
      <c r="I358" s="233">
        <f>SUM(I359:I372)</f>
        <v>0</v>
      </c>
      <c r="J358" s="233"/>
      <c r="K358" s="233">
        <f>SUM(K359:K372)</f>
        <v>0</v>
      </c>
      <c r="L358" s="233"/>
      <c r="M358" s="233">
        <f>SUM(M359:M372)</f>
        <v>0</v>
      </c>
      <c r="N358" s="233"/>
      <c r="O358" s="233">
        <f>SUM(O359:O372)</f>
        <v>0.30000000000000004</v>
      </c>
      <c r="P358" s="233"/>
      <c r="Q358" s="233">
        <f>SUM(Q359:Q372)</f>
        <v>0</v>
      </c>
      <c r="R358" s="233"/>
      <c r="S358" s="233"/>
      <c r="T358" s="234"/>
      <c r="U358" s="228"/>
      <c r="V358" s="228">
        <f>SUM(V359:V372)</f>
        <v>10.69</v>
      </c>
      <c r="W358" s="228"/>
      <c r="X358" s="228"/>
      <c r="AG358" t="s">
        <v>162</v>
      </c>
    </row>
    <row r="359" spans="1:60" outlineLevel="1" x14ac:dyDescent="0.2">
      <c r="A359" s="235">
        <v>112</v>
      </c>
      <c r="B359" s="236" t="s">
        <v>620</v>
      </c>
      <c r="C359" s="247" t="s">
        <v>621</v>
      </c>
      <c r="D359" s="237" t="s">
        <v>389</v>
      </c>
      <c r="E359" s="238">
        <v>13.6</v>
      </c>
      <c r="F359" s="239"/>
      <c r="G359" s="240">
        <f>ROUND(E359*F359,2)</f>
        <v>0</v>
      </c>
      <c r="H359" s="239"/>
      <c r="I359" s="240">
        <f>ROUND(E359*H359,2)</f>
        <v>0</v>
      </c>
      <c r="J359" s="239"/>
      <c r="K359" s="240">
        <f>ROUND(E359*J359,2)</f>
        <v>0</v>
      </c>
      <c r="L359" s="240">
        <v>21</v>
      </c>
      <c r="M359" s="240">
        <f>G359*(1+L359/100)</f>
        <v>0</v>
      </c>
      <c r="N359" s="240">
        <v>4.6000000000000001E-4</v>
      </c>
      <c r="O359" s="240">
        <f>ROUND(E359*N359,2)</f>
        <v>0.01</v>
      </c>
      <c r="P359" s="240">
        <v>0</v>
      </c>
      <c r="Q359" s="240">
        <f>ROUND(E359*P359,2)</f>
        <v>0</v>
      </c>
      <c r="R359" s="240"/>
      <c r="S359" s="240" t="s">
        <v>192</v>
      </c>
      <c r="T359" s="241" t="s">
        <v>167</v>
      </c>
      <c r="U359" s="224">
        <v>0</v>
      </c>
      <c r="V359" s="224">
        <f>ROUND(E359*U359,2)</f>
        <v>0</v>
      </c>
      <c r="W359" s="224"/>
      <c r="X359" s="224" t="s">
        <v>193</v>
      </c>
      <c r="Y359" s="215"/>
      <c r="Z359" s="215"/>
      <c r="AA359" s="215"/>
      <c r="AB359" s="215"/>
      <c r="AC359" s="215"/>
      <c r="AD359" s="215"/>
      <c r="AE359" s="215"/>
      <c r="AF359" s="215"/>
      <c r="AG359" s="215" t="s">
        <v>518</v>
      </c>
      <c r="AH359" s="215"/>
      <c r="AI359" s="215"/>
      <c r="AJ359" s="215"/>
      <c r="AK359" s="215"/>
      <c r="AL359" s="215"/>
      <c r="AM359" s="215"/>
      <c r="AN359" s="215"/>
      <c r="AO359" s="215"/>
      <c r="AP359" s="215"/>
      <c r="AQ359" s="215"/>
      <c r="AR359" s="215"/>
      <c r="AS359" s="215"/>
      <c r="AT359" s="215"/>
      <c r="AU359" s="215"/>
      <c r="AV359" s="215"/>
      <c r="AW359" s="215"/>
      <c r="AX359" s="215"/>
      <c r="AY359" s="215"/>
      <c r="AZ359" s="215"/>
      <c r="BA359" s="215"/>
      <c r="BB359" s="215"/>
      <c r="BC359" s="215"/>
      <c r="BD359" s="215"/>
      <c r="BE359" s="215"/>
      <c r="BF359" s="215"/>
      <c r="BG359" s="215"/>
      <c r="BH359" s="215"/>
    </row>
    <row r="360" spans="1:60" outlineLevel="1" x14ac:dyDescent="0.2">
      <c r="A360" s="222"/>
      <c r="B360" s="223"/>
      <c r="C360" s="262" t="s">
        <v>622</v>
      </c>
      <c r="D360" s="253"/>
      <c r="E360" s="254">
        <v>13.6</v>
      </c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15"/>
      <c r="Z360" s="215"/>
      <c r="AA360" s="215"/>
      <c r="AB360" s="215"/>
      <c r="AC360" s="215"/>
      <c r="AD360" s="215"/>
      <c r="AE360" s="215"/>
      <c r="AF360" s="215"/>
      <c r="AG360" s="215" t="s">
        <v>240</v>
      </c>
      <c r="AH360" s="215">
        <v>0</v>
      </c>
      <c r="AI360" s="215"/>
      <c r="AJ360" s="215"/>
      <c r="AK360" s="215"/>
      <c r="AL360" s="215"/>
      <c r="AM360" s="215"/>
      <c r="AN360" s="215"/>
      <c r="AO360" s="215"/>
      <c r="AP360" s="215"/>
      <c r="AQ360" s="215"/>
      <c r="AR360" s="215"/>
      <c r="AS360" s="215"/>
      <c r="AT360" s="215"/>
      <c r="AU360" s="215"/>
      <c r="AV360" s="215"/>
      <c r="AW360" s="215"/>
      <c r="AX360" s="215"/>
      <c r="AY360" s="215"/>
      <c r="AZ360" s="215"/>
      <c r="BA360" s="215"/>
      <c r="BB360" s="215"/>
      <c r="BC360" s="215"/>
      <c r="BD360" s="215"/>
      <c r="BE360" s="215"/>
      <c r="BF360" s="215"/>
      <c r="BG360" s="215"/>
      <c r="BH360" s="215"/>
    </row>
    <row r="361" spans="1:60" outlineLevel="1" x14ac:dyDescent="0.2">
      <c r="A361" s="235">
        <v>113</v>
      </c>
      <c r="B361" s="236" t="s">
        <v>623</v>
      </c>
      <c r="C361" s="247" t="s">
        <v>624</v>
      </c>
      <c r="D361" s="237" t="s">
        <v>272</v>
      </c>
      <c r="E361" s="238">
        <v>10.039999999999999</v>
      </c>
      <c r="F361" s="239"/>
      <c r="G361" s="240">
        <f>ROUND(E361*F361,2)</f>
        <v>0</v>
      </c>
      <c r="H361" s="239"/>
      <c r="I361" s="240">
        <f>ROUND(E361*H361,2)</f>
        <v>0</v>
      </c>
      <c r="J361" s="239"/>
      <c r="K361" s="240">
        <f>ROUND(E361*J361,2)</f>
        <v>0</v>
      </c>
      <c r="L361" s="240">
        <v>21</v>
      </c>
      <c r="M361" s="240">
        <f>G361*(1+L361/100)</f>
        <v>0</v>
      </c>
      <c r="N361" s="240">
        <v>4.5500000000000002E-3</v>
      </c>
      <c r="O361" s="240">
        <f>ROUND(E361*N361,2)</f>
        <v>0.05</v>
      </c>
      <c r="P361" s="240">
        <v>0</v>
      </c>
      <c r="Q361" s="240">
        <f>ROUND(E361*P361,2)</f>
        <v>0</v>
      </c>
      <c r="R361" s="240"/>
      <c r="S361" s="240" t="s">
        <v>166</v>
      </c>
      <c r="T361" s="241" t="s">
        <v>167</v>
      </c>
      <c r="U361" s="224">
        <v>0.97</v>
      </c>
      <c r="V361" s="224">
        <f>ROUND(E361*U361,2)</f>
        <v>9.74</v>
      </c>
      <c r="W361" s="224"/>
      <c r="X361" s="224" t="s">
        <v>193</v>
      </c>
      <c r="Y361" s="215"/>
      <c r="Z361" s="215"/>
      <c r="AA361" s="215"/>
      <c r="AB361" s="215"/>
      <c r="AC361" s="215"/>
      <c r="AD361" s="215"/>
      <c r="AE361" s="215"/>
      <c r="AF361" s="215"/>
      <c r="AG361" s="215" t="s">
        <v>518</v>
      </c>
      <c r="AH361" s="215"/>
      <c r="AI361" s="215"/>
      <c r="AJ361" s="215"/>
      <c r="AK361" s="215"/>
      <c r="AL361" s="215"/>
      <c r="AM361" s="215"/>
      <c r="AN361" s="215"/>
      <c r="AO361" s="215"/>
      <c r="AP361" s="215"/>
      <c r="AQ361" s="215"/>
      <c r="AR361" s="215"/>
      <c r="AS361" s="215"/>
      <c r="AT361" s="215"/>
      <c r="AU361" s="215"/>
      <c r="AV361" s="215"/>
      <c r="AW361" s="215"/>
      <c r="AX361" s="215"/>
      <c r="AY361" s="215"/>
      <c r="AZ361" s="215"/>
      <c r="BA361" s="215"/>
      <c r="BB361" s="215"/>
      <c r="BC361" s="215"/>
      <c r="BD361" s="215"/>
      <c r="BE361" s="215"/>
      <c r="BF361" s="215"/>
      <c r="BG361" s="215"/>
      <c r="BH361" s="215"/>
    </row>
    <row r="362" spans="1:60" outlineLevel="1" x14ac:dyDescent="0.2">
      <c r="A362" s="222"/>
      <c r="B362" s="223"/>
      <c r="C362" s="262" t="s">
        <v>625</v>
      </c>
      <c r="D362" s="253"/>
      <c r="E362" s="254">
        <v>10.039999999999999</v>
      </c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15"/>
      <c r="Z362" s="215"/>
      <c r="AA362" s="215"/>
      <c r="AB362" s="215"/>
      <c r="AC362" s="215"/>
      <c r="AD362" s="215"/>
      <c r="AE362" s="215"/>
      <c r="AF362" s="215"/>
      <c r="AG362" s="215" t="s">
        <v>240</v>
      </c>
      <c r="AH362" s="215">
        <v>0</v>
      </c>
      <c r="AI362" s="215"/>
      <c r="AJ362" s="215"/>
      <c r="AK362" s="215"/>
      <c r="AL362" s="215"/>
      <c r="AM362" s="215"/>
      <c r="AN362" s="215"/>
      <c r="AO362" s="215"/>
      <c r="AP362" s="215"/>
      <c r="AQ362" s="215"/>
      <c r="AR362" s="215"/>
      <c r="AS362" s="215"/>
      <c r="AT362" s="215"/>
      <c r="AU362" s="215"/>
      <c r="AV362" s="215"/>
      <c r="AW362" s="215"/>
      <c r="AX362" s="215"/>
      <c r="AY362" s="215"/>
      <c r="AZ362" s="215"/>
      <c r="BA362" s="215"/>
      <c r="BB362" s="215"/>
      <c r="BC362" s="215"/>
      <c r="BD362" s="215"/>
      <c r="BE362" s="215"/>
      <c r="BF362" s="215"/>
      <c r="BG362" s="215"/>
      <c r="BH362" s="215"/>
    </row>
    <row r="363" spans="1:60" outlineLevel="1" x14ac:dyDescent="0.2">
      <c r="A363" s="235">
        <v>114</v>
      </c>
      <c r="B363" s="236" t="s">
        <v>626</v>
      </c>
      <c r="C363" s="247" t="s">
        <v>627</v>
      </c>
      <c r="D363" s="237" t="s">
        <v>389</v>
      </c>
      <c r="E363" s="238">
        <v>13.6</v>
      </c>
      <c r="F363" s="239"/>
      <c r="G363" s="240">
        <f>ROUND(E363*F363,2)</f>
        <v>0</v>
      </c>
      <c r="H363" s="239"/>
      <c r="I363" s="240">
        <f>ROUND(E363*H363,2)</f>
        <v>0</v>
      </c>
      <c r="J363" s="239"/>
      <c r="K363" s="240">
        <f>ROUND(E363*J363,2)</f>
        <v>0</v>
      </c>
      <c r="L363" s="240">
        <v>21</v>
      </c>
      <c r="M363" s="240">
        <f>G363*(1+L363/100)</f>
        <v>0</v>
      </c>
      <c r="N363" s="240">
        <v>4.0000000000000003E-5</v>
      </c>
      <c r="O363" s="240">
        <f>ROUND(E363*N363,2)</f>
        <v>0</v>
      </c>
      <c r="P363" s="240">
        <v>0</v>
      </c>
      <c r="Q363" s="240">
        <f>ROUND(E363*P363,2)</f>
        <v>0</v>
      </c>
      <c r="R363" s="240"/>
      <c r="S363" s="240" t="s">
        <v>166</v>
      </c>
      <c r="T363" s="241" t="s">
        <v>167</v>
      </c>
      <c r="U363" s="224">
        <v>7.0000000000000007E-2</v>
      </c>
      <c r="V363" s="224">
        <f>ROUND(E363*U363,2)</f>
        <v>0.95</v>
      </c>
      <c r="W363" s="224"/>
      <c r="X363" s="224" t="s">
        <v>193</v>
      </c>
      <c r="Y363" s="215"/>
      <c r="Z363" s="215"/>
      <c r="AA363" s="215"/>
      <c r="AB363" s="215"/>
      <c r="AC363" s="215"/>
      <c r="AD363" s="215"/>
      <c r="AE363" s="215"/>
      <c r="AF363" s="215"/>
      <c r="AG363" s="215" t="s">
        <v>518</v>
      </c>
      <c r="AH363" s="215"/>
      <c r="AI363" s="215"/>
      <c r="AJ363" s="215"/>
      <c r="AK363" s="215"/>
      <c r="AL363" s="215"/>
      <c r="AM363" s="215"/>
      <c r="AN363" s="215"/>
      <c r="AO363" s="215"/>
      <c r="AP363" s="215"/>
      <c r="AQ363" s="215"/>
      <c r="AR363" s="215"/>
      <c r="AS363" s="215"/>
      <c r="AT363" s="215"/>
      <c r="AU363" s="215"/>
      <c r="AV363" s="215"/>
      <c r="AW363" s="215"/>
      <c r="AX363" s="215"/>
      <c r="AY363" s="215"/>
      <c r="AZ363" s="215"/>
      <c r="BA363" s="215"/>
      <c r="BB363" s="215"/>
      <c r="BC363" s="215"/>
      <c r="BD363" s="215"/>
      <c r="BE363" s="215"/>
      <c r="BF363" s="215"/>
      <c r="BG363" s="215"/>
      <c r="BH363" s="215"/>
    </row>
    <row r="364" spans="1:60" outlineLevel="1" x14ac:dyDescent="0.2">
      <c r="A364" s="222"/>
      <c r="B364" s="223"/>
      <c r="C364" s="262" t="s">
        <v>622</v>
      </c>
      <c r="D364" s="253"/>
      <c r="E364" s="254">
        <v>13.6</v>
      </c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15"/>
      <c r="Z364" s="215"/>
      <c r="AA364" s="215"/>
      <c r="AB364" s="215"/>
      <c r="AC364" s="215"/>
      <c r="AD364" s="215"/>
      <c r="AE364" s="215"/>
      <c r="AF364" s="215"/>
      <c r="AG364" s="215" t="s">
        <v>240</v>
      </c>
      <c r="AH364" s="215">
        <v>0</v>
      </c>
      <c r="AI364" s="215"/>
      <c r="AJ364" s="215"/>
      <c r="AK364" s="215"/>
      <c r="AL364" s="215"/>
      <c r="AM364" s="215"/>
      <c r="AN364" s="215"/>
      <c r="AO364" s="215"/>
      <c r="AP364" s="215"/>
      <c r="AQ364" s="215"/>
      <c r="AR364" s="215"/>
      <c r="AS364" s="215"/>
      <c r="AT364" s="215"/>
      <c r="AU364" s="215"/>
      <c r="AV364" s="215"/>
      <c r="AW364" s="215"/>
      <c r="AX364" s="215"/>
      <c r="AY364" s="215"/>
      <c r="AZ364" s="215"/>
      <c r="BA364" s="215"/>
      <c r="BB364" s="215"/>
      <c r="BC364" s="215"/>
      <c r="BD364" s="215"/>
      <c r="BE364" s="215"/>
      <c r="BF364" s="215"/>
      <c r="BG364" s="215"/>
      <c r="BH364" s="215"/>
    </row>
    <row r="365" spans="1:60" outlineLevel="1" x14ac:dyDescent="0.2">
      <c r="A365" s="235">
        <v>115</v>
      </c>
      <c r="B365" s="236" t="s">
        <v>628</v>
      </c>
      <c r="C365" s="247" t="s">
        <v>629</v>
      </c>
      <c r="D365" s="237" t="s">
        <v>272</v>
      </c>
      <c r="E365" s="238">
        <v>10.039999999999999</v>
      </c>
      <c r="F365" s="239"/>
      <c r="G365" s="240">
        <f>ROUND(E365*F365,2)</f>
        <v>0</v>
      </c>
      <c r="H365" s="239"/>
      <c r="I365" s="240">
        <f>ROUND(E365*H365,2)</f>
        <v>0</v>
      </c>
      <c r="J365" s="239"/>
      <c r="K365" s="240">
        <f>ROUND(E365*J365,2)</f>
        <v>0</v>
      </c>
      <c r="L365" s="240">
        <v>21</v>
      </c>
      <c r="M365" s="240">
        <f>G365*(1+L365/100)</f>
        <v>0</v>
      </c>
      <c r="N365" s="240">
        <v>0</v>
      </c>
      <c r="O365" s="240">
        <f>ROUND(E365*N365,2)</f>
        <v>0</v>
      </c>
      <c r="P365" s="240">
        <v>0</v>
      </c>
      <c r="Q365" s="240">
        <f>ROUND(E365*P365,2)</f>
        <v>0</v>
      </c>
      <c r="R365" s="240"/>
      <c r="S365" s="240" t="s">
        <v>192</v>
      </c>
      <c r="T365" s="241" t="s">
        <v>167</v>
      </c>
      <c r="U365" s="224">
        <v>0</v>
      </c>
      <c r="V365" s="224">
        <f>ROUND(E365*U365,2)</f>
        <v>0</v>
      </c>
      <c r="W365" s="224"/>
      <c r="X365" s="224" t="s">
        <v>193</v>
      </c>
      <c r="Y365" s="215"/>
      <c r="Z365" s="215"/>
      <c r="AA365" s="215"/>
      <c r="AB365" s="215"/>
      <c r="AC365" s="215"/>
      <c r="AD365" s="215"/>
      <c r="AE365" s="215"/>
      <c r="AF365" s="215"/>
      <c r="AG365" s="215" t="s">
        <v>518</v>
      </c>
      <c r="AH365" s="215"/>
      <c r="AI365" s="215"/>
      <c r="AJ365" s="215"/>
      <c r="AK365" s="215"/>
      <c r="AL365" s="215"/>
      <c r="AM365" s="215"/>
      <c r="AN365" s="215"/>
      <c r="AO365" s="215"/>
      <c r="AP365" s="215"/>
      <c r="AQ365" s="215"/>
      <c r="AR365" s="215"/>
      <c r="AS365" s="215"/>
      <c r="AT365" s="215"/>
      <c r="AU365" s="215"/>
      <c r="AV365" s="215"/>
      <c r="AW365" s="215"/>
      <c r="AX365" s="215"/>
      <c r="AY365" s="215"/>
      <c r="AZ365" s="215"/>
      <c r="BA365" s="215"/>
      <c r="BB365" s="215"/>
      <c r="BC365" s="215"/>
      <c r="BD365" s="215"/>
      <c r="BE365" s="215"/>
      <c r="BF365" s="215"/>
      <c r="BG365" s="215"/>
      <c r="BH365" s="215"/>
    </row>
    <row r="366" spans="1:60" outlineLevel="1" x14ac:dyDescent="0.2">
      <c r="A366" s="222"/>
      <c r="B366" s="223"/>
      <c r="C366" s="262" t="s">
        <v>625</v>
      </c>
      <c r="D366" s="253"/>
      <c r="E366" s="254">
        <v>10.039999999999999</v>
      </c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15"/>
      <c r="Z366" s="215"/>
      <c r="AA366" s="215"/>
      <c r="AB366" s="215"/>
      <c r="AC366" s="215"/>
      <c r="AD366" s="215"/>
      <c r="AE366" s="215"/>
      <c r="AF366" s="215"/>
      <c r="AG366" s="215" t="s">
        <v>240</v>
      </c>
      <c r="AH366" s="215">
        <v>0</v>
      </c>
      <c r="AI366" s="215"/>
      <c r="AJ366" s="215"/>
      <c r="AK366" s="215"/>
      <c r="AL366" s="215"/>
      <c r="AM366" s="215"/>
      <c r="AN366" s="215"/>
      <c r="AO366" s="215"/>
      <c r="AP366" s="215"/>
      <c r="AQ366" s="215"/>
      <c r="AR366" s="215"/>
      <c r="AS366" s="215"/>
      <c r="AT366" s="215"/>
      <c r="AU366" s="215"/>
      <c r="AV366" s="215"/>
      <c r="AW366" s="215"/>
      <c r="AX366" s="215"/>
      <c r="AY366" s="215"/>
      <c r="AZ366" s="215"/>
      <c r="BA366" s="215"/>
      <c r="BB366" s="215"/>
      <c r="BC366" s="215"/>
      <c r="BD366" s="215"/>
      <c r="BE366" s="215"/>
      <c r="BF366" s="215"/>
      <c r="BG366" s="215"/>
      <c r="BH366" s="215"/>
    </row>
    <row r="367" spans="1:60" outlineLevel="1" x14ac:dyDescent="0.2">
      <c r="A367" s="235">
        <v>116</v>
      </c>
      <c r="B367" s="236" t="s">
        <v>630</v>
      </c>
      <c r="C367" s="247" t="s">
        <v>631</v>
      </c>
      <c r="D367" s="237" t="s">
        <v>272</v>
      </c>
      <c r="E367" s="238">
        <v>11.044</v>
      </c>
      <c r="F367" s="239"/>
      <c r="G367" s="240">
        <f>ROUND(E367*F367,2)</f>
        <v>0</v>
      </c>
      <c r="H367" s="239"/>
      <c r="I367" s="240">
        <f>ROUND(E367*H367,2)</f>
        <v>0</v>
      </c>
      <c r="J367" s="239"/>
      <c r="K367" s="240">
        <f>ROUND(E367*J367,2)</f>
        <v>0</v>
      </c>
      <c r="L367" s="240">
        <v>21</v>
      </c>
      <c r="M367" s="240">
        <f>G367*(1+L367/100)</f>
        <v>0</v>
      </c>
      <c r="N367" s="240">
        <v>0.02</v>
      </c>
      <c r="O367" s="240">
        <f>ROUND(E367*N367,2)</f>
        <v>0.22</v>
      </c>
      <c r="P367" s="240">
        <v>0</v>
      </c>
      <c r="Q367" s="240">
        <f>ROUND(E367*P367,2)</f>
        <v>0</v>
      </c>
      <c r="R367" s="240"/>
      <c r="S367" s="240" t="s">
        <v>192</v>
      </c>
      <c r="T367" s="241" t="s">
        <v>167</v>
      </c>
      <c r="U367" s="224">
        <v>0</v>
      </c>
      <c r="V367" s="224">
        <f>ROUND(E367*U367,2)</f>
        <v>0</v>
      </c>
      <c r="W367" s="224"/>
      <c r="X367" s="224" t="s">
        <v>338</v>
      </c>
      <c r="Y367" s="215"/>
      <c r="Z367" s="215"/>
      <c r="AA367" s="215"/>
      <c r="AB367" s="215"/>
      <c r="AC367" s="215"/>
      <c r="AD367" s="215"/>
      <c r="AE367" s="215"/>
      <c r="AF367" s="215"/>
      <c r="AG367" s="215" t="s">
        <v>339</v>
      </c>
      <c r="AH367" s="215"/>
      <c r="AI367" s="215"/>
      <c r="AJ367" s="215"/>
      <c r="AK367" s="215"/>
      <c r="AL367" s="215"/>
      <c r="AM367" s="215"/>
      <c r="AN367" s="215"/>
      <c r="AO367" s="215"/>
      <c r="AP367" s="215"/>
      <c r="AQ367" s="215"/>
      <c r="AR367" s="215"/>
      <c r="AS367" s="215"/>
      <c r="AT367" s="215"/>
      <c r="AU367" s="215"/>
      <c r="AV367" s="215"/>
      <c r="AW367" s="215"/>
      <c r="AX367" s="215"/>
      <c r="AY367" s="215"/>
      <c r="AZ367" s="215"/>
      <c r="BA367" s="215"/>
      <c r="BB367" s="215"/>
      <c r="BC367" s="215"/>
      <c r="BD367" s="215"/>
      <c r="BE367" s="215"/>
      <c r="BF367" s="215"/>
      <c r="BG367" s="215"/>
      <c r="BH367" s="215"/>
    </row>
    <row r="368" spans="1:60" outlineLevel="1" x14ac:dyDescent="0.2">
      <c r="A368" s="222"/>
      <c r="B368" s="223"/>
      <c r="C368" s="248" t="s">
        <v>632</v>
      </c>
      <c r="D368" s="243"/>
      <c r="E368" s="243"/>
      <c r="F368" s="243"/>
      <c r="G368" s="243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15"/>
      <c r="Z368" s="215"/>
      <c r="AA368" s="215"/>
      <c r="AB368" s="215"/>
      <c r="AC368" s="215"/>
      <c r="AD368" s="215"/>
      <c r="AE368" s="215"/>
      <c r="AF368" s="215"/>
      <c r="AG368" s="215" t="s">
        <v>171</v>
      </c>
      <c r="AH368" s="215"/>
      <c r="AI368" s="215"/>
      <c r="AJ368" s="215"/>
      <c r="AK368" s="215"/>
      <c r="AL368" s="215"/>
      <c r="AM368" s="215"/>
      <c r="AN368" s="215"/>
      <c r="AO368" s="215"/>
      <c r="AP368" s="215"/>
      <c r="AQ368" s="215"/>
      <c r="AR368" s="215"/>
      <c r="AS368" s="215"/>
      <c r="AT368" s="215"/>
      <c r="AU368" s="215"/>
      <c r="AV368" s="215"/>
      <c r="AW368" s="215"/>
      <c r="AX368" s="215"/>
      <c r="AY368" s="215"/>
      <c r="AZ368" s="215"/>
      <c r="BA368" s="215"/>
      <c r="BB368" s="215"/>
      <c r="BC368" s="215"/>
      <c r="BD368" s="215"/>
      <c r="BE368" s="215"/>
      <c r="BF368" s="215"/>
      <c r="BG368" s="215"/>
      <c r="BH368" s="215"/>
    </row>
    <row r="369" spans="1:60" outlineLevel="1" x14ac:dyDescent="0.2">
      <c r="A369" s="222"/>
      <c r="B369" s="223"/>
      <c r="C369" s="262" t="s">
        <v>633</v>
      </c>
      <c r="D369" s="253"/>
      <c r="E369" s="254">
        <v>11.04</v>
      </c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15"/>
      <c r="Z369" s="215"/>
      <c r="AA369" s="215"/>
      <c r="AB369" s="215"/>
      <c r="AC369" s="215"/>
      <c r="AD369" s="215"/>
      <c r="AE369" s="215"/>
      <c r="AF369" s="215"/>
      <c r="AG369" s="215" t="s">
        <v>240</v>
      </c>
      <c r="AH369" s="215">
        <v>0</v>
      </c>
      <c r="AI369" s="215"/>
      <c r="AJ369" s="215"/>
      <c r="AK369" s="215"/>
      <c r="AL369" s="215"/>
      <c r="AM369" s="215"/>
      <c r="AN369" s="215"/>
      <c r="AO369" s="215"/>
      <c r="AP369" s="215"/>
      <c r="AQ369" s="215"/>
      <c r="AR369" s="215"/>
      <c r="AS369" s="215"/>
      <c r="AT369" s="215"/>
      <c r="AU369" s="215"/>
      <c r="AV369" s="215"/>
      <c r="AW369" s="215"/>
      <c r="AX369" s="215"/>
      <c r="AY369" s="215"/>
      <c r="AZ369" s="215"/>
      <c r="BA369" s="215"/>
      <c r="BB369" s="215"/>
      <c r="BC369" s="215"/>
      <c r="BD369" s="215"/>
      <c r="BE369" s="215"/>
      <c r="BF369" s="215"/>
      <c r="BG369" s="215"/>
      <c r="BH369" s="215"/>
    </row>
    <row r="370" spans="1:60" outlineLevel="1" x14ac:dyDescent="0.2">
      <c r="A370" s="235">
        <v>117</v>
      </c>
      <c r="B370" s="236" t="s">
        <v>634</v>
      </c>
      <c r="C370" s="247" t="s">
        <v>635</v>
      </c>
      <c r="D370" s="237" t="s">
        <v>460</v>
      </c>
      <c r="E370" s="238">
        <v>14.96</v>
      </c>
      <c r="F370" s="239"/>
      <c r="G370" s="240">
        <f>ROUND(E370*F370,2)</f>
        <v>0</v>
      </c>
      <c r="H370" s="239"/>
      <c r="I370" s="240">
        <f>ROUND(E370*H370,2)</f>
        <v>0</v>
      </c>
      <c r="J370" s="239"/>
      <c r="K370" s="240">
        <f>ROUND(E370*J370,2)</f>
        <v>0</v>
      </c>
      <c r="L370" s="240">
        <v>21</v>
      </c>
      <c r="M370" s="240">
        <f>G370*(1+L370/100)</f>
        <v>0</v>
      </c>
      <c r="N370" s="240">
        <v>1.1999999999999999E-3</v>
      </c>
      <c r="O370" s="240">
        <f>ROUND(E370*N370,2)</f>
        <v>0.02</v>
      </c>
      <c r="P370" s="240">
        <v>0</v>
      </c>
      <c r="Q370" s="240">
        <f>ROUND(E370*P370,2)</f>
        <v>0</v>
      </c>
      <c r="R370" s="240"/>
      <c r="S370" s="240" t="s">
        <v>192</v>
      </c>
      <c r="T370" s="241" t="s">
        <v>167</v>
      </c>
      <c r="U370" s="224">
        <v>0</v>
      </c>
      <c r="V370" s="224">
        <f>ROUND(E370*U370,2)</f>
        <v>0</v>
      </c>
      <c r="W370" s="224"/>
      <c r="X370" s="224" t="s">
        <v>338</v>
      </c>
      <c r="Y370" s="215"/>
      <c r="Z370" s="215"/>
      <c r="AA370" s="215"/>
      <c r="AB370" s="215"/>
      <c r="AC370" s="215"/>
      <c r="AD370" s="215"/>
      <c r="AE370" s="215"/>
      <c r="AF370" s="215"/>
      <c r="AG370" s="215" t="s">
        <v>339</v>
      </c>
      <c r="AH370" s="215"/>
      <c r="AI370" s="215"/>
      <c r="AJ370" s="215"/>
      <c r="AK370" s="215"/>
      <c r="AL370" s="215"/>
      <c r="AM370" s="215"/>
      <c r="AN370" s="215"/>
      <c r="AO370" s="215"/>
      <c r="AP370" s="215"/>
      <c r="AQ370" s="215"/>
      <c r="AR370" s="215"/>
      <c r="AS370" s="215"/>
      <c r="AT370" s="215"/>
      <c r="AU370" s="215"/>
      <c r="AV370" s="215"/>
      <c r="AW370" s="215"/>
      <c r="AX370" s="215"/>
      <c r="AY370" s="215"/>
      <c r="AZ370" s="215"/>
      <c r="BA370" s="215"/>
      <c r="BB370" s="215"/>
      <c r="BC370" s="215"/>
      <c r="BD370" s="215"/>
      <c r="BE370" s="215"/>
      <c r="BF370" s="215"/>
      <c r="BG370" s="215"/>
      <c r="BH370" s="215"/>
    </row>
    <row r="371" spans="1:60" outlineLevel="1" x14ac:dyDescent="0.2">
      <c r="A371" s="222"/>
      <c r="B371" s="223"/>
      <c r="C371" s="262" t="s">
        <v>636</v>
      </c>
      <c r="D371" s="253"/>
      <c r="E371" s="254">
        <v>14.96</v>
      </c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15"/>
      <c r="Z371" s="215"/>
      <c r="AA371" s="215"/>
      <c r="AB371" s="215"/>
      <c r="AC371" s="215"/>
      <c r="AD371" s="215"/>
      <c r="AE371" s="215"/>
      <c r="AF371" s="215"/>
      <c r="AG371" s="215" t="s">
        <v>240</v>
      </c>
      <c r="AH371" s="215">
        <v>0</v>
      </c>
      <c r="AI371" s="215"/>
      <c r="AJ371" s="215"/>
      <c r="AK371" s="215"/>
      <c r="AL371" s="215"/>
      <c r="AM371" s="215"/>
      <c r="AN371" s="215"/>
      <c r="AO371" s="215"/>
      <c r="AP371" s="215"/>
      <c r="AQ371" s="215"/>
      <c r="AR371" s="215"/>
      <c r="AS371" s="215"/>
      <c r="AT371" s="215"/>
      <c r="AU371" s="215"/>
      <c r="AV371" s="215"/>
      <c r="AW371" s="215"/>
      <c r="AX371" s="215"/>
      <c r="AY371" s="215"/>
      <c r="AZ371" s="215"/>
      <c r="BA371" s="215"/>
      <c r="BB371" s="215"/>
      <c r="BC371" s="215"/>
      <c r="BD371" s="215"/>
      <c r="BE371" s="215"/>
      <c r="BF371" s="215"/>
      <c r="BG371" s="215"/>
      <c r="BH371" s="215"/>
    </row>
    <row r="372" spans="1:60" outlineLevel="1" x14ac:dyDescent="0.2">
      <c r="A372" s="255">
        <v>118</v>
      </c>
      <c r="B372" s="256" t="s">
        <v>637</v>
      </c>
      <c r="C372" s="264" t="s">
        <v>638</v>
      </c>
      <c r="D372" s="257" t="s">
        <v>0</v>
      </c>
      <c r="E372" s="258">
        <v>101.08628</v>
      </c>
      <c r="F372" s="259"/>
      <c r="G372" s="260">
        <f>ROUND(E372*F372,2)</f>
        <v>0</v>
      </c>
      <c r="H372" s="259"/>
      <c r="I372" s="260">
        <f>ROUND(E372*H372,2)</f>
        <v>0</v>
      </c>
      <c r="J372" s="259"/>
      <c r="K372" s="260">
        <f>ROUND(E372*J372,2)</f>
        <v>0</v>
      </c>
      <c r="L372" s="260">
        <v>21</v>
      </c>
      <c r="M372" s="260">
        <f>G372*(1+L372/100)</f>
        <v>0</v>
      </c>
      <c r="N372" s="260">
        <v>0</v>
      </c>
      <c r="O372" s="260">
        <f>ROUND(E372*N372,2)</f>
        <v>0</v>
      </c>
      <c r="P372" s="260">
        <v>0</v>
      </c>
      <c r="Q372" s="260">
        <f>ROUND(E372*P372,2)</f>
        <v>0</v>
      </c>
      <c r="R372" s="260"/>
      <c r="S372" s="260" t="s">
        <v>166</v>
      </c>
      <c r="T372" s="261" t="s">
        <v>167</v>
      </c>
      <c r="U372" s="224">
        <v>0</v>
      </c>
      <c r="V372" s="224">
        <f>ROUND(E372*U372,2)</f>
        <v>0</v>
      </c>
      <c r="W372" s="224"/>
      <c r="X372" s="224" t="s">
        <v>193</v>
      </c>
      <c r="Y372" s="215"/>
      <c r="Z372" s="215"/>
      <c r="AA372" s="215"/>
      <c r="AB372" s="215"/>
      <c r="AC372" s="215"/>
      <c r="AD372" s="215"/>
      <c r="AE372" s="215"/>
      <c r="AF372" s="215"/>
      <c r="AG372" s="215" t="s">
        <v>518</v>
      </c>
      <c r="AH372" s="215"/>
      <c r="AI372" s="215"/>
      <c r="AJ372" s="215"/>
      <c r="AK372" s="215"/>
      <c r="AL372" s="215"/>
      <c r="AM372" s="215"/>
      <c r="AN372" s="215"/>
      <c r="AO372" s="215"/>
      <c r="AP372" s="215"/>
      <c r="AQ372" s="215"/>
      <c r="AR372" s="215"/>
      <c r="AS372" s="215"/>
      <c r="AT372" s="215"/>
      <c r="AU372" s="215"/>
      <c r="AV372" s="215"/>
      <c r="AW372" s="215"/>
      <c r="AX372" s="215"/>
      <c r="AY372" s="215"/>
      <c r="AZ372" s="215"/>
      <c r="BA372" s="215"/>
      <c r="BB372" s="215"/>
      <c r="BC372" s="215"/>
      <c r="BD372" s="215"/>
      <c r="BE372" s="215"/>
      <c r="BF372" s="215"/>
      <c r="BG372" s="215"/>
      <c r="BH372" s="215"/>
    </row>
    <row r="373" spans="1:60" x14ac:dyDescent="0.2">
      <c r="A373" s="229" t="s">
        <v>161</v>
      </c>
      <c r="B373" s="230" t="s">
        <v>116</v>
      </c>
      <c r="C373" s="246" t="s">
        <v>117</v>
      </c>
      <c r="D373" s="231"/>
      <c r="E373" s="232"/>
      <c r="F373" s="233"/>
      <c r="G373" s="233">
        <f>SUMIF(AG374:AG380,"&lt;&gt;NOR",G374:G380)</f>
        <v>0</v>
      </c>
      <c r="H373" s="233"/>
      <c r="I373" s="233">
        <f>SUM(I374:I380)</f>
        <v>0</v>
      </c>
      <c r="J373" s="233"/>
      <c r="K373" s="233">
        <f>SUM(K374:K380)</f>
        <v>0</v>
      </c>
      <c r="L373" s="233"/>
      <c r="M373" s="233">
        <f>SUM(M374:M380)</f>
        <v>0</v>
      </c>
      <c r="N373" s="233"/>
      <c r="O373" s="233">
        <f>SUM(O374:O380)</f>
        <v>0.14000000000000001</v>
      </c>
      <c r="P373" s="233"/>
      <c r="Q373" s="233">
        <f>SUM(Q374:Q380)</f>
        <v>0</v>
      </c>
      <c r="R373" s="233"/>
      <c r="S373" s="233"/>
      <c r="T373" s="234"/>
      <c r="U373" s="228"/>
      <c r="V373" s="228">
        <f>SUM(V374:V380)</f>
        <v>0</v>
      </c>
      <c r="W373" s="228"/>
      <c r="X373" s="228"/>
      <c r="AG373" t="s">
        <v>162</v>
      </c>
    </row>
    <row r="374" spans="1:60" outlineLevel="1" x14ac:dyDescent="0.2">
      <c r="A374" s="235">
        <v>119</v>
      </c>
      <c r="B374" s="236" t="s">
        <v>639</v>
      </c>
      <c r="C374" s="247" t="s">
        <v>640</v>
      </c>
      <c r="D374" s="237" t="s">
        <v>272</v>
      </c>
      <c r="E374" s="238">
        <v>17.670000000000002</v>
      </c>
      <c r="F374" s="239"/>
      <c r="G374" s="240">
        <f>ROUND(E374*F374,2)</f>
        <v>0</v>
      </c>
      <c r="H374" s="239"/>
      <c r="I374" s="240">
        <f>ROUND(E374*H374,2)</f>
        <v>0</v>
      </c>
      <c r="J374" s="239"/>
      <c r="K374" s="240">
        <f>ROUND(E374*J374,2)</f>
        <v>0</v>
      </c>
      <c r="L374" s="240">
        <v>21</v>
      </c>
      <c r="M374" s="240">
        <f>G374*(1+L374/100)</f>
        <v>0</v>
      </c>
      <c r="N374" s="240">
        <v>6.0000000000000002E-5</v>
      </c>
      <c r="O374" s="240">
        <f>ROUND(E374*N374,2)</f>
        <v>0</v>
      </c>
      <c r="P374" s="240">
        <v>0</v>
      </c>
      <c r="Q374" s="240">
        <f>ROUND(E374*P374,2)</f>
        <v>0</v>
      </c>
      <c r="R374" s="240"/>
      <c r="S374" s="240" t="s">
        <v>192</v>
      </c>
      <c r="T374" s="241" t="s">
        <v>167</v>
      </c>
      <c r="U374" s="224">
        <v>0</v>
      </c>
      <c r="V374" s="224">
        <f>ROUND(E374*U374,2)</f>
        <v>0</v>
      </c>
      <c r="W374" s="224"/>
      <c r="X374" s="224" t="s">
        <v>193</v>
      </c>
      <c r="Y374" s="215"/>
      <c r="Z374" s="215"/>
      <c r="AA374" s="215"/>
      <c r="AB374" s="215"/>
      <c r="AC374" s="215"/>
      <c r="AD374" s="215"/>
      <c r="AE374" s="215"/>
      <c r="AF374" s="215"/>
      <c r="AG374" s="215" t="s">
        <v>518</v>
      </c>
      <c r="AH374" s="215"/>
      <c r="AI374" s="215"/>
      <c r="AJ374" s="215"/>
      <c r="AK374" s="215"/>
      <c r="AL374" s="215"/>
      <c r="AM374" s="215"/>
      <c r="AN374" s="215"/>
      <c r="AO374" s="215"/>
      <c r="AP374" s="215"/>
      <c r="AQ374" s="215"/>
      <c r="AR374" s="215"/>
      <c r="AS374" s="215"/>
      <c r="AT374" s="215"/>
      <c r="AU374" s="215"/>
      <c r="AV374" s="215"/>
      <c r="AW374" s="215"/>
      <c r="AX374" s="215"/>
      <c r="AY374" s="215"/>
      <c r="AZ374" s="215"/>
      <c r="BA374" s="215"/>
      <c r="BB374" s="215"/>
      <c r="BC374" s="215"/>
      <c r="BD374" s="215"/>
      <c r="BE374" s="215"/>
      <c r="BF374" s="215"/>
      <c r="BG374" s="215"/>
      <c r="BH374" s="215"/>
    </row>
    <row r="375" spans="1:60" outlineLevel="1" x14ac:dyDescent="0.2">
      <c r="A375" s="222"/>
      <c r="B375" s="223"/>
      <c r="C375" s="262" t="s">
        <v>641</v>
      </c>
      <c r="D375" s="253"/>
      <c r="E375" s="254">
        <v>8.5399999999999991</v>
      </c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15"/>
      <c r="Z375" s="215"/>
      <c r="AA375" s="215"/>
      <c r="AB375" s="215"/>
      <c r="AC375" s="215"/>
      <c r="AD375" s="215"/>
      <c r="AE375" s="215"/>
      <c r="AF375" s="215"/>
      <c r="AG375" s="215" t="s">
        <v>240</v>
      </c>
      <c r="AH375" s="215">
        <v>0</v>
      </c>
      <c r="AI375" s="215"/>
      <c r="AJ375" s="215"/>
      <c r="AK375" s="215"/>
      <c r="AL375" s="215"/>
      <c r="AM375" s="215"/>
      <c r="AN375" s="215"/>
      <c r="AO375" s="215"/>
      <c r="AP375" s="215"/>
      <c r="AQ375" s="215"/>
      <c r="AR375" s="215"/>
      <c r="AS375" s="215"/>
      <c r="AT375" s="215"/>
      <c r="AU375" s="215"/>
      <c r="AV375" s="215"/>
      <c r="AW375" s="215"/>
      <c r="AX375" s="215"/>
      <c r="AY375" s="215"/>
      <c r="AZ375" s="215"/>
      <c r="BA375" s="215"/>
      <c r="BB375" s="215"/>
      <c r="BC375" s="215"/>
      <c r="BD375" s="215"/>
      <c r="BE375" s="215"/>
      <c r="BF375" s="215"/>
      <c r="BG375" s="215"/>
      <c r="BH375" s="215"/>
    </row>
    <row r="376" spans="1:60" outlineLevel="1" x14ac:dyDescent="0.2">
      <c r="A376" s="222"/>
      <c r="B376" s="223"/>
      <c r="C376" s="262" t="s">
        <v>642</v>
      </c>
      <c r="D376" s="253"/>
      <c r="E376" s="254">
        <v>4.79</v>
      </c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15"/>
      <c r="Z376" s="215"/>
      <c r="AA376" s="215"/>
      <c r="AB376" s="215"/>
      <c r="AC376" s="215"/>
      <c r="AD376" s="215"/>
      <c r="AE376" s="215"/>
      <c r="AF376" s="215"/>
      <c r="AG376" s="215" t="s">
        <v>240</v>
      </c>
      <c r="AH376" s="215">
        <v>0</v>
      </c>
      <c r="AI376" s="215"/>
      <c r="AJ376" s="215"/>
      <c r="AK376" s="215"/>
      <c r="AL376" s="215"/>
      <c r="AM376" s="215"/>
      <c r="AN376" s="215"/>
      <c r="AO376" s="215"/>
      <c r="AP376" s="215"/>
      <c r="AQ376" s="215"/>
      <c r="AR376" s="215"/>
      <c r="AS376" s="215"/>
      <c r="AT376" s="215"/>
      <c r="AU376" s="215"/>
      <c r="AV376" s="215"/>
      <c r="AW376" s="215"/>
      <c r="AX376" s="215"/>
      <c r="AY376" s="215"/>
      <c r="AZ376" s="215"/>
      <c r="BA376" s="215"/>
      <c r="BB376" s="215"/>
      <c r="BC376" s="215"/>
      <c r="BD376" s="215"/>
      <c r="BE376" s="215"/>
      <c r="BF376" s="215"/>
      <c r="BG376" s="215"/>
      <c r="BH376" s="215"/>
    </row>
    <row r="377" spans="1:60" outlineLevel="1" x14ac:dyDescent="0.2">
      <c r="A377" s="222"/>
      <c r="B377" s="223"/>
      <c r="C377" s="262" t="s">
        <v>643</v>
      </c>
      <c r="D377" s="253"/>
      <c r="E377" s="254">
        <v>4.34</v>
      </c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15"/>
      <c r="Z377" s="215"/>
      <c r="AA377" s="215"/>
      <c r="AB377" s="215"/>
      <c r="AC377" s="215"/>
      <c r="AD377" s="215"/>
      <c r="AE377" s="215"/>
      <c r="AF377" s="215"/>
      <c r="AG377" s="215" t="s">
        <v>240</v>
      </c>
      <c r="AH377" s="215">
        <v>0</v>
      </c>
      <c r="AI377" s="215"/>
      <c r="AJ377" s="215"/>
      <c r="AK377" s="215"/>
      <c r="AL377" s="215"/>
      <c r="AM377" s="215"/>
      <c r="AN377" s="215"/>
      <c r="AO377" s="215"/>
      <c r="AP377" s="215"/>
      <c r="AQ377" s="215"/>
      <c r="AR377" s="215"/>
      <c r="AS377" s="215"/>
      <c r="AT377" s="215"/>
      <c r="AU377" s="215"/>
      <c r="AV377" s="215"/>
      <c r="AW377" s="215"/>
      <c r="AX377" s="215"/>
      <c r="AY377" s="215"/>
      <c r="AZ377" s="215"/>
      <c r="BA377" s="215"/>
      <c r="BB377" s="215"/>
      <c r="BC377" s="215"/>
      <c r="BD377" s="215"/>
      <c r="BE377" s="215"/>
      <c r="BF377" s="215"/>
      <c r="BG377" s="215"/>
      <c r="BH377" s="215"/>
    </row>
    <row r="378" spans="1:60" outlineLevel="1" x14ac:dyDescent="0.2">
      <c r="A378" s="235">
        <v>120</v>
      </c>
      <c r="B378" s="236" t="s">
        <v>644</v>
      </c>
      <c r="C378" s="247" t="s">
        <v>645</v>
      </c>
      <c r="D378" s="237" t="s">
        <v>272</v>
      </c>
      <c r="E378" s="238">
        <v>19.437000000000001</v>
      </c>
      <c r="F378" s="239"/>
      <c r="G378" s="240">
        <f>ROUND(E378*F378,2)</f>
        <v>0</v>
      </c>
      <c r="H378" s="239"/>
      <c r="I378" s="240">
        <f>ROUND(E378*H378,2)</f>
        <v>0</v>
      </c>
      <c r="J378" s="239"/>
      <c r="K378" s="240">
        <f>ROUND(E378*J378,2)</f>
        <v>0</v>
      </c>
      <c r="L378" s="240">
        <v>21</v>
      </c>
      <c r="M378" s="240">
        <f>G378*(1+L378/100)</f>
        <v>0</v>
      </c>
      <c r="N378" s="240">
        <v>7.1000000000000004E-3</v>
      </c>
      <c r="O378" s="240">
        <f>ROUND(E378*N378,2)</f>
        <v>0.14000000000000001</v>
      </c>
      <c r="P378" s="240">
        <v>0</v>
      </c>
      <c r="Q378" s="240">
        <f>ROUND(E378*P378,2)</f>
        <v>0</v>
      </c>
      <c r="R378" s="240" t="s">
        <v>336</v>
      </c>
      <c r="S378" s="240" t="s">
        <v>166</v>
      </c>
      <c r="T378" s="241" t="s">
        <v>167</v>
      </c>
      <c r="U378" s="224">
        <v>0</v>
      </c>
      <c r="V378" s="224">
        <f>ROUND(E378*U378,2)</f>
        <v>0</v>
      </c>
      <c r="W378" s="224"/>
      <c r="X378" s="224" t="s">
        <v>338</v>
      </c>
      <c r="Y378" s="215"/>
      <c r="Z378" s="215"/>
      <c r="AA378" s="215"/>
      <c r="AB378" s="215"/>
      <c r="AC378" s="215"/>
      <c r="AD378" s="215"/>
      <c r="AE378" s="215"/>
      <c r="AF378" s="215"/>
      <c r="AG378" s="215" t="s">
        <v>339</v>
      </c>
      <c r="AH378" s="215"/>
      <c r="AI378" s="215"/>
      <c r="AJ378" s="215"/>
      <c r="AK378" s="215"/>
      <c r="AL378" s="215"/>
      <c r="AM378" s="215"/>
      <c r="AN378" s="215"/>
      <c r="AO378" s="215"/>
      <c r="AP378" s="215"/>
      <c r="AQ378" s="215"/>
      <c r="AR378" s="215"/>
      <c r="AS378" s="215"/>
      <c r="AT378" s="215"/>
      <c r="AU378" s="215"/>
      <c r="AV378" s="215"/>
      <c r="AW378" s="215"/>
      <c r="AX378" s="215"/>
      <c r="AY378" s="215"/>
      <c r="AZ378" s="215"/>
      <c r="BA378" s="215"/>
      <c r="BB378" s="215"/>
      <c r="BC378" s="215"/>
      <c r="BD378" s="215"/>
      <c r="BE378" s="215"/>
      <c r="BF378" s="215"/>
      <c r="BG378" s="215"/>
      <c r="BH378" s="215"/>
    </row>
    <row r="379" spans="1:60" outlineLevel="1" x14ac:dyDescent="0.2">
      <c r="A379" s="222"/>
      <c r="B379" s="223"/>
      <c r="C379" s="262" t="s">
        <v>646</v>
      </c>
      <c r="D379" s="253"/>
      <c r="E379" s="254">
        <v>19.440000000000001</v>
      </c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15"/>
      <c r="Z379" s="215"/>
      <c r="AA379" s="215"/>
      <c r="AB379" s="215"/>
      <c r="AC379" s="215"/>
      <c r="AD379" s="215"/>
      <c r="AE379" s="215"/>
      <c r="AF379" s="215"/>
      <c r="AG379" s="215" t="s">
        <v>240</v>
      </c>
      <c r="AH379" s="215">
        <v>0</v>
      </c>
      <c r="AI379" s="215"/>
      <c r="AJ379" s="215"/>
      <c r="AK379" s="215"/>
      <c r="AL379" s="215"/>
      <c r="AM379" s="215"/>
      <c r="AN379" s="215"/>
      <c r="AO379" s="215"/>
      <c r="AP379" s="215"/>
      <c r="AQ379" s="215"/>
      <c r="AR379" s="215"/>
      <c r="AS379" s="215"/>
      <c r="AT379" s="215"/>
      <c r="AU379" s="215"/>
      <c r="AV379" s="215"/>
      <c r="AW379" s="215"/>
      <c r="AX379" s="215"/>
      <c r="AY379" s="215"/>
      <c r="AZ379" s="215"/>
      <c r="BA379" s="215"/>
      <c r="BB379" s="215"/>
      <c r="BC379" s="215"/>
      <c r="BD379" s="215"/>
      <c r="BE379" s="215"/>
      <c r="BF379" s="215"/>
      <c r="BG379" s="215"/>
      <c r="BH379" s="215"/>
    </row>
    <row r="380" spans="1:60" outlineLevel="1" x14ac:dyDescent="0.2">
      <c r="A380" s="255">
        <v>121</v>
      </c>
      <c r="B380" s="256" t="s">
        <v>647</v>
      </c>
      <c r="C380" s="264" t="s">
        <v>648</v>
      </c>
      <c r="D380" s="257" t="s">
        <v>0</v>
      </c>
      <c r="E380" s="258">
        <v>126.53487</v>
      </c>
      <c r="F380" s="259"/>
      <c r="G380" s="260">
        <f>ROUND(E380*F380,2)</f>
        <v>0</v>
      </c>
      <c r="H380" s="259"/>
      <c r="I380" s="260">
        <f>ROUND(E380*H380,2)</f>
        <v>0</v>
      </c>
      <c r="J380" s="259"/>
      <c r="K380" s="260">
        <f>ROUND(E380*J380,2)</f>
        <v>0</v>
      </c>
      <c r="L380" s="260">
        <v>21</v>
      </c>
      <c r="M380" s="260">
        <f>G380*(1+L380/100)</f>
        <v>0</v>
      </c>
      <c r="N380" s="260">
        <v>0</v>
      </c>
      <c r="O380" s="260">
        <f>ROUND(E380*N380,2)</f>
        <v>0</v>
      </c>
      <c r="P380" s="260">
        <v>0</v>
      </c>
      <c r="Q380" s="260">
        <f>ROUND(E380*P380,2)</f>
        <v>0</v>
      </c>
      <c r="R380" s="260"/>
      <c r="S380" s="260" t="s">
        <v>166</v>
      </c>
      <c r="T380" s="261" t="s">
        <v>167</v>
      </c>
      <c r="U380" s="224">
        <v>0</v>
      </c>
      <c r="V380" s="224">
        <f>ROUND(E380*U380,2)</f>
        <v>0</v>
      </c>
      <c r="W380" s="224"/>
      <c r="X380" s="224" t="s">
        <v>193</v>
      </c>
      <c r="Y380" s="215"/>
      <c r="Z380" s="215"/>
      <c r="AA380" s="215"/>
      <c r="AB380" s="215"/>
      <c r="AC380" s="215"/>
      <c r="AD380" s="215"/>
      <c r="AE380" s="215"/>
      <c r="AF380" s="215"/>
      <c r="AG380" s="215" t="s">
        <v>518</v>
      </c>
      <c r="AH380" s="215"/>
      <c r="AI380" s="215"/>
      <c r="AJ380" s="215"/>
      <c r="AK380" s="215"/>
      <c r="AL380" s="215"/>
      <c r="AM380" s="215"/>
      <c r="AN380" s="215"/>
      <c r="AO380" s="215"/>
      <c r="AP380" s="215"/>
      <c r="AQ380" s="215"/>
      <c r="AR380" s="215"/>
      <c r="AS380" s="215"/>
      <c r="AT380" s="215"/>
      <c r="AU380" s="215"/>
      <c r="AV380" s="215"/>
      <c r="AW380" s="215"/>
      <c r="AX380" s="215"/>
      <c r="AY380" s="215"/>
      <c r="AZ380" s="215"/>
      <c r="BA380" s="215"/>
      <c r="BB380" s="215"/>
      <c r="BC380" s="215"/>
      <c r="BD380" s="215"/>
      <c r="BE380" s="215"/>
      <c r="BF380" s="215"/>
      <c r="BG380" s="215"/>
      <c r="BH380" s="215"/>
    </row>
    <row r="381" spans="1:60" x14ac:dyDescent="0.2">
      <c r="A381" s="229" t="s">
        <v>161</v>
      </c>
      <c r="B381" s="230" t="s">
        <v>118</v>
      </c>
      <c r="C381" s="246" t="s">
        <v>119</v>
      </c>
      <c r="D381" s="231"/>
      <c r="E381" s="232"/>
      <c r="F381" s="233"/>
      <c r="G381" s="233">
        <f>SUMIF(AG382:AG396,"&lt;&gt;NOR",G382:G396)</f>
        <v>0</v>
      </c>
      <c r="H381" s="233"/>
      <c r="I381" s="233">
        <f>SUM(I382:I396)</f>
        <v>0</v>
      </c>
      <c r="J381" s="233"/>
      <c r="K381" s="233">
        <f>SUM(K382:K396)</f>
        <v>0</v>
      </c>
      <c r="L381" s="233"/>
      <c r="M381" s="233">
        <f>SUM(M382:M396)</f>
        <v>0</v>
      </c>
      <c r="N381" s="233"/>
      <c r="O381" s="233">
        <f>SUM(O382:O396)</f>
        <v>0</v>
      </c>
      <c r="P381" s="233"/>
      <c r="Q381" s="233">
        <f>SUM(Q382:Q396)</f>
        <v>0</v>
      </c>
      <c r="R381" s="233"/>
      <c r="S381" s="233"/>
      <c r="T381" s="234"/>
      <c r="U381" s="228"/>
      <c r="V381" s="228">
        <f>SUM(V382:V396)</f>
        <v>7.75</v>
      </c>
      <c r="W381" s="228"/>
      <c r="X381" s="228"/>
      <c r="AG381" t="s">
        <v>162</v>
      </c>
    </row>
    <row r="382" spans="1:60" outlineLevel="1" x14ac:dyDescent="0.2">
      <c r="A382" s="235">
        <v>122</v>
      </c>
      <c r="B382" s="236" t="s">
        <v>649</v>
      </c>
      <c r="C382" s="247" t="s">
        <v>650</v>
      </c>
      <c r="D382" s="237" t="s">
        <v>272</v>
      </c>
      <c r="E382" s="238">
        <v>1.5</v>
      </c>
      <c r="F382" s="239"/>
      <c r="G382" s="240">
        <f>ROUND(E382*F382,2)</f>
        <v>0</v>
      </c>
      <c r="H382" s="239"/>
      <c r="I382" s="240">
        <f>ROUND(E382*H382,2)</f>
        <v>0</v>
      </c>
      <c r="J382" s="239"/>
      <c r="K382" s="240">
        <f>ROUND(E382*J382,2)</f>
        <v>0</v>
      </c>
      <c r="L382" s="240">
        <v>21</v>
      </c>
      <c r="M382" s="240">
        <f>G382*(1+L382/100)</f>
        <v>0</v>
      </c>
      <c r="N382" s="240">
        <v>2.5999999999999998E-4</v>
      </c>
      <c r="O382" s="240">
        <f>ROUND(E382*N382,2)</f>
        <v>0</v>
      </c>
      <c r="P382" s="240">
        <v>0</v>
      </c>
      <c r="Q382" s="240">
        <f>ROUND(E382*P382,2)</f>
        <v>0</v>
      </c>
      <c r="R382" s="240"/>
      <c r="S382" s="240" t="s">
        <v>166</v>
      </c>
      <c r="T382" s="241" t="s">
        <v>167</v>
      </c>
      <c r="U382" s="224">
        <v>0.27300000000000002</v>
      </c>
      <c r="V382" s="224">
        <f>ROUND(E382*U382,2)</f>
        <v>0.41</v>
      </c>
      <c r="W382" s="224"/>
      <c r="X382" s="224" t="s">
        <v>193</v>
      </c>
      <c r="Y382" s="215"/>
      <c r="Z382" s="215"/>
      <c r="AA382" s="215"/>
      <c r="AB382" s="215"/>
      <c r="AC382" s="215"/>
      <c r="AD382" s="215"/>
      <c r="AE382" s="215"/>
      <c r="AF382" s="215"/>
      <c r="AG382" s="215" t="s">
        <v>518</v>
      </c>
      <c r="AH382" s="215"/>
      <c r="AI382" s="215"/>
      <c r="AJ382" s="215"/>
      <c r="AK382" s="215"/>
      <c r="AL382" s="215"/>
      <c r="AM382" s="215"/>
      <c r="AN382" s="215"/>
      <c r="AO382" s="215"/>
      <c r="AP382" s="215"/>
      <c r="AQ382" s="215"/>
      <c r="AR382" s="215"/>
      <c r="AS382" s="215"/>
      <c r="AT382" s="215"/>
      <c r="AU382" s="215"/>
      <c r="AV382" s="215"/>
      <c r="AW382" s="215"/>
      <c r="AX382" s="215"/>
      <c r="AY382" s="215"/>
      <c r="AZ382" s="215"/>
      <c r="BA382" s="215"/>
      <c r="BB382" s="215"/>
      <c r="BC382" s="215"/>
      <c r="BD382" s="215"/>
      <c r="BE382" s="215"/>
      <c r="BF382" s="215"/>
      <c r="BG382" s="215"/>
      <c r="BH382" s="215"/>
    </row>
    <row r="383" spans="1:60" outlineLevel="1" x14ac:dyDescent="0.2">
      <c r="A383" s="222"/>
      <c r="B383" s="223"/>
      <c r="C383" s="248" t="s">
        <v>651</v>
      </c>
      <c r="D383" s="243"/>
      <c r="E383" s="243"/>
      <c r="F383" s="243"/>
      <c r="G383" s="243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15"/>
      <c r="Z383" s="215"/>
      <c r="AA383" s="215"/>
      <c r="AB383" s="215"/>
      <c r="AC383" s="215"/>
      <c r="AD383" s="215"/>
      <c r="AE383" s="215"/>
      <c r="AF383" s="215"/>
      <c r="AG383" s="215" t="s">
        <v>171</v>
      </c>
      <c r="AH383" s="215"/>
      <c r="AI383" s="215"/>
      <c r="AJ383" s="215"/>
      <c r="AK383" s="215"/>
      <c r="AL383" s="215"/>
      <c r="AM383" s="215"/>
      <c r="AN383" s="215"/>
      <c r="AO383" s="215"/>
      <c r="AP383" s="215"/>
      <c r="AQ383" s="215"/>
      <c r="AR383" s="215"/>
      <c r="AS383" s="215"/>
      <c r="AT383" s="215"/>
      <c r="AU383" s="215"/>
      <c r="AV383" s="215"/>
      <c r="AW383" s="215"/>
      <c r="AX383" s="215"/>
      <c r="AY383" s="215"/>
      <c r="AZ383" s="215"/>
      <c r="BA383" s="215"/>
      <c r="BB383" s="215"/>
      <c r="BC383" s="215"/>
      <c r="BD383" s="215"/>
      <c r="BE383" s="215"/>
      <c r="BF383" s="215"/>
      <c r="BG383" s="215"/>
      <c r="BH383" s="215"/>
    </row>
    <row r="384" spans="1:60" outlineLevel="1" x14ac:dyDescent="0.2">
      <c r="A384" s="222"/>
      <c r="B384" s="223"/>
      <c r="C384" s="262" t="s">
        <v>652</v>
      </c>
      <c r="D384" s="253"/>
      <c r="E384" s="254">
        <v>1.5</v>
      </c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15"/>
      <c r="Z384" s="215"/>
      <c r="AA384" s="215"/>
      <c r="AB384" s="215"/>
      <c r="AC384" s="215"/>
      <c r="AD384" s="215"/>
      <c r="AE384" s="215"/>
      <c r="AF384" s="215"/>
      <c r="AG384" s="215" t="s">
        <v>240</v>
      </c>
      <c r="AH384" s="215">
        <v>0</v>
      </c>
      <c r="AI384" s="215"/>
      <c r="AJ384" s="215"/>
      <c r="AK384" s="215"/>
      <c r="AL384" s="215"/>
      <c r="AM384" s="215"/>
      <c r="AN384" s="215"/>
      <c r="AO384" s="215"/>
      <c r="AP384" s="215"/>
      <c r="AQ384" s="215"/>
      <c r="AR384" s="215"/>
      <c r="AS384" s="215"/>
      <c r="AT384" s="215"/>
      <c r="AU384" s="215"/>
      <c r="AV384" s="215"/>
      <c r="AW384" s="215"/>
      <c r="AX384" s="215"/>
      <c r="AY384" s="215"/>
      <c r="AZ384" s="215"/>
      <c r="BA384" s="215"/>
      <c r="BB384" s="215"/>
      <c r="BC384" s="215"/>
      <c r="BD384" s="215"/>
      <c r="BE384" s="215"/>
      <c r="BF384" s="215"/>
      <c r="BG384" s="215"/>
      <c r="BH384" s="215"/>
    </row>
    <row r="385" spans="1:60" outlineLevel="1" x14ac:dyDescent="0.2">
      <c r="A385" s="235">
        <v>123</v>
      </c>
      <c r="B385" s="236" t="s">
        <v>653</v>
      </c>
      <c r="C385" s="247" t="s">
        <v>654</v>
      </c>
      <c r="D385" s="237" t="s">
        <v>272</v>
      </c>
      <c r="E385" s="238">
        <v>20.204000000000001</v>
      </c>
      <c r="F385" s="239"/>
      <c r="G385" s="240">
        <f>ROUND(E385*F385,2)</f>
        <v>0</v>
      </c>
      <c r="H385" s="239"/>
      <c r="I385" s="240">
        <f>ROUND(E385*H385,2)</f>
        <v>0</v>
      </c>
      <c r="J385" s="239"/>
      <c r="K385" s="240">
        <f>ROUND(E385*J385,2)</f>
        <v>0</v>
      </c>
      <c r="L385" s="240">
        <v>21</v>
      </c>
      <c r="M385" s="240">
        <f>G385*(1+L385/100)</f>
        <v>0</v>
      </c>
      <c r="N385" s="240">
        <v>1.3999999999999999E-4</v>
      </c>
      <c r="O385" s="240">
        <f>ROUND(E385*N385,2)</f>
        <v>0</v>
      </c>
      <c r="P385" s="240">
        <v>0</v>
      </c>
      <c r="Q385" s="240">
        <f>ROUND(E385*P385,2)</f>
        <v>0</v>
      </c>
      <c r="R385" s="240"/>
      <c r="S385" s="240" t="s">
        <v>166</v>
      </c>
      <c r="T385" s="241" t="s">
        <v>167</v>
      </c>
      <c r="U385" s="224">
        <v>0.17699999999999999</v>
      </c>
      <c r="V385" s="224">
        <f>ROUND(E385*U385,2)</f>
        <v>3.58</v>
      </c>
      <c r="W385" s="224"/>
      <c r="X385" s="224" t="s">
        <v>193</v>
      </c>
      <c r="Y385" s="215"/>
      <c r="Z385" s="215"/>
      <c r="AA385" s="215"/>
      <c r="AB385" s="215"/>
      <c r="AC385" s="215"/>
      <c r="AD385" s="215"/>
      <c r="AE385" s="215"/>
      <c r="AF385" s="215"/>
      <c r="AG385" s="215" t="s">
        <v>518</v>
      </c>
      <c r="AH385" s="215"/>
      <c r="AI385" s="215"/>
      <c r="AJ385" s="215"/>
      <c r="AK385" s="215"/>
      <c r="AL385" s="215"/>
      <c r="AM385" s="215"/>
      <c r="AN385" s="215"/>
      <c r="AO385" s="215"/>
      <c r="AP385" s="215"/>
      <c r="AQ385" s="215"/>
      <c r="AR385" s="215"/>
      <c r="AS385" s="215"/>
      <c r="AT385" s="215"/>
      <c r="AU385" s="215"/>
      <c r="AV385" s="215"/>
      <c r="AW385" s="215"/>
      <c r="AX385" s="215"/>
      <c r="AY385" s="215"/>
      <c r="AZ385" s="215"/>
      <c r="BA385" s="215"/>
      <c r="BB385" s="215"/>
      <c r="BC385" s="215"/>
      <c r="BD385" s="215"/>
      <c r="BE385" s="215"/>
      <c r="BF385" s="215"/>
      <c r="BG385" s="215"/>
      <c r="BH385" s="215"/>
    </row>
    <row r="386" spans="1:60" outlineLevel="1" x14ac:dyDescent="0.2">
      <c r="A386" s="222"/>
      <c r="B386" s="223"/>
      <c r="C386" s="248" t="s">
        <v>655</v>
      </c>
      <c r="D386" s="243"/>
      <c r="E386" s="243"/>
      <c r="F386" s="243"/>
      <c r="G386" s="243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15"/>
      <c r="Z386" s="215"/>
      <c r="AA386" s="215"/>
      <c r="AB386" s="215"/>
      <c r="AC386" s="215"/>
      <c r="AD386" s="215"/>
      <c r="AE386" s="215"/>
      <c r="AF386" s="215"/>
      <c r="AG386" s="215" t="s">
        <v>171</v>
      </c>
      <c r="AH386" s="215"/>
      <c r="AI386" s="215"/>
      <c r="AJ386" s="215"/>
      <c r="AK386" s="215"/>
      <c r="AL386" s="215"/>
      <c r="AM386" s="215"/>
      <c r="AN386" s="215"/>
      <c r="AO386" s="215"/>
      <c r="AP386" s="215"/>
      <c r="AQ386" s="215"/>
      <c r="AR386" s="215"/>
      <c r="AS386" s="215"/>
      <c r="AT386" s="215"/>
      <c r="AU386" s="215"/>
      <c r="AV386" s="215"/>
      <c r="AW386" s="215"/>
      <c r="AX386" s="215"/>
      <c r="AY386" s="215"/>
      <c r="AZ386" s="215"/>
      <c r="BA386" s="215"/>
      <c r="BB386" s="215"/>
      <c r="BC386" s="215"/>
      <c r="BD386" s="215"/>
      <c r="BE386" s="215"/>
      <c r="BF386" s="215"/>
      <c r="BG386" s="215"/>
      <c r="BH386" s="215"/>
    </row>
    <row r="387" spans="1:60" outlineLevel="1" x14ac:dyDescent="0.2">
      <c r="A387" s="222"/>
      <c r="B387" s="223"/>
      <c r="C387" s="262" t="s">
        <v>656</v>
      </c>
      <c r="D387" s="253"/>
      <c r="E387" s="254">
        <v>14.62</v>
      </c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15"/>
      <c r="Z387" s="215"/>
      <c r="AA387" s="215"/>
      <c r="AB387" s="215"/>
      <c r="AC387" s="215"/>
      <c r="AD387" s="215"/>
      <c r="AE387" s="215"/>
      <c r="AF387" s="215"/>
      <c r="AG387" s="215" t="s">
        <v>240</v>
      </c>
      <c r="AH387" s="215">
        <v>0</v>
      </c>
      <c r="AI387" s="215"/>
      <c r="AJ387" s="215"/>
      <c r="AK387" s="215"/>
      <c r="AL387" s="215"/>
      <c r="AM387" s="215"/>
      <c r="AN387" s="215"/>
      <c r="AO387" s="215"/>
      <c r="AP387" s="215"/>
      <c r="AQ387" s="215"/>
      <c r="AR387" s="215"/>
      <c r="AS387" s="215"/>
      <c r="AT387" s="215"/>
      <c r="AU387" s="215"/>
      <c r="AV387" s="215"/>
      <c r="AW387" s="215"/>
      <c r="AX387" s="215"/>
      <c r="AY387" s="215"/>
      <c r="AZ387" s="215"/>
      <c r="BA387" s="215"/>
      <c r="BB387" s="215"/>
      <c r="BC387" s="215"/>
      <c r="BD387" s="215"/>
      <c r="BE387" s="215"/>
      <c r="BF387" s="215"/>
      <c r="BG387" s="215"/>
      <c r="BH387" s="215"/>
    </row>
    <row r="388" spans="1:60" outlineLevel="1" x14ac:dyDescent="0.2">
      <c r="A388" s="222"/>
      <c r="B388" s="223"/>
      <c r="C388" s="262" t="s">
        <v>657</v>
      </c>
      <c r="D388" s="253"/>
      <c r="E388" s="254">
        <v>4.8600000000000003</v>
      </c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15"/>
      <c r="Z388" s="215"/>
      <c r="AA388" s="215"/>
      <c r="AB388" s="215"/>
      <c r="AC388" s="215"/>
      <c r="AD388" s="215"/>
      <c r="AE388" s="215"/>
      <c r="AF388" s="215"/>
      <c r="AG388" s="215" t="s">
        <v>240</v>
      </c>
      <c r="AH388" s="215">
        <v>0</v>
      </c>
      <c r="AI388" s="215"/>
      <c r="AJ388" s="215"/>
      <c r="AK388" s="215"/>
      <c r="AL388" s="215"/>
      <c r="AM388" s="215"/>
      <c r="AN388" s="215"/>
      <c r="AO388" s="215"/>
      <c r="AP388" s="215"/>
      <c r="AQ388" s="215"/>
      <c r="AR388" s="215"/>
      <c r="AS388" s="215"/>
      <c r="AT388" s="215"/>
      <c r="AU388" s="215"/>
      <c r="AV388" s="215"/>
      <c r="AW388" s="215"/>
      <c r="AX388" s="215"/>
      <c r="AY388" s="215"/>
      <c r="AZ388" s="215"/>
      <c r="BA388" s="215"/>
      <c r="BB388" s="215"/>
      <c r="BC388" s="215"/>
      <c r="BD388" s="215"/>
      <c r="BE388" s="215"/>
      <c r="BF388" s="215"/>
      <c r="BG388" s="215"/>
      <c r="BH388" s="215"/>
    </row>
    <row r="389" spans="1:60" outlineLevel="1" x14ac:dyDescent="0.2">
      <c r="A389" s="222"/>
      <c r="B389" s="223"/>
      <c r="C389" s="262" t="s">
        <v>658</v>
      </c>
      <c r="D389" s="253"/>
      <c r="E389" s="254">
        <v>0.72</v>
      </c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15"/>
      <c r="Z389" s="215"/>
      <c r="AA389" s="215"/>
      <c r="AB389" s="215"/>
      <c r="AC389" s="215"/>
      <c r="AD389" s="215"/>
      <c r="AE389" s="215"/>
      <c r="AF389" s="215"/>
      <c r="AG389" s="215" t="s">
        <v>240</v>
      </c>
      <c r="AH389" s="215">
        <v>0</v>
      </c>
      <c r="AI389" s="215"/>
      <c r="AJ389" s="215"/>
      <c r="AK389" s="215"/>
      <c r="AL389" s="215"/>
      <c r="AM389" s="215"/>
      <c r="AN389" s="215"/>
      <c r="AO389" s="215"/>
      <c r="AP389" s="215"/>
      <c r="AQ389" s="215"/>
      <c r="AR389" s="215"/>
      <c r="AS389" s="215"/>
      <c r="AT389" s="215"/>
      <c r="AU389" s="215"/>
      <c r="AV389" s="215"/>
      <c r="AW389" s="215"/>
      <c r="AX389" s="215"/>
      <c r="AY389" s="215"/>
      <c r="AZ389" s="215"/>
      <c r="BA389" s="215"/>
      <c r="BB389" s="215"/>
      <c r="BC389" s="215"/>
      <c r="BD389" s="215"/>
      <c r="BE389" s="215"/>
      <c r="BF389" s="215"/>
      <c r="BG389" s="215"/>
      <c r="BH389" s="215"/>
    </row>
    <row r="390" spans="1:60" outlineLevel="1" x14ac:dyDescent="0.2">
      <c r="A390" s="235">
        <v>124</v>
      </c>
      <c r="B390" s="236" t="s">
        <v>659</v>
      </c>
      <c r="C390" s="247" t="s">
        <v>660</v>
      </c>
      <c r="D390" s="237" t="s">
        <v>272</v>
      </c>
      <c r="E390" s="238">
        <v>11.43</v>
      </c>
      <c r="F390" s="239"/>
      <c r="G390" s="240">
        <f>ROUND(E390*F390,2)</f>
        <v>0</v>
      </c>
      <c r="H390" s="239"/>
      <c r="I390" s="240">
        <f>ROUND(E390*H390,2)</f>
        <v>0</v>
      </c>
      <c r="J390" s="239"/>
      <c r="K390" s="240">
        <f>ROUND(E390*J390,2)</f>
        <v>0</v>
      </c>
      <c r="L390" s="240">
        <v>21</v>
      </c>
      <c r="M390" s="240">
        <f>G390*(1+L390/100)</f>
        <v>0</v>
      </c>
      <c r="N390" s="240">
        <v>2.1000000000000001E-4</v>
      </c>
      <c r="O390" s="240">
        <f>ROUND(E390*N390,2)</f>
        <v>0</v>
      </c>
      <c r="P390" s="240">
        <v>0</v>
      </c>
      <c r="Q390" s="240">
        <f>ROUND(E390*P390,2)</f>
        <v>0</v>
      </c>
      <c r="R390" s="240"/>
      <c r="S390" s="240" t="s">
        <v>166</v>
      </c>
      <c r="T390" s="241" t="s">
        <v>167</v>
      </c>
      <c r="U390" s="224">
        <v>0.09</v>
      </c>
      <c r="V390" s="224">
        <f>ROUND(E390*U390,2)</f>
        <v>1.03</v>
      </c>
      <c r="W390" s="224"/>
      <c r="X390" s="224" t="s">
        <v>193</v>
      </c>
      <c r="Y390" s="215"/>
      <c r="Z390" s="215"/>
      <c r="AA390" s="215"/>
      <c r="AB390" s="215"/>
      <c r="AC390" s="215"/>
      <c r="AD390" s="215"/>
      <c r="AE390" s="215"/>
      <c r="AF390" s="215"/>
      <c r="AG390" s="215" t="s">
        <v>518</v>
      </c>
      <c r="AH390" s="215"/>
      <c r="AI390" s="215"/>
      <c r="AJ390" s="215"/>
      <c r="AK390" s="215"/>
      <c r="AL390" s="215"/>
      <c r="AM390" s="215"/>
      <c r="AN390" s="215"/>
      <c r="AO390" s="215"/>
      <c r="AP390" s="215"/>
      <c r="AQ390" s="215"/>
      <c r="AR390" s="215"/>
      <c r="AS390" s="215"/>
      <c r="AT390" s="215"/>
      <c r="AU390" s="215"/>
      <c r="AV390" s="215"/>
      <c r="AW390" s="215"/>
      <c r="AX390" s="215"/>
      <c r="AY390" s="215"/>
      <c r="AZ390" s="215"/>
      <c r="BA390" s="215"/>
      <c r="BB390" s="215"/>
      <c r="BC390" s="215"/>
      <c r="BD390" s="215"/>
      <c r="BE390" s="215"/>
      <c r="BF390" s="215"/>
      <c r="BG390" s="215"/>
      <c r="BH390" s="215"/>
    </row>
    <row r="391" spans="1:60" outlineLevel="1" x14ac:dyDescent="0.2">
      <c r="A391" s="222"/>
      <c r="B391" s="223"/>
      <c r="C391" s="262" t="s">
        <v>661</v>
      </c>
      <c r="D391" s="253"/>
      <c r="E391" s="254">
        <v>11.43</v>
      </c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15"/>
      <c r="Z391" s="215"/>
      <c r="AA391" s="215"/>
      <c r="AB391" s="215"/>
      <c r="AC391" s="215"/>
      <c r="AD391" s="215"/>
      <c r="AE391" s="215"/>
      <c r="AF391" s="215"/>
      <c r="AG391" s="215" t="s">
        <v>240</v>
      </c>
      <c r="AH391" s="215">
        <v>0</v>
      </c>
      <c r="AI391" s="215"/>
      <c r="AJ391" s="215"/>
      <c r="AK391" s="215"/>
      <c r="AL391" s="215"/>
      <c r="AM391" s="215"/>
      <c r="AN391" s="215"/>
      <c r="AO391" s="215"/>
      <c r="AP391" s="215"/>
      <c r="AQ391" s="215"/>
      <c r="AR391" s="215"/>
      <c r="AS391" s="215"/>
      <c r="AT391" s="215"/>
      <c r="AU391" s="215"/>
      <c r="AV391" s="215"/>
      <c r="AW391" s="215"/>
      <c r="AX391" s="215"/>
      <c r="AY391" s="215"/>
      <c r="AZ391" s="215"/>
      <c r="BA391" s="215"/>
      <c r="BB391" s="215"/>
      <c r="BC391" s="215"/>
      <c r="BD391" s="215"/>
      <c r="BE391" s="215"/>
      <c r="BF391" s="215"/>
      <c r="BG391" s="215"/>
      <c r="BH391" s="215"/>
    </row>
    <row r="392" spans="1:60" outlineLevel="1" x14ac:dyDescent="0.2">
      <c r="A392" s="235">
        <v>125</v>
      </c>
      <c r="B392" s="236" t="s">
        <v>662</v>
      </c>
      <c r="C392" s="247" t="s">
        <v>663</v>
      </c>
      <c r="D392" s="237" t="s">
        <v>272</v>
      </c>
      <c r="E392" s="238">
        <v>11.43</v>
      </c>
      <c r="F392" s="239"/>
      <c r="G392" s="240">
        <f>ROUND(E392*F392,2)</f>
        <v>0</v>
      </c>
      <c r="H392" s="239"/>
      <c r="I392" s="240">
        <f>ROUND(E392*H392,2)</f>
        <v>0</v>
      </c>
      <c r="J392" s="239"/>
      <c r="K392" s="240">
        <f>ROUND(E392*J392,2)</f>
        <v>0</v>
      </c>
      <c r="L392" s="240">
        <v>21</v>
      </c>
      <c r="M392" s="240">
        <f>G392*(1+L392/100)</f>
        <v>0</v>
      </c>
      <c r="N392" s="240">
        <v>2.4000000000000001E-4</v>
      </c>
      <c r="O392" s="240">
        <f>ROUND(E392*N392,2)</f>
        <v>0</v>
      </c>
      <c r="P392" s="240">
        <v>0</v>
      </c>
      <c r="Q392" s="240">
        <f>ROUND(E392*P392,2)</f>
        <v>0</v>
      </c>
      <c r="R392" s="240"/>
      <c r="S392" s="240" t="s">
        <v>166</v>
      </c>
      <c r="T392" s="241" t="s">
        <v>167</v>
      </c>
      <c r="U392" s="224">
        <v>0.23899999999999999</v>
      </c>
      <c r="V392" s="224">
        <f>ROUND(E392*U392,2)</f>
        <v>2.73</v>
      </c>
      <c r="W392" s="224"/>
      <c r="X392" s="224" t="s">
        <v>193</v>
      </c>
      <c r="Y392" s="215"/>
      <c r="Z392" s="215"/>
      <c r="AA392" s="215"/>
      <c r="AB392" s="215"/>
      <c r="AC392" s="215"/>
      <c r="AD392" s="215"/>
      <c r="AE392" s="215"/>
      <c r="AF392" s="215"/>
      <c r="AG392" s="215" t="s">
        <v>518</v>
      </c>
      <c r="AH392" s="215"/>
      <c r="AI392" s="215"/>
      <c r="AJ392" s="215"/>
      <c r="AK392" s="215"/>
      <c r="AL392" s="215"/>
      <c r="AM392" s="215"/>
      <c r="AN392" s="215"/>
      <c r="AO392" s="215"/>
      <c r="AP392" s="215"/>
      <c r="AQ392" s="215"/>
      <c r="AR392" s="215"/>
      <c r="AS392" s="215"/>
      <c r="AT392" s="215"/>
      <c r="AU392" s="215"/>
      <c r="AV392" s="215"/>
      <c r="AW392" s="215"/>
      <c r="AX392" s="215"/>
      <c r="AY392" s="215"/>
      <c r="AZ392" s="215"/>
      <c r="BA392" s="215"/>
      <c r="BB392" s="215"/>
      <c r="BC392" s="215"/>
      <c r="BD392" s="215"/>
      <c r="BE392" s="215"/>
      <c r="BF392" s="215"/>
      <c r="BG392" s="215"/>
      <c r="BH392" s="215"/>
    </row>
    <row r="393" spans="1:60" outlineLevel="1" x14ac:dyDescent="0.2">
      <c r="A393" s="222"/>
      <c r="B393" s="223"/>
      <c r="C393" s="262" t="s">
        <v>661</v>
      </c>
      <c r="D393" s="253"/>
      <c r="E393" s="254">
        <v>11.43</v>
      </c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15"/>
      <c r="Z393" s="215"/>
      <c r="AA393" s="215"/>
      <c r="AB393" s="215"/>
      <c r="AC393" s="215"/>
      <c r="AD393" s="215"/>
      <c r="AE393" s="215"/>
      <c r="AF393" s="215"/>
      <c r="AG393" s="215" t="s">
        <v>240</v>
      </c>
      <c r="AH393" s="215">
        <v>0</v>
      </c>
      <c r="AI393" s="215"/>
      <c r="AJ393" s="215"/>
      <c r="AK393" s="215"/>
      <c r="AL393" s="215"/>
      <c r="AM393" s="215"/>
      <c r="AN393" s="215"/>
      <c r="AO393" s="215"/>
      <c r="AP393" s="215"/>
      <c r="AQ393" s="215"/>
      <c r="AR393" s="215"/>
      <c r="AS393" s="215"/>
      <c r="AT393" s="215"/>
      <c r="AU393" s="215"/>
      <c r="AV393" s="215"/>
      <c r="AW393" s="215"/>
      <c r="AX393" s="215"/>
      <c r="AY393" s="215"/>
      <c r="AZ393" s="215"/>
      <c r="BA393" s="215"/>
      <c r="BB393" s="215"/>
      <c r="BC393" s="215"/>
      <c r="BD393" s="215"/>
      <c r="BE393" s="215"/>
      <c r="BF393" s="215"/>
      <c r="BG393" s="215"/>
      <c r="BH393" s="215"/>
    </row>
    <row r="394" spans="1:60" outlineLevel="1" x14ac:dyDescent="0.2">
      <c r="A394" s="235">
        <v>126</v>
      </c>
      <c r="B394" s="236" t="s">
        <v>664</v>
      </c>
      <c r="C394" s="247" t="s">
        <v>665</v>
      </c>
      <c r="D394" s="237" t="s">
        <v>272</v>
      </c>
      <c r="E394" s="238">
        <v>14.368</v>
      </c>
      <c r="F394" s="239"/>
      <c r="G394" s="240">
        <f>ROUND(E394*F394,2)</f>
        <v>0</v>
      </c>
      <c r="H394" s="239"/>
      <c r="I394" s="240">
        <f>ROUND(E394*H394,2)</f>
        <v>0</v>
      </c>
      <c r="J394" s="239"/>
      <c r="K394" s="240">
        <f>ROUND(E394*J394,2)</f>
        <v>0</v>
      </c>
      <c r="L394" s="240">
        <v>21</v>
      </c>
      <c r="M394" s="240">
        <f>G394*(1+L394/100)</f>
        <v>0</v>
      </c>
      <c r="N394" s="240">
        <v>2.4000000000000001E-4</v>
      </c>
      <c r="O394" s="240">
        <f>ROUND(E394*N394,2)</f>
        <v>0</v>
      </c>
      <c r="P394" s="240">
        <v>0</v>
      </c>
      <c r="Q394" s="240">
        <f>ROUND(E394*P394,2)</f>
        <v>0</v>
      </c>
      <c r="R394" s="240"/>
      <c r="S394" s="240" t="s">
        <v>192</v>
      </c>
      <c r="T394" s="241" t="s">
        <v>167</v>
      </c>
      <c r="U394" s="224">
        <v>0</v>
      </c>
      <c r="V394" s="224">
        <f>ROUND(E394*U394,2)</f>
        <v>0</v>
      </c>
      <c r="W394" s="224"/>
      <c r="X394" s="224" t="s">
        <v>193</v>
      </c>
      <c r="Y394" s="215"/>
      <c r="Z394" s="215"/>
      <c r="AA394" s="215"/>
      <c r="AB394" s="215"/>
      <c r="AC394" s="215"/>
      <c r="AD394" s="215"/>
      <c r="AE394" s="215"/>
      <c r="AF394" s="215"/>
      <c r="AG394" s="215" t="s">
        <v>518</v>
      </c>
      <c r="AH394" s="215"/>
      <c r="AI394" s="215"/>
      <c r="AJ394" s="215"/>
      <c r="AK394" s="215"/>
      <c r="AL394" s="215"/>
      <c r="AM394" s="215"/>
      <c r="AN394" s="215"/>
      <c r="AO394" s="215"/>
      <c r="AP394" s="215"/>
      <c r="AQ394" s="215"/>
      <c r="AR394" s="215"/>
      <c r="AS394" s="215"/>
      <c r="AT394" s="215"/>
      <c r="AU394" s="215"/>
      <c r="AV394" s="215"/>
      <c r="AW394" s="215"/>
      <c r="AX394" s="215"/>
      <c r="AY394" s="215"/>
      <c r="AZ394" s="215"/>
      <c r="BA394" s="215"/>
      <c r="BB394" s="215"/>
      <c r="BC394" s="215"/>
      <c r="BD394" s="215"/>
      <c r="BE394" s="215"/>
      <c r="BF394" s="215"/>
      <c r="BG394" s="215"/>
      <c r="BH394" s="215"/>
    </row>
    <row r="395" spans="1:60" outlineLevel="1" x14ac:dyDescent="0.2">
      <c r="A395" s="222"/>
      <c r="B395" s="223"/>
      <c r="C395" s="248" t="s">
        <v>666</v>
      </c>
      <c r="D395" s="243"/>
      <c r="E395" s="243"/>
      <c r="F395" s="243"/>
      <c r="G395" s="243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15"/>
      <c r="Z395" s="215"/>
      <c r="AA395" s="215"/>
      <c r="AB395" s="215"/>
      <c r="AC395" s="215"/>
      <c r="AD395" s="215"/>
      <c r="AE395" s="215"/>
      <c r="AF395" s="215"/>
      <c r="AG395" s="215" t="s">
        <v>171</v>
      </c>
      <c r="AH395" s="215"/>
      <c r="AI395" s="215"/>
      <c r="AJ395" s="215"/>
      <c r="AK395" s="215"/>
      <c r="AL395" s="215"/>
      <c r="AM395" s="215"/>
      <c r="AN395" s="215"/>
      <c r="AO395" s="215"/>
      <c r="AP395" s="215"/>
      <c r="AQ395" s="215"/>
      <c r="AR395" s="215"/>
      <c r="AS395" s="215"/>
      <c r="AT395" s="215"/>
      <c r="AU395" s="215"/>
      <c r="AV395" s="215"/>
      <c r="AW395" s="215"/>
      <c r="AX395" s="215"/>
      <c r="AY395" s="215"/>
      <c r="AZ395" s="215"/>
      <c r="BA395" s="215"/>
      <c r="BB395" s="215"/>
      <c r="BC395" s="215"/>
      <c r="BD395" s="215"/>
      <c r="BE395" s="215"/>
      <c r="BF395" s="215"/>
      <c r="BG395" s="215"/>
      <c r="BH395" s="215"/>
    </row>
    <row r="396" spans="1:60" outlineLevel="1" x14ac:dyDescent="0.2">
      <c r="A396" s="222"/>
      <c r="B396" s="223"/>
      <c r="C396" s="262" t="s">
        <v>667</v>
      </c>
      <c r="D396" s="253"/>
      <c r="E396" s="254">
        <v>14.37</v>
      </c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15"/>
      <c r="Z396" s="215"/>
      <c r="AA396" s="215"/>
      <c r="AB396" s="215"/>
      <c r="AC396" s="215"/>
      <c r="AD396" s="215"/>
      <c r="AE396" s="215"/>
      <c r="AF396" s="215"/>
      <c r="AG396" s="215" t="s">
        <v>240</v>
      </c>
      <c r="AH396" s="215">
        <v>0</v>
      </c>
      <c r="AI396" s="215"/>
      <c r="AJ396" s="215"/>
      <c r="AK396" s="215"/>
      <c r="AL396" s="215"/>
      <c r="AM396" s="215"/>
      <c r="AN396" s="215"/>
      <c r="AO396" s="215"/>
      <c r="AP396" s="215"/>
      <c r="AQ396" s="215"/>
      <c r="AR396" s="215"/>
      <c r="AS396" s="215"/>
      <c r="AT396" s="215"/>
      <c r="AU396" s="215"/>
      <c r="AV396" s="215"/>
      <c r="AW396" s="215"/>
      <c r="AX396" s="215"/>
      <c r="AY396" s="215"/>
      <c r="AZ396" s="215"/>
      <c r="BA396" s="215"/>
      <c r="BB396" s="215"/>
      <c r="BC396" s="215"/>
      <c r="BD396" s="215"/>
      <c r="BE396" s="215"/>
      <c r="BF396" s="215"/>
      <c r="BG396" s="215"/>
      <c r="BH396" s="215"/>
    </row>
    <row r="397" spans="1:60" x14ac:dyDescent="0.2">
      <c r="A397" s="229" t="s">
        <v>161</v>
      </c>
      <c r="B397" s="230" t="s">
        <v>120</v>
      </c>
      <c r="C397" s="246" t="s">
        <v>121</v>
      </c>
      <c r="D397" s="231"/>
      <c r="E397" s="232"/>
      <c r="F397" s="233"/>
      <c r="G397" s="233">
        <f>SUMIF(AG398:AG406,"&lt;&gt;NOR",G398:G406)</f>
        <v>0</v>
      </c>
      <c r="H397" s="233"/>
      <c r="I397" s="233">
        <f>SUM(I398:I406)</f>
        <v>0</v>
      </c>
      <c r="J397" s="233"/>
      <c r="K397" s="233">
        <f>SUM(K398:K406)</f>
        <v>0</v>
      </c>
      <c r="L397" s="233"/>
      <c r="M397" s="233">
        <f>SUM(M398:M406)</f>
        <v>0</v>
      </c>
      <c r="N397" s="233"/>
      <c r="O397" s="233">
        <f>SUM(O398:O406)</f>
        <v>6.9999999999999993E-2</v>
      </c>
      <c r="P397" s="233"/>
      <c r="Q397" s="233">
        <f>SUM(Q398:Q406)</f>
        <v>0</v>
      </c>
      <c r="R397" s="233"/>
      <c r="S397" s="233"/>
      <c r="T397" s="234"/>
      <c r="U397" s="228"/>
      <c r="V397" s="228">
        <f>SUM(V398:V406)</f>
        <v>27.8</v>
      </c>
      <c r="W397" s="228"/>
      <c r="X397" s="228"/>
      <c r="AG397" t="s">
        <v>162</v>
      </c>
    </row>
    <row r="398" spans="1:60" outlineLevel="1" x14ac:dyDescent="0.2">
      <c r="A398" s="235">
        <v>127</v>
      </c>
      <c r="B398" s="236" t="s">
        <v>668</v>
      </c>
      <c r="C398" s="247" t="s">
        <v>669</v>
      </c>
      <c r="D398" s="237" t="s">
        <v>272</v>
      </c>
      <c r="E398" s="238">
        <v>193.46</v>
      </c>
      <c r="F398" s="239"/>
      <c r="G398" s="240">
        <f>ROUND(E398*F398,2)</f>
        <v>0</v>
      </c>
      <c r="H398" s="239"/>
      <c r="I398" s="240">
        <f>ROUND(E398*H398,2)</f>
        <v>0</v>
      </c>
      <c r="J398" s="239"/>
      <c r="K398" s="240">
        <f>ROUND(E398*J398,2)</f>
        <v>0</v>
      </c>
      <c r="L398" s="240">
        <v>21</v>
      </c>
      <c r="M398" s="240">
        <f>G398*(1+L398/100)</f>
        <v>0</v>
      </c>
      <c r="N398" s="240">
        <v>5.0000000000000002E-5</v>
      </c>
      <c r="O398" s="240">
        <f>ROUND(E398*N398,2)</f>
        <v>0.01</v>
      </c>
      <c r="P398" s="240">
        <v>0</v>
      </c>
      <c r="Q398" s="240">
        <f>ROUND(E398*P398,2)</f>
        <v>0</v>
      </c>
      <c r="R398" s="240"/>
      <c r="S398" s="240" t="s">
        <v>166</v>
      </c>
      <c r="T398" s="241" t="s">
        <v>167</v>
      </c>
      <c r="U398" s="224">
        <v>3.2480000000000002E-2</v>
      </c>
      <c r="V398" s="224">
        <f>ROUND(E398*U398,2)</f>
        <v>6.28</v>
      </c>
      <c r="W398" s="224"/>
      <c r="X398" s="224" t="s">
        <v>193</v>
      </c>
      <c r="Y398" s="215"/>
      <c r="Z398" s="215"/>
      <c r="AA398" s="215"/>
      <c r="AB398" s="215"/>
      <c r="AC398" s="215"/>
      <c r="AD398" s="215"/>
      <c r="AE398" s="215"/>
      <c r="AF398" s="215"/>
      <c r="AG398" s="215" t="s">
        <v>518</v>
      </c>
      <c r="AH398" s="215"/>
      <c r="AI398" s="215"/>
      <c r="AJ398" s="215"/>
      <c r="AK398" s="215"/>
      <c r="AL398" s="215"/>
      <c r="AM398" s="215"/>
      <c r="AN398" s="215"/>
      <c r="AO398" s="215"/>
      <c r="AP398" s="215"/>
      <c r="AQ398" s="215"/>
      <c r="AR398" s="215"/>
      <c r="AS398" s="215"/>
      <c r="AT398" s="215"/>
      <c r="AU398" s="215"/>
      <c r="AV398" s="215"/>
      <c r="AW398" s="215"/>
      <c r="AX398" s="215"/>
      <c r="AY398" s="215"/>
      <c r="AZ398" s="215"/>
      <c r="BA398" s="215"/>
      <c r="BB398" s="215"/>
      <c r="BC398" s="215"/>
      <c r="BD398" s="215"/>
      <c r="BE398" s="215"/>
      <c r="BF398" s="215"/>
      <c r="BG398" s="215"/>
      <c r="BH398" s="215"/>
    </row>
    <row r="399" spans="1:60" outlineLevel="1" x14ac:dyDescent="0.2">
      <c r="A399" s="222"/>
      <c r="B399" s="223"/>
      <c r="C399" s="262" t="s">
        <v>670</v>
      </c>
      <c r="D399" s="253"/>
      <c r="E399" s="254">
        <v>21.47</v>
      </c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15"/>
      <c r="Z399" s="215"/>
      <c r="AA399" s="215"/>
      <c r="AB399" s="215"/>
      <c r="AC399" s="215"/>
      <c r="AD399" s="215"/>
      <c r="AE399" s="215"/>
      <c r="AF399" s="215"/>
      <c r="AG399" s="215" t="s">
        <v>240</v>
      </c>
      <c r="AH399" s="215">
        <v>0</v>
      </c>
      <c r="AI399" s="215"/>
      <c r="AJ399" s="215"/>
      <c r="AK399" s="215"/>
      <c r="AL399" s="215"/>
      <c r="AM399" s="215"/>
      <c r="AN399" s="215"/>
      <c r="AO399" s="215"/>
      <c r="AP399" s="215"/>
      <c r="AQ399" s="215"/>
      <c r="AR399" s="215"/>
      <c r="AS399" s="215"/>
      <c r="AT399" s="215"/>
      <c r="AU399" s="215"/>
      <c r="AV399" s="215"/>
      <c r="AW399" s="215"/>
      <c r="AX399" s="215"/>
      <c r="AY399" s="215"/>
      <c r="AZ399" s="215"/>
      <c r="BA399" s="215"/>
      <c r="BB399" s="215"/>
      <c r="BC399" s="215"/>
      <c r="BD399" s="215"/>
      <c r="BE399" s="215"/>
      <c r="BF399" s="215"/>
      <c r="BG399" s="215"/>
      <c r="BH399" s="215"/>
    </row>
    <row r="400" spans="1:60" outlineLevel="1" x14ac:dyDescent="0.2">
      <c r="A400" s="222"/>
      <c r="B400" s="223"/>
      <c r="C400" s="262" t="s">
        <v>671</v>
      </c>
      <c r="D400" s="253"/>
      <c r="E400" s="254">
        <v>171.99</v>
      </c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15"/>
      <c r="Z400" s="215"/>
      <c r="AA400" s="215"/>
      <c r="AB400" s="215"/>
      <c r="AC400" s="215"/>
      <c r="AD400" s="215"/>
      <c r="AE400" s="215"/>
      <c r="AF400" s="215"/>
      <c r="AG400" s="215" t="s">
        <v>240</v>
      </c>
      <c r="AH400" s="215">
        <v>0</v>
      </c>
      <c r="AI400" s="215"/>
      <c r="AJ400" s="215"/>
      <c r="AK400" s="215"/>
      <c r="AL400" s="215"/>
      <c r="AM400" s="215"/>
      <c r="AN400" s="215"/>
      <c r="AO400" s="215"/>
      <c r="AP400" s="215"/>
      <c r="AQ400" s="215"/>
      <c r="AR400" s="215"/>
      <c r="AS400" s="215"/>
      <c r="AT400" s="215"/>
      <c r="AU400" s="215"/>
      <c r="AV400" s="215"/>
      <c r="AW400" s="215"/>
      <c r="AX400" s="215"/>
      <c r="AY400" s="215"/>
      <c r="AZ400" s="215"/>
      <c r="BA400" s="215"/>
      <c r="BB400" s="215"/>
      <c r="BC400" s="215"/>
      <c r="BD400" s="215"/>
      <c r="BE400" s="215"/>
      <c r="BF400" s="215"/>
      <c r="BG400" s="215"/>
      <c r="BH400" s="215"/>
    </row>
    <row r="401" spans="1:60" outlineLevel="1" x14ac:dyDescent="0.2">
      <c r="A401" s="235">
        <v>128</v>
      </c>
      <c r="B401" s="236" t="s">
        <v>672</v>
      </c>
      <c r="C401" s="247" t="s">
        <v>673</v>
      </c>
      <c r="D401" s="237" t="s">
        <v>272</v>
      </c>
      <c r="E401" s="238">
        <v>193.46</v>
      </c>
      <c r="F401" s="239"/>
      <c r="G401" s="240">
        <f>ROUND(E401*F401,2)</f>
        <v>0</v>
      </c>
      <c r="H401" s="239"/>
      <c r="I401" s="240">
        <f>ROUND(E401*H401,2)</f>
        <v>0</v>
      </c>
      <c r="J401" s="239"/>
      <c r="K401" s="240">
        <f>ROUND(E401*J401,2)</f>
        <v>0</v>
      </c>
      <c r="L401" s="240">
        <v>21</v>
      </c>
      <c r="M401" s="240">
        <f>G401*(1+L401/100)</f>
        <v>0</v>
      </c>
      <c r="N401" s="240">
        <v>3.2000000000000003E-4</v>
      </c>
      <c r="O401" s="240">
        <f>ROUND(E401*N401,2)</f>
        <v>0.06</v>
      </c>
      <c r="P401" s="240">
        <v>0</v>
      </c>
      <c r="Q401" s="240">
        <f>ROUND(E401*P401,2)</f>
        <v>0</v>
      </c>
      <c r="R401" s="240"/>
      <c r="S401" s="240" t="s">
        <v>166</v>
      </c>
      <c r="T401" s="241" t="s">
        <v>167</v>
      </c>
      <c r="U401" s="224">
        <v>0.10902000000000001</v>
      </c>
      <c r="V401" s="224">
        <f>ROUND(E401*U401,2)</f>
        <v>21.09</v>
      </c>
      <c r="W401" s="224"/>
      <c r="X401" s="224" t="s">
        <v>193</v>
      </c>
      <c r="Y401" s="215"/>
      <c r="Z401" s="215"/>
      <c r="AA401" s="215"/>
      <c r="AB401" s="215"/>
      <c r="AC401" s="215"/>
      <c r="AD401" s="215"/>
      <c r="AE401" s="215"/>
      <c r="AF401" s="215"/>
      <c r="AG401" s="215" t="s">
        <v>518</v>
      </c>
      <c r="AH401" s="215"/>
      <c r="AI401" s="215"/>
      <c r="AJ401" s="215"/>
      <c r="AK401" s="215"/>
      <c r="AL401" s="215"/>
      <c r="AM401" s="215"/>
      <c r="AN401" s="215"/>
      <c r="AO401" s="215"/>
      <c r="AP401" s="215"/>
      <c r="AQ401" s="215"/>
      <c r="AR401" s="215"/>
      <c r="AS401" s="215"/>
      <c r="AT401" s="215"/>
      <c r="AU401" s="215"/>
      <c r="AV401" s="215"/>
      <c r="AW401" s="215"/>
      <c r="AX401" s="215"/>
      <c r="AY401" s="215"/>
      <c r="AZ401" s="215"/>
      <c r="BA401" s="215"/>
      <c r="BB401" s="215"/>
      <c r="BC401" s="215"/>
      <c r="BD401" s="215"/>
      <c r="BE401" s="215"/>
      <c r="BF401" s="215"/>
      <c r="BG401" s="215"/>
      <c r="BH401" s="215"/>
    </row>
    <row r="402" spans="1:60" outlineLevel="1" x14ac:dyDescent="0.2">
      <c r="A402" s="222"/>
      <c r="B402" s="223"/>
      <c r="C402" s="248" t="s">
        <v>674</v>
      </c>
      <c r="D402" s="243"/>
      <c r="E402" s="243"/>
      <c r="F402" s="243"/>
      <c r="G402" s="243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15"/>
      <c r="Z402" s="215"/>
      <c r="AA402" s="215"/>
      <c r="AB402" s="215"/>
      <c r="AC402" s="215"/>
      <c r="AD402" s="215"/>
      <c r="AE402" s="215"/>
      <c r="AF402" s="215"/>
      <c r="AG402" s="215" t="s">
        <v>171</v>
      </c>
      <c r="AH402" s="215"/>
      <c r="AI402" s="215"/>
      <c r="AJ402" s="215"/>
      <c r="AK402" s="215"/>
      <c r="AL402" s="215"/>
      <c r="AM402" s="215"/>
      <c r="AN402" s="215"/>
      <c r="AO402" s="215"/>
      <c r="AP402" s="215"/>
      <c r="AQ402" s="215"/>
      <c r="AR402" s="215"/>
      <c r="AS402" s="215"/>
      <c r="AT402" s="215"/>
      <c r="AU402" s="215"/>
      <c r="AV402" s="215"/>
      <c r="AW402" s="215"/>
      <c r="AX402" s="215"/>
      <c r="AY402" s="215"/>
      <c r="AZ402" s="215"/>
      <c r="BA402" s="215"/>
      <c r="BB402" s="215"/>
      <c r="BC402" s="215"/>
      <c r="BD402" s="215"/>
      <c r="BE402" s="215"/>
      <c r="BF402" s="215"/>
      <c r="BG402" s="215"/>
      <c r="BH402" s="215"/>
    </row>
    <row r="403" spans="1:60" outlineLevel="1" x14ac:dyDescent="0.2">
      <c r="A403" s="222"/>
      <c r="B403" s="223"/>
      <c r="C403" s="262" t="s">
        <v>671</v>
      </c>
      <c r="D403" s="253"/>
      <c r="E403" s="254">
        <v>171.99</v>
      </c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15"/>
      <c r="Z403" s="215"/>
      <c r="AA403" s="215"/>
      <c r="AB403" s="215"/>
      <c r="AC403" s="215"/>
      <c r="AD403" s="215"/>
      <c r="AE403" s="215"/>
      <c r="AF403" s="215"/>
      <c r="AG403" s="215" t="s">
        <v>240</v>
      </c>
      <c r="AH403" s="215">
        <v>0</v>
      </c>
      <c r="AI403" s="215"/>
      <c r="AJ403" s="215"/>
      <c r="AK403" s="215"/>
      <c r="AL403" s="215"/>
      <c r="AM403" s="215"/>
      <c r="AN403" s="215"/>
      <c r="AO403" s="215"/>
      <c r="AP403" s="215"/>
      <c r="AQ403" s="215"/>
      <c r="AR403" s="215"/>
      <c r="AS403" s="215"/>
      <c r="AT403" s="215"/>
      <c r="AU403" s="215"/>
      <c r="AV403" s="215"/>
      <c r="AW403" s="215"/>
      <c r="AX403" s="215"/>
      <c r="AY403" s="215"/>
      <c r="AZ403" s="215"/>
      <c r="BA403" s="215"/>
      <c r="BB403" s="215"/>
      <c r="BC403" s="215"/>
      <c r="BD403" s="215"/>
      <c r="BE403" s="215"/>
      <c r="BF403" s="215"/>
      <c r="BG403" s="215"/>
      <c r="BH403" s="215"/>
    </row>
    <row r="404" spans="1:60" outlineLevel="1" x14ac:dyDescent="0.2">
      <c r="A404" s="222"/>
      <c r="B404" s="223"/>
      <c r="C404" s="262" t="s">
        <v>675</v>
      </c>
      <c r="D404" s="253"/>
      <c r="E404" s="254">
        <v>21.47</v>
      </c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15"/>
      <c r="Z404" s="215"/>
      <c r="AA404" s="215"/>
      <c r="AB404" s="215"/>
      <c r="AC404" s="215"/>
      <c r="AD404" s="215"/>
      <c r="AE404" s="215"/>
      <c r="AF404" s="215"/>
      <c r="AG404" s="215" t="s">
        <v>240</v>
      </c>
      <c r="AH404" s="215">
        <v>0</v>
      </c>
      <c r="AI404" s="215"/>
      <c r="AJ404" s="215"/>
      <c r="AK404" s="215"/>
      <c r="AL404" s="215"/>
      <c r="AM404" s="215"/>
      <c r="AN404" s="215"/>
      <c r="AO404" s="215"/>
      <c r="AP404" s="215"/>
      <c r="AQ404" s="215"/>
      <c r="AR404" s="215"/>
      <c r="AS404" s="215"/>
      <c r="AT404" s="215"/>
      <c r="AU404" s="215"/>
      <c r="AV404" s="215"/>
      <c r="AW404" s="215"/>
      <c r="AX404" s="215"/>
      <c r="AY404" s="215"/>
      <c r="AZ404" s="215"/>
      <c r="BA404" s="215"/>
      <c r="BB404" s="215"/>
      <c r="BC404" s="215"/>
      <c r="BD404" s="215"/>
      <c r="BE404" s="215"/>
      <c r="BF404" s="215"/>
      <c r="BG404" s="215"/>
      <c r="BH404" s="215"/>
    </row>
    <row r="405" spans="1:60" outlineLevel="1" x14ac:dyDescent="0.2">
      <c r="A405" s="235">
        <v>129</v>
      </c>
      <c r="B405" s="236" t="s">
        <v>676</v>
      </c>
      <c r="C405" s="247" t="s">
        <v>677</v>
      </c>
      <c r="D405" s="237" t="s">
        <v>272</v>
      </c>
      <c r="E405" s="238">
        <v>21.47</v>
      </c>
      <c r="F405" s="239"/>
      <c r="G405" s="240">
        <f>ROUND(E405*F405,2)</f>
        <v>0</v>
      </c>
      <c r="H405" s="239"/>
      <c r="I405" s="240">
        <f>ROUND(E405*H405,2)</f>
        <v>0</v>
      </c>
      <c r="J405" s="239"/>
      <c r="K405" s="240">
        <f>ROUND(E405*J405,2)</f>
        <v>0</v>
      </c>
      <c r="L405" s="240">
        <v>21</v>
      </c>
      <c r="M405" s="240">
        <f>G405*(1+L405/100)</f>
        <v>0</v>
      </c>
      <c r="N405" s="240">
        <v>0</v>
      </c>
      <c r="O405" s="240">
        <f>ROUND(E405*N405,2)</f>
        <v>0</v>
      </c>
      <c r="P405" s="240">
        <v>0</v>
      </c>
      <c r="Q405" s="240">
        <f>ROUND(E405*P405,2)</f>
        <v>0</v>
      </c>
      <c r="R405" s="240"/>
      <c r="S405" s="240" t="s">
        <v>166</v>
      </c>
      <c r="T405" s="241" t="s">
        <v>167</v>
      </c>
      <c r="U405" s="224">
        <v>0.02</v>
      </c>
      <c r="V405" s="224">
        <f>ROUND(E405*U405,2)</f>
        <v>0.43</v>
      </c>
      <c r="W405" s="224"/>
      <c r="X405" s="224" t="s">
        <v>193</v>
      </c>
      <c r="Y405" s="215"/>
      <c r="Z405" s="215"/>
      <c r="AA405" s="215"/>
      <c r="AB405" s="215"/>
      <c r="AC405" s="215"/>
      <c r="AD405" s="215"/>
      <c r="AE405" s="215"/>
      <c r="AF405" s="215"/>
      <c r="AG405" s="215" t="s">
        <v>518</v>
      </c>
      <c r="AH405" s="215"/>
      <c r="AI405" s="215"/>
      <c r="AJ405" s="215"/>
      <c r="AK405" s="215"/>
      <c r="AL405" s="215"/>
      <c r="AM405" s="215"/>
      <c r="AN405" s="215"/>
      <c r="AO405" s="215"/>
      <c r="AP405" s="215"/>
      <c r="AQ405" s="215"/>
      <c r="AR405" s="215"/>
      <c r="AS405" s="215"/>
      <c r="AT405" s="215"/>
      <c r="AU405" s="215"/>
      <c r="AV405" s="215"/>
      <c r="AW405" s="215"/>
      <c r="AX405" s="215"/>
      <c r="AY405" s="215"/>
      <c r="AZ405" s="215"/>
      <c r="BA405" s="215"/>
      <c r="BB405" s="215"/>
      <c r="BC405" s="215"/>
      <c r="BD405" s="215"/>
      <c r="BE405" s="215"/>
      <c r="BF405" s="215"/>
      <c r="BG405" s="215"/>
      <c r="BH405" s="215"/>
    </row>
    <row r="406" spans="1:60" outlineLevel="1" x14ac:dyDescent="0.2">
      <c r="A406" s="222"/>
      <c r="B406" s="223"/>
      <c r="C406" s="262" t="s">
        <v>678</v>
      </c>
      <c r="D406" s="253"/>
      <c r="E406" s="254">
        <v>21.47</v>
      </c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15"/>
      <c r="Z406" s="215"/>
      <c r="AA406" s="215"/>
      <c r="AB406" s="215"/>
      <c r="AC406" s="215"/>
      <c r="AD406" s="215"/>
      <c r="AE406" s="215"/>
      <c r="AF406" s="215"/>
      <c r="AG406" s="215" t="s">
        <v>240</v>
      </c>
      <c r="AH406" s="215">
        <v>0</v>
      </c>
      <c r="AI406" s="215"/>
      <c r="AJ406" s="215"/>
      <c r="AK406" s="215"/>
      <c r="AL406" s="215"/>
      <c r="AM406" s="215"/>
      <c r="AN406" s="215"/>
      <c r="AO406" s="215"/>
      <c r="AP406" s="215"/>
      <c r="AQ406" s="215"/>
      <c r="AR406" s="215"/>
      <c r="AS406" s="215"/>
      <c r="AT406" s="215"/>
      <c r="AU406" s="215"/>
      <c r="AV406" s="215"/>
      <c r="AW406" s="215"/>
      <c r="AX406" s="215"/>
      <c r="AY406" s="215"/>
      <c r="AZ406" s="215"/>
      <c r="BA406" s="215"/>
      <c r="BB406" s="215"/>
      <c r="BC406" s="215"/>
      <c r="BD406" s="215"/>
      <c r="BE406" s="215"/>
      <c r="BF406" s="215"/>
      <c r="BG406" s="215"/>
      <c r="BH406" s="215"/>
    </row>
    <row r="407" spans="1:60" x14ac:dyDescent="0.2">
      <c r="A407" s="229" t="s">
        <v>161</v>
      </c>
      <c r="B407" s="230" t="s">
        <v>130</v>
      </c>
      <c r="C407" s="246" t="s">
        <v>131</v>
      </c>
      <c r="D407" s="231"/>
      <c r="E407" s="232"/>
      <c r="F407" s="233"/>
      <c r="G407" s="233">
        <f>SUMIF(AG408:AG413,"&lt;&gt;NOR",G408:G413)</f>
        <v>0</v>
      </c>
      <c r="H407" s="233"/>
      <c r="I407" s="233">
        <f>SUM(I408:I413)</f>
        <v>0</v>
      </c>
      <c r="J407" s="233"/>
      <c r="K407" s="233">
        <f>SUM(K408:K413)</f>
        <v>0</v>
      </c>
      <c r="L407" s="233"/>
      <c r="M407" s="233">
        <f>SUM(M408:M413)</f>
        <v>0</v>
      </c>
      <c r="N407" s="233"/>
      <c r="O407" s="233">
        <f>SUM(O408:O413)</f>
        <v>0</v>
      </c>
      <c r="P407" s="233"/>
      <c r="Q407" s="233">
        <f>SUM(Q408:Q413)</f>
        <v>0</v>
      </c>
      <c r="R407" s="233"/>
      <c r="S407" s="233"/>
      <c r="T407" s="234"/>
      <c r="U407" s="228"/>
      <c r="V407" s="228">
        <f>SUM(V408:V413)</f>
        <v>60.43</v>
      </c>
      <c r="W407" s="228"/>
      <c r="X407" s="228"/>
      <c r="AG407" t="s">
        <v>162</v>
      </c>
    </row>
    <row r="408" spans="1:60" outlineLevel="1" x14ac:dyDescent="0.2">
      <c r="A408" s="255">
        <v>130</v>
      </c>
      <c r="B408" s="256" t="s">
        <v>679</v>
      </c>
      <c r="C408" s="264" t="s">
        <v>680</v>
      </c>
      <c r="D408" s="257" t="s">
        <v>288</v>
      </c>
      <c r="E408" s="258">
        <v>28.491769999999999</v>
      </c>
      <c r="F408" s="259"/>
      <c r="G408" s="260">
        <f>ROUND(E408*F408,2)</f>
        <v>0</v>
      </c>
      <c r="H408" s="259"/>
      <c r="I408" s="260">
        <f>ROUND(E408*H408,2)</f>
        <v>0</v>
      </c>
      <c r="J408" s="259"/>
      <c r="K408" s="260">
        <f>ROUND(E408*J408,2)</f>
        <v>0</v>
      </c>
      <c r="L408" s="260">
        <v>21</v>
      </c>
      <c r="M408" s="260">
        <f>G408*(1+L408/100)</f>
        <v>0</v>
      </c>
      <c r="N408" s="260">
        <v>0</v>
      </c>
      <c r="O408" s="260">
        <f>ROUND(E408*N408,2)</f>
        <v>0</v>
      </c>
      <c r="P408" s="260">
        <v>0</v>
      </c>
      <c r="Q408" s="260">
        <f>ROUND(E408*P408,2)</f>
        <v>0</v>
      </c>
      <c r="R408" s="260"/>
      <c r="S408" s="260" t="s">
        <v>166</v>
      </c>
      <c r="T408" s="261" t="s">
        <v>167</v>
      </c>
      <c r="U408" s="224">
        <v>0.49</v>
      </c>
      <c r="V408" s="224">
        <f>ROUND(E408*U408,2)</f>
        <v>13.96</v>
      </c>
      <c r="W408" s="224"/>
      <c r="X408" s="224" t="s">
        <v>193</v>
      </c>
      <c r="Y408" s="215"/>
      <c r="Z408" s="215"/>
      <c r="AA408" s="215"/>
      <c r="AB408" s="215"/>
      <c r="AC408" s="215"/>
      <c r="AD408" s="215"/>
      <c r="AE408" s="215"/>
      <c r="AF408" s="215"/>
      <c r="AG408" s="215" t="s">
        <v>204</v>
      </c>
      <c r="AH408" s="215"/>
      <c r="AI408" s="215"/>
      <c r="AJ408" s="215"/>
      <c r="AK408" s="215"/>
      <c r="AL408" s="215"/>
      <c r="AM408" s="215"/>
      <c r="AN408" s="215"/>
      <c r="AO408" s="215"/>
      <c r="AP408" s="215"/>
      <c r="AQ408" s="215"/>
      <c r="AR408" s="215"/>
      <c r="AS408" s="215"/>
      <c r="AT408" s="215"/>
      <c r="AU408" s="215"/>
      <c r="AV408" s="215"/>
      <c r="AW408" s="215"/>
      <c r="AX408" s="215"/>
      <c r="AY408" s="215"/>
      <c r="AZ408" s="215"/>
      <c r="BA408" s="215"/>
      <c r="BB408" s="215"/>
      <c r="BC408" s="215"/>
      <c r="BD408" s="215"/>
      <c r="BE408" s="215"/>
      <c r="BF408" s="215"/>
      <c r="BG408" s="215"/>
      <c r="BH408" s="215"/>
    </row>
    <row r="409" spans="1:60" outlineLevel="1" x14ac:dyDescent="0.2">
      <c r="A409" s="255">
        <v>131</v>
      </c>
      <c r="B409" s="256" t="s">
        <v>681</v>
      </c>
      <c r="C409" s="264" t="s">
        <v>682</v>
      </c>
      <c r="D409" s="257" t="s">
        <v>288</v>
      </c>
      <c r="E409" s="258">
        <v>398.88472000000002</v>
      </c>
      <c r="F409" s="259"/>
      <c r="G409" s="260">
        <f>ROUND(E409*F409,2)</f>
        <v>0</v>
      </c>
      <c r="H409" s="259"/>
      <c r="I409" s="260">
        <f>ROUND(E409*H409,2)</f>
        <v>0</v>
      </c>
      <c r="J409" s="259"/>
      <c r="K409" s="260">
        <f>ROUND(E409*J409,2)</f>
        <v>0</v>
      </c>
      <c r="L409" s="260">
        <v>21</v>
      </c>
      <c r="M409" s="260">
        <f>G409*(1+L409/100)</f>
        <v>0</v>
      </c>
      <c r="N409" s="260">
        <v>0</v>
      </c>
      <c r="O409" s="260">
        <f>ROUND(E409*N409,2)</f>
        <v>0</v>
      </c>
      <c r="P409" s="260">
        <v>0</v>
      </c>
      <c r="Q409" s="260">
        <f>ROUND(E409*P409,2)</f>
        <v>0</v>
      </c>
      <c r="R409" s="260"/>
      <c r="S409" s="260" t="s">
        <v>166</v>
      </c>
      <c r="T409" s="261" t="s">
        <v>167</v>
      </c>
      <c r="U409" s="224">
        <v>0</v>
      </c>
      <c r="V409" s="224">
        <f>ROUND(E409*U409,2)</f>
        <v>0</v>
      </c>
      <c r="W409" s="224"/>
      <c r="X409" s="224" t="s">
        <v>193</v>
      </c>
      <c r="Y409" s="215"/>
      <c r="Z409" s="215"/>
      <c r="AA409" s="215"/>
      <c r="AB409" s="215"/>
      <c r="AC409" s="215"/>
      <c r="AD409" s="215"/>
      <c r="AE409" s="215"/>
      <c r="AF409" s="215"/>
      <c r="AG409" s="215" t="s">
        <v>204</v>
      </c>
      <c r="AH409" s="215"/>
      <c r="AI409" s="215"/>
      <c r="AJ409" s="215"/>
      <c r="AK409" s="215"/>
      <c r="AL409" s="215"/>
      <c r="AM409" s="215"/>
      <c r="AN409" s="215"/>
      <c r="AO409" s="215"/>
      <c r="AP409" s="215"/>
      <c r="AQ409" s="215"/>
      <c r="AR409" s="215"/>
      <c r="AS409" s="215"/>
      <c r="AT409" s="215"/>
      <c r="AU409" s="215"/>
      <c r="AV409" s="215"/>
      <c r="AW409" s="215"/>
      <c r="AX409" s="215"/>
      <c r="AY409" s="215"/>
      <c r="AZ409" s="215"/>
      <c r="BA409" s="215"/>
      <c r="BB409" s="215"/>
      <c r="BC409" s="215"/>
      <c r="BD409" s="215"/>
      <c r="BE409" s="215"/>
      <c r="BF409" s="215"/>
      <c r="BG409" s="215"/>
      <c r="BH409" s="215"/>
    </row>
    <row r="410" spans="1:60" outlineLevel="1" x14ac:dyDescent="0.2">
      <c r="A410" s="255">
        <v>132</v>
      </c>
      <c r="B410" s="256" t="s">
        <v>683</v>
      </c>
      <c r="C410" s="264" t="s">
        <v>684</v>
      </c>
      <c r="D410" s="257" t="s">
        <v>288</v>
      </c>
      <c r="E410" s="258">
        <v>28.491769999999999</v>
      </c>
      <c r="F410" s="259"/>
      <c r="G410" s="260">
        <f>ROUND(E410*F410,2)</f>
        <v>0</v>
      </c>
      <c r="H410" s="259"/>
      <c r="I410" s="260">
        <f>ROUND(E410*H410,2)</f>
        <v>0</v>
      </c>
      <c r="J410" s="259"/>
      <c r="K410" s="260">
        <f>ROUND(E410*J410,2)</f>
        <v>0</v>
      </c>
      <c r="L410" s="260">
        <v>21</v>
      </c>
      <c r="M410" s="260">
        <f>G410*(1+L410/100)</f>
        <v>0</v>
      </c>
      <c r="N410" s="260">
        <v>0</v>
      </c>
      <c r="O410" s="260">
        <f>ROUND(E410*N410,2)</f>
        <v>0</v>
      </c>
      <c r="P410" s="260">
        <v>0</v>
      </c>
      <c r="Q410" s="260">
        <f>ROUND(E410*P410,2)</f>
        <v>0</v>
      </c>
      <c r="R410" s="260"/>
      <c r="S410" s="260" t="s">
        <v>166</v>
      </c>
      <c r="T410" s="261" t="s">
        <v>167</v>
      </c>
      <c r="U410" s="224">
        <v>0.94199999999999995</v>
      </c>
      <c r="V410" s="224">
        <f>ROUND(E410*U410,2)</f>
        <v>26.84</v>
      </c>
      <c r="W410" s="224"/>
      <c r="X410" s="224" t="s">
        <v>193</v>
      </c>
      <c r="Y410" s="215"/>
      <c r="Z410" s="215"/>
      <c r="AA410" s="215"/>
      <c r="AB410" s="215"/>
      <c r="AC410" s="215"/>
      <c r="AD410" s="215"/>
      <c r="AE410" s="215"/>
      <c r="AF410" s="215"/>
      <c r="AG410" s="215" t="s">
        <v>204</v>
      </c>
      <c r="AH410" s="215"/>
      <c r="AI410" s="215"/>
      <c r="AJ410" s="215"/>
      <c r="AK410" s="215"/>
      <c r="AL410" s="215"/>
      <c r="AM410" s="215"/>
      <c r="AN410" s="215"/>
      <c r="AO410" s="215"/>
      <c r="AP410" s="215"/>
      <c r="AQ410" s="215"/>
      <c r="AR410" s="215"/>
      <c r="AS410" s="215"/>
      <c r="AT410" s="215"/>
      <c r="AU410" s="215"/>
      <c r="AV410" s="215"/>
      <c r="AW410" s="215"/>
      <c r="AX410" s="215"/>
      <c r="AY410" s="215"/>
      <c r="AZ410" s="215"/>
      <c r="BA410" s="215"/>
      <c r="BB410" s="215"/>
      <c r="BC410" s="215"/>
      <c r="BD410" s="215"/>
      <c r="BE410" s="215"/>
      <c r="BF410" s="215"/>
      <c r="BG410" s="215"/>
      <c r="BH410" s="215"/>
    </row>
    <row r="411" spans="1:60" outlineLevel="1" x14ac:dyDescent="0.2">
      <c r="A411" s="255">
        <v>133</v>
      </c>
      <c r="B411" s="256" t="s">
        <v>685</v>
      </c>
      <c r="C411" s="264" t="s">
        <v>686</v>
      </c>
      <c r="D411" s="257" t="s">
        <v>288</v>
      </c>
      <c r="E411" s="258">
        <v>142.45883000000001</v>
      </c>
      <c r="F411" s="259"/>
      <c r="G411" s="260">
        <f>ROUND(E411*F411,2)</f>
        <v>0</v>
      </c>
      <c r="H411" s="259"/>
      <c r="I411" s="260">
        <f>ROUND(E411*H411,2)</f>
        <v>0</v>
      </c>
      <c r="J411" s="259"/>
      <c r="K411" s="260">
        <f>ROUND(E411*J411,2)</f>
        <v>0</v>
      </c>
      <c r="L411" s="260">
        <v>21</v>
      </c>
      <c r="M411" s="260">
        <f>G411*(1+L411/100)</f>
        <v>0</v>
      </c>
      <c r="N411" s="260">
        <v>0</v>
      </c>
      <c r="O411" s="260">
        <f>ROUND(E411*N411,2)</f>
        <v>0</v>
      </c>
      <c r="P411" s="260">
        <v>0</v>
      </c>
      <c r="Q411" s="260">
        <f>ROUND(E411*P411,2)</f>
        <v>0</v>
      </c>
      <c r="R411" s="260"/>
      <c r="S411" s="260" t="s">
        <v>166</v>
      </c>
      <c r="T411" s="261" t="s">
        <v>167</v>
      </c>
      <c r="U411" s="224">
        <v>0.105</v>
      </c>
      <c r="V411" s="224">
        <f>ROUND(E411*U411,2)</f>
        <v>14.96</v>
      </c>
      <c r="W411" s="224"/>
      <c r="X411" s="224" t="s">
        <v>193</v>
      </c>
      <c r="Y411" s="215"/>
      <c r="Z411" s="215"/>
      <c r="AA411" s="215"/>
      <c r="AB411" s="215"/>
      <c r="AC411" s="215"/>
      <c r="AD411" s="215"/>
      <c r="AE411" s="215"/>
      <c r="AF411" s="215"/>
      <c r="AG411" s="215" t="s">
        <v>204</v>
      </c>
      <c r="AH411" s="215"/>
      <c r="AI411" s="215"/>
      <c r="AJ411" s="215"/>
      <c r="AK411" s="215"/>
      <c r="AL411" s="215"/>
      <c r="AM411" s="215"/>
      <c r="AN411" s="215"/>
      <c r="AO411" s="215"/>
      <c r="AP411" s="215"/>
      <c r="AQ411" s="215"/>
      <c r="AR411" s="215"/>
      <c r="AS411" s="215"/>
      <c r="AT411" s="215"/>
      <c r="AU411" s="215"/>
      <c r="AV411" s="215"/>
      <c r="AW411" s="215"/>
      <c r="AX411" s="215"/>
      <c r="AY411" s="215"/>
      <c r="AZ411" s="215"/>
      <c r="BA411" s="215"/>
      <c r="BB411" s="215"/>
      <c r="BC411" s="215"/>
      <c r="BD411" s="215"/>
      <c r="BE411" s="215"/>
      <c r="BF411" s="215"/>
      <c r="BG411" s="215"/>
      <c r="BH411" s="215"/>
    </row>
    <row r="412" spans="1:60" outlineLevel="1" x14ac:dyDescent="0.2">
      <c r="A412" s="255">
        <v>134</v>
      </c>
      <c r="B412" s="256" t="s">
        <v>687</v>
      </c>
      <c r="C412" s="264" t="s">
        <v>688</v>
      </c>
      <c r="D412" s="257" t="s">
        <v>288</v>
      </c>
      <c r="E412" s="258">
        <v>28.491769999999999</v>
      </c>
      <c r="F412" s="259"/>
      <c r="G412" s="260">
        <f>ROUND(E412*F412,2)</f>
        <v>0</v>
      </c>
      <c r="H412" s="259"/>
      <c r="I412" s="260">
        <f>ROUND(E412*H412,2)</f>
        <v>0</v>
      </c>
      <c r="J412" s="259"/>
      <c r="K412" s="260">
        <f>ROUND(E412*J412,2)</f>
        <v>0</v>
      </c>
      <c r="L412" s="260">
        <v>21</v>
      </c>
      <c r="M412" s="260">
        <f>G412*(1+L412/100)</f>
        <v>0</v>
      </c>
      <c r="N412" s="260">
        <v>0</v>
      </c>
      <c r="O412" s="260">
        <f>ROUND(E412*N412,2)</f>
        <v>0</v>
      </c>
      <c r="P412" s="260">
        <v>0</v>
      </c>
      <c r="Q412" s="260">
        <f>ROUND(E412*P412,2)</f>
        <v>0</v>
      </c>
      <c r="R412" s="260"/>
      <c r="S412" s="260" t="s">
        <v>166</v>
      </c>
      <c r="T412" s="261" t="s">
        <v>167</v>
      </c>
      <c r="U412" s="224">
        <v>0.16400000000000001</v>
      </c>
      <c r="V412" s="224">
        <f>ROUND(E412*U412,2)</f>
        <v>4.67</v>
      </c>
      <c r="W412" s="224"/>
      <c r="X412" s="224" t="s">
        <v>193</v>
      </c>
      <c r="Y412" s="215"/>
      <c r="Z412" s="215"/>
      <c r="AA412" s="215"/>
      <c r="AB412" s="215"/>
      <c r="AC412" s="215"/>
      <c r="AD412" s="215"/>
      <c r="AE412" s="215"/>
      <c r="AF412" s="215"/>
      <c r="AG412" s="215" t="s">
        <v>204</v>
      </c>
      <c r="AH412" s="215"/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5"/>
      <c r="AT412" s="215"/>
      <c r="AU412" s="215"/>
      <c r="AV412" s="215"/>
      <c r="AW412" s="215"/>
      <c r="AX412" s="215"/>
      <c r="AY412" s="215"/>
      <c r="AZ412" s="215"/>
      <c r="BA412" s="215"/>
      <c r="BB412" s="215"/>
      <c r="BC412" s="215"/>
      <c r="BD412" s="215"/>
      <c r="BE412" s="215"/>
      <c r="BF412" s="215"/>
      <c r="BG412" s="215"/>
      <c r="BH412" s="215"/>
    </row>
    <row r="413" spans="1:60" outlineLevel="1" x14ac:dyDescent="0.2">
      <c r="A413" s="235">
        <v>135</v>
      </c>
      <c r="B413" s="236" t="s">
        <v>689</v>
      </c>
      <c r="C413" s="247" t="s">
        <v>690</v>
      </c>
      <c r="D413" s="237" t="s">
        <v>288</v>
      </c>
      <c r="E413" s="238">
        <v>28.491769999999999</v>
      </c>
      <c r="F413" s="239"/>
      <c r="G413" s="240">
        <f>ROUND(E413*F413,2)</f>
        <v>0</v>
      </c>
      <c r="H413" s="239"/>
      <c r="I413" s="240">
        <f>ROUND(E413*H413,2)</f>
        <v>0</v>
      </c>
      <c r="J413" s="239"/>
      <c r="K413" s="240">
        <f>ROUND(E413*J413,2)</f>
        <v>0</v>
      </c>
      <c r="L413" s="240">
        <v>21</v>
      </c>
      <c r="M413" s="240">
        <f>G413*(1+L413/100)</f>
        <v>0</v>
      </c>
      <c r="N413" s="240">
        <v>0</v>
      </c>
      <c r="O413" s="240">
        <f>ROUND(E413*N413,2)</f>
        <v>0</v>
      </c>
      <c r="P413" s="240">
        <v>0</v>
      </c>
      <c r="Q413" s="240">
        <f>ROUND(E413*P413,2)</f>
        <v>0</v>
      </c>
      <c r="R413" s="240"/>
      <c r="S413" s="240" t="s">
        <v>166</v>
      </c>
      <c r="T413" s="241" t="s">
        <v>167</v>
      </c>
      <c r="U413" s="224">
        <v>0</v>
      </c>
      <c r="V413" s="224">
        <f>ROUND(E413*U413,2)</f>
        <v>0</v>
      </c>
      <c r="W413" s="224"/>
      <c r="X413" s="224" t="s">
        <v>193</v>
      </c>
      <c r="Y413" s="215"/>
      <c r="Z413" s="215"/>
      <c r="AA413" s="215"/>
      <c r="AB413" s="215"/>
      <c r="AC413" s="215"/>
      <c r="AD413" s="215"/>
      <c r="AE413" s="215"/>
      <c r="AF413" s="215"/>
      <c r="AG413" s="215" t="s">
        <v>204</v>
      </c>
      <c r="AH413" s="215"/>
      <c r="AI413" s="215"/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5"/>
      <c r="AT413" s="215"/>
      <c r="AU413" s="215"/>
      <c r="AV413" s="215"/>
      <c r="AW413" s="215"/>
      <c r="AX413" s="215"/>
      <c r="AY413" s="215"/>
      <c r="AZ413" s="215"/>
      <c r="BA413" s="215"/>
      <c r="BB413" s="215"/>
      <c r="BC413" s="215"/>
      <c r="BD413" s="215"/>
      <c r="BE413" s="215"/>
      <c r="BF413" s="215"/>
      <c r="BG413" s="215"/>
      <c r="BH413" s="215"/>
    </row>
    <row r="414" spans="1:60" x14ac:dyDescent="0.2">
      <c r="A414" s="3"/>
      <c r="B414" s="4"/>
      <c r="C414" s="250"/>
      <c r="D414" s="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AE414">
        <v>15</v>
      </c>
      <c r="AF414">
        <v>21</v>
      </c>
      <c r="AG414" t="s">
        <v>148</v>
      </c>
    </row>
    <row r="415" spans="1:60" x14ac:dyDescent="0.2">
      <c r="A415" s="218"/>
      <c r="B415" s="219" t="s">
        <v>29</v>
      </c>
      <c r="C415" s="251"/>
      <c r="D415" s="220"/>
      <c r="E415" s="221"/>
      <c r="F415" s="221"/>
      <c r="G415" s="245">
        <f>G8+G47+G64+G102+G120+G131+G159+G182+G198+G214+G228+G235+G242+G257+G259+G277+G286+G290+G296+G308+G358+G373+G381+G397+G407</f>
        <v>0</v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AE415">
        <f>SUMIF(L7:L413,AE414,G7:G413)</f>
        <v>0</v>
      </c>
      <c r="AF415">
        <f>SUMIF(L7:L413,AF414,G7:G413)</f>
        <v>0</v>
      </c>
      <c r="AG415" t="s">
        <v>199</v>
      </c>
    </row>
    <row r="416" spans="1:60" x14ac:dyDescent="0.2">
      <c r="C416" s="252"/>
      <c r="D416" s="10"/>
      <c r="AG416" t="s">
        <v>200</v>
      </c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bPZQn6Ekve+X2hZQge9L1tWJ1XS/gX/ioGr4kJeOZt4yIVdvj7+74rgmJg0qEdUIdqgPV9glH92rd2hanQVlw==" saltValue="Tdblw0UExrPJ0Pwdqdaocg==" spinCount="100000" sheet="1"/>
  <mergeCells count="88">
    <mergeCell ref="C383:G383"/>
    <mergeCell ref="C386:G386"/>
    <mergeCell ref="C395:G395"/>
    <mergeCell ref="C402:G402"/>
    <mergeCell ref="C350:G350"/>
    <mergeCell ref="C351:G351"/>
    <mergeCell ref="C353:G353"/>
    <mergeCell ref="C355:G355"/>
    <mergeCell ref="C356:G356"/>
    <mergeCell ref="C368:G368"/>
    <mergeCell ref="C342:G342"/>
    <mergeCell ref="C343:G343"/>
    <mergeCell ref="C344:G344"/>
    <mergeCell ref="C346:G346"/>
    <mergeCell ref="C347:G347"/>
    <mergeCell ref="C349:G349"/>
    <mergeCell ref="C325:G325"/>
    <mergeCell ref="C326:G326"/>
    <mergeCell ref="C329:G329"/>
    <mergeCell ref="C334:G334"/>
    <mergeCell ref="C338:G338"/>
    <mergeCell ref="C341:G341"/>
    <mergeCell ref="C302:G302"/>
    <mergeCell ref="C305:G305"/>
    <mergeCell ref="C313:G313"/>
    <mergeCell ref="C318:G318"/>
    <mergeCell ref="C321:G321"/>
    <mergeCell ref="C324:G324"/>
    <mergeCell ref="C255:G255"/>
    <mergeCell ref="C265:G265"/>
    <mergeCell ref="C268:G268"/>
    <mergeCell ref="C271:G271"/>
    <mergeCell ref="C274:G274"/>
    <mergeCell ref="C281:G281"/>
    <mergeCell ref="C196:G196"/>
    <mergeCell ref="C204:G204"/>
    <mergeCell ref="C207:G207"/>
    <mergeCell ref="C210:G210"/>
    <mergeCell ref="C230:G230"/>
    <mergeCell ref="C244:G244"/>
    <mergeCell ref="C175:G175"/>
    <mergeCell ref="C180:G180"/>
    <mergeCell ref="C184:G184"/>
    <mergeCell ref="C187:G187"/>
    <mergeCell ref="C190:G190"/>
    <mergeCell ref="C193:G193"/>
    <mergeCell ref="C162:G162"/>
    <mergeCell ref="C163:G163"/>
    <mergeCell ref="C164:G164"/>
    <mergeCell ref="C165:G165"/>
    <mergeCell ref="C171:G171"/>
    <mergeCell ref="C174:G174"/>
    <mergeCell ref="C137:G137"/>
    <mergeCell ref="C141:G141"/>
    <mergeCell ref="C144:G144"/>
    <mergeCell ref="C148:G148"/>
    <mergeCell ref="C152:G152"/>
    <mergeCell ref="C161:G161"/>
    <mergeCell ref="C117:G117"/>
    <mergeCell ref="C122:G122"/>
    <mergeCell ref="C124:G124"/>
    <mergeCell ref="C125:G125"/>
    <mergeCell ref="C127:G127"/>
    <mergeCell ref="C128:G128"/>
    <mergeCell ref="C91:G91"/>
    <mergeCell ref="C92:G92"/>
    <mergeCell ref="C96:G96"/>
    <mergeCell ref="C97:G97"/>
    <mergeCell ref="C100:G100"/>
    <mergeCell ref="C116:G116"/>
    <mergeCell ref="C70:G70"/>
    <mergeCell ref="C71:G71"/>
    <mergeCell ref="C75:G75"/>
    <mergeCell ref="C78:G78"/>
    <mergeCell ref="C79:G79"/>
    <mergeCell ref="C85:G85"/>
    <mergeCell ref="C18:G18"/>
    <mergeCell ref="C23:G23"/>
    <mergeCell ref="C28:G28"/>
    <mergeCell ref="C49:G49"/>
    <mergeCell ref="C56:G56"/>
    <mergeCell ref="C63:G6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53</v>
      </c>
      <c r="C4" s="207" t="s">
        <v>54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47</v>
      </c>
      <c r="C8" s="246" t="s">
        <v>74</v>
      </c>
      <c r="D8" s="231"/>
      <c r="E8" s="232"/>
      <c r="F8" s="233"/>
      <c r="G8" s="233">
        <f>SUMIF(AG9:AG46,"&lt;&gt;NOR",G9:G46)</f>
        <v>0</v>
      </c>
      <c r="H8" s="233"/>
      <c r="I8" s="233">
        <f>SUM(I9:I46)</f>
        <v>0</v>
      </c>
      <c r="J8" s="233"/>
      <c r="K8" s="233">
        <f>SUM(K9:K46)</f>
        <v>0</v>
      </c>
      <c r="L8" s="233"/>
      <c r="M8" s="233">
        <f>SUM(M9:M46)</f>
        <v>0</v>
      </c>
      <c r="N8" s="233"/>
      <c r="O8" s="233">
        <f>SUM(O9:O46)</f>
        <v>0</v>
      </c>
      <c r="P8" s="233"/>
      <c r="Q8" s="233">
        <f>SUM(Q9:Q46)</f>
        <v>0</v>
      </c>
      <c r="R8" s="233"/>
      <c r="S8" s="233"/>
      <c r="T8" s="234"/>
      <c r="U8" s="228"/>
      <c r="V8" s="228">
        <f>SUM(V9:V46)</f>
        <v>46.699999999999996</v>
      </c>
      <c r="W8" s="228"/>
      <c r="X8" s="228"/>
      <c r="AG8" t="s">
        <v>162</v>
      </c>
    </row>
    <row r="9" spans="1:60" outlineLevel="1" x14ac:dyDescent="0.2">
      <c r="A9" s="235">
        <v>1</v>
      </c>
      <c r="B9" s="236" t="s">
        <v>235</v>
      </c>
      <c r="C9" s="247" t="s">
        <v>236</v>
      </c>
      <c r="D9" s="237" t="s">
        <v>237</v>
      </c>
      <c r="E9" s="238">
        <v>7.74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0</v>
      </c>
      <c r="O9" s="240">
        <f>ROUND(E9*N9,2)</f>
        <v>0</v>
      </c>
      <c r="P9" s="240">
        <v>0</v>
      </c>
      <c r="Q9" s="240">
        <f>ROUND(E9*P9,2)</f>
        <v>0</v>
      </c>
      <c r="R9" s="240"/>
      <c r="S9" s="240" t="s">
        <v>166</v>
      </c>
      <c r="T9" s="241" t="s">
        <v>167</v>
      </c>
      <c r="U9" s="224">
        <v>5.8000000000000003E-2</v>
      </c>
      <c r="V9" s="224">
        <f>ROUND(E9*U9,2)</f>
        <v>0.45</v>
      </c>
      <c r="W9" s="224"/>
      <c r="X9" s="224" t="s">
        <v>193</v>
      </c>
      <c r="Y9" s="215"/>
      <c r="Z9" s="215"/>
      <c r="AA9" s="215"/>
      <c r="AB9" s="215"/>
      <c r="AC9" s="215"/>
      <c r="AD9" s="215"/>
      <c r="AE9" s="215"/>
      <c r="AF9" s="215"/>
      <c r="AG9" s="215" t="s">
        <v>194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22"/>
      <c r="B10" s="223"/>
      <c r="C10" s="248" t="s">
        <v>238</v>
      </c>
      <c r="D10" s="243"/>
      <c r="E10" s="243"/>
      <c r="F10" s="243"/>
      <c r="G10" s="24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171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22"/>
      <c r="B11" s="223"/>
      <c r="C11" s="262" t="s">
        <v>694</v>
      </c>
      <c r="D11" s="253"/>
      <c r="E11" s="254">
        <v>3.6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15"/>
      <c r="Z11" s="215"/>
      <c r="AA11" s="215"/>
      <c r="AB11" s="215"/>
      <c r="AC11" s="215"/>
      <c r="AD11" s="215"/>
      <c r="AE11" s="215"/>
      <c r="AF11" s="215"/>
      <c r="AG11" s="215" t="s">
        <v>240</v>
      </c>
      <c r="AH11" s="215">
        <v>0</v>
      </c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62" t="s">
        <v>695</v>
      </c>
      <c r="D12" s="253"/>
      <c r="E12" s="254">
        <v>4.1399999999999997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5"/>
      <c r="Z12" s="215"/>
      <c r="AA12" s="215"/>
      <c r="AB12" s="215"/>
      <c r="AC12" s="215"/>
      <c r="AD12" s="215"/>
      <c r="AE12" s="215"/>
      <c r="AF12" s="215"/>
      <c r="AG12" s="215" t="s">
        <v>240</v>
      </c>
      <c r="AH12" s="215">
        <v>0</v>
      </c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35">
        <v>2</v>
      </c>
      <c r="B13" s="236" t="s">
        <v>696</v>
      </c>
      <c r="C13" s="247" t="s">
        <v>697</v>
      </c>
      <c r="D13" s="237" t="s">
        <v>237</v>
      </c>
      <c r="E13" s="238">
        <v>7.74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21</v>
      </c>
      <c r="M13" s="240">
        <f>G13*(1+L13/100)</f>
        <v>0</v>
      </c>
      <c r="N13" s="240">
        <v>0</v>
      </c>
      <c r="O13" s="240">
        <f>ROUND(E13*N13,2)</f>
        <v>0</v>
      </c>
      <c r="P13" s="240">
        <v>0</v>
      </c>
      <c r="Q13" s="240">
        <f>ROUND(E13*P13,2)</f>
        <v>0</v>
      </c>
      <c r="R13" s="240"/>
      <c r="S13" s="240" t="s">
        <v>166</v>
      </c>
      <c r="T13" s="241" t="s">
        <v>167</v>
      </c>
      <c r="U13" s="224">
        <v>3.5329999999999999</v>
      </c>
      <c r="V13" s="224">
        <f>ROUND(E13*U13,2)</f>
        <v>27.35</v>
      </c>
      <c r="W13" s="224"/>
      <c r="X13" s="224" t="s">
        <v>193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194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62" t="s">
        <v>694</v>
      </c>
      <c r="D14" s="253"/>
      <c r="E14" s="254">
        <v>3.6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240</v>
      </c>
      <c r="AH14" s="215">
        <v>0</v>
      </c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22"/>
      <c r="B15" s="223"/>
      <c r="C15" s="262" t="s">
        <v>695</v>
      </c>
      <c r="D15" s="253"/>
      <c r="E15" s="254">
        <v>4.1399999999999997</v>
      </c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15"/>
      <c r="Z15" s="215"/>
      <c r="AA15" s="215"/>
      <c r="AB15" s="215"/>
      <c r="AC15" s="215"/>
      <c r="AD15" s="215"/>
      <c r="AE15" s="215"/>
      <c r="AF15" s="215"/>
      <c r="AG15" s="215" t="s">
        <v>240</v>
      </c>
      <c r="AH15" s="215">
        <v>0</v>
      </c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35">
        <v>3</v>
      </c>
      <c r="B16" s="236" t="s">
        <v>246</v>
      </c>
      <c r="C16" s="247" t="s">
        <v>247</v>
      </c>
      <c r="D16" s="237" t="s">
        <v>237</v>
      </c>
      <c r="E16" s="238">
        <v>7.74</v>
      </c>
      <c r="F16" s="239"/>
      <c r="G16" s="240">
        <f>ROUND(E16*F16,2)</f>
        <v>0</v>
      </c>
      <c r="H16" s="239"/>
      <c r="I16" s="240">
        <f>ROUND(E16*H16,2)</f>
        <v>0</v>
      </c>
      <c r="J16" s="239"/>
      <c r="K16" s="240">
        <f>ROUND(E16*J16,2)</f>
        <v>0</v>
      </c>
      <c r="L16" s="240">
        <v>21</v>
      </c>
      <c r="M16" s="240">
        <f>G16*(1+L16/100)</f>
        <v>0</v>
      </c>
      <c r="N16" s="240">
        <v>0</v>
      </c>
      <c r="O16" s="240">
        <f>ROUND(E16*N16,2)</f>
        <v>0</v>
      </c>
      <c r="P16" s="240">
        <v>0</v>
      </c>
      <c r="Q16" s="240">
        <f>ROUND(E16*P16,2)</f>
        <v>0</v>
      </c>
      <c r="R16" s="240"/>
      <c r="S16" s="240" t="s">
        <v>166</v>
      </c>
      <c r="T16" s="241" t="s">
        <v>167</v>
      </c>
      <c r="U16" s="224">
        <v>0.34499999999999997</v>
      </c>
      <c r="V16" s="224">
        <f>ROUND(E16*U16,2)</f>
        <v>2.67</v>
      </c>
      <c r="W16" s="224"/>
      <c r="X16" s="224" t="s">
        <v>193</v>
      </c>
      <c r="Y16" s="215"/>
      <c r="Z16" s="215"/>
      <c r="AA16" s="215"/>
      <c r="AB16" s="215"/>
      <c r="AC16" s="215"/>
      <c r="AD16" s="215"/>
      <c r="AE16" s="215"/>
      <c r="AF16" s="215"/>
      <c r="AG16" s="215" t="s">
        <v>194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22"/>
      <c r="B17" s="223"/>
      <c r="C17" s="248" t="s">
        <v>238</v>
      </c>
      <c r="D17" s="243"/>
      <c r="E17" s="243"/>
      <c r="F17" s="243"/>
      <c r="G17" s="243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15"/>
      <c r="Z17" s="215"/>
      <c r="AA17" s="215"/>
      <c r="AB17" s="215"/>
      <c r="AC17" s="215"/>
      <c r="AD17" s="215"/>
      <c r="AE17" s="215"/>
      <c r="AF17" s="215"/>
      <c r="AG17" s="215" t="s">
        <v>171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62" t="s">
        <v>694</v>
      </c>
      <c r="D18" s="253"/>
      <c r="E18" s="254">
        <v>3.6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240</v>
      </c>
      <c r="AH18" s="215">
        <v>0</v>
      </c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22"/>
      <c r="B19" s="223"/>
      <c r="C19" s="262" t="s">
        <v>695</v>
      </c>
      <c r="D19" s="253"/>
      <c r="E19" s="254">
        <v>4.1399999999999997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15"/>
      <c r="Z19" s="215"/>
      <c r="AA19" s="215"/>
      <c r="AB19" s="215"/>
      <c r="AC19" s="215"/>
      <c r="AD19" s="215"/>
      <c r="AE19" s="215"/>
      <c r="AF19" s="215"/>
      <c r="AG19" s="215" t="s">
        <v>240</v>
      </c>
      <c r="AH19" s="215">
        <v>0</v>
      </c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35">
        <v>4</v>
      </c>
      <c r="B20" s="236" t="s">
        <v>248</v>
      </c>
      <c r="C20" s="247" t="s">
        <v>249</v>
      </c>
      <c r="D20" s="237" t="s">
        <v>237</v>
      </c>
      <c r="E20" s="238">
        <v>7.74</v>
      </c>
      <c r="F20" s="239"/>
      <c r="G20" s="240">
        <f>ROUND(E20*F20,2)</f>
        <v>0</v>
      </c>
      <c r="H20" s="239"/>
      <c r="I20" s="240">
        <f>ROUND(E20*H20,2)</f>
        <v>0</v>
      </c>
      <c r="J20" s="239"/>
      <c r="K20" s="240">
        <f>ROUND(E20*J20,2)</f>
        <v>0</v>
      </c>
      <c r="L20" s="240">
        <v>21</v>
      </c>
      <c r="M20" s="240">
        <f>G20*(1+L20/100)</f>
        <v>0</v>
      </c>
      <c r="N20" s="240">
        <v>0</v>
      </c>
      <c r="O20" s="240">
        <f>ROUND(E20*N20,2)</f>
        <v>0</v>
      </c>
      <c r="P20" s="240">
        <v>0</v>
      </c>
      <c r="Q20" s="240">
        <f>ROUND(E20*P20,2)</f>
        <v>0</v>
      </c>
      <c r="R20" s="240"/>
      <c r="S20" s="240" t="s">
        <v>166</v>
      </c>
      <c r="T20" s="241" t="s">
        <v>167</v>
      </c>
      <c r="U20" s="224">
        <v>8.6999999999999994E-2</v>
      </c>
      <c r="V20" s="224">
        <f>ROUND(E20*U20,2)</f>
        <v>0.67</v>
      </c>
      <c r="W20" s="224"/>
      <c r="X20" s="224" t="s">
        <v>193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194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22"/>
      <c r="B21" s="223"/>
      <c r="C21" s="248" t="s">
        <v>238</v>
      </c>
      <c r="D21" s="243"/>
      <c r="E21" s="243"/>
      <c r="F21" s="243"/>
      <c r="G21" s="243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15"/>
      <c r="Z21" s="215"/>
      <c r="AA21" s="215"/>
      <c r="AB21" s="215"/>
      <c r="AC21" s="215"/>
      <c r="AD21" s="215"/>
      <c r="AE21" s="215"/>
      <c r="AF21" s="215"/>
      <c r="AG21" s="215" t="s">
        <v>171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22"/>
      <c r="B22" s="223"/>
      <c r="C22" s="262" t="s">
        <v>694</v>
      </c>
      <c r="D22" s="253"/>
      <c r="E22" s="254">
        <v>3.6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15"/>
      <c r="Z22" s="215"/>
      <c r="AA22" s="215"/>
      <c r="AB22" s="215"/>
      <c r="AC22" s="215"/>
      <c r="AD22" s="215"/>
      <c r="AE22" s="215"/>
      <c r="AF22" s="215"/>
      <c r="AG22" s="215" t="s">
        <v>240</v>
      </c>
      <c r="AH22" s="215">
        <v>0</v>
      </c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22"/>
      <c r="B23" s="223"/>
      <c r="C23" s="262" t="s">
        <v>695</v>
      </c>
      <c r="D23" s="253"/>
      <c r="E23" s="254">
        <v>4.1399999999999997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240</v>
      </c>
      <c r="AH23" s="215">
        <v>0</v>
      </c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35">
        <v>5</v>
      </c>
      <c r="B24" s="236" t="s">
        <v>250</v>
      </c>
      <c r="C24" s="247" t="s">
        <v>251</v>
      </c>
      <c r="D24" s="237" t="s">
        <v>237</v>
      </c>
      <c r="E24" s="238">
        <v>7.74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21</v>
      </c>
      <c r="M24" s="240">
        <f>G24*(1+L24/100)</f>
        <v>0</v>
      </c>
      <c r="N24" s="240">
        <v>0</v>
      </c>
      <c r="O24" s="240">
        <f>ROUND(E24*N24,2)</f>
        <v>0</v>
      </c>
      <c r="P24" s="240">
        <v>0</v>
      </c>
      <c r="Q24" s="240">
        <f>ROUND(E24*P24,2)</f>
        <v>0</v>
      </c>
      <c r="R24" s="240"/>
      <c r="S24" s="240" t="s">
        <v>166</v>
      </c>
      <c r="T24" s="241" t="s">
        <v>167</v>
      </c>
      <c r="U24" s="224">
        <v>0.79100000000000004</v>
      </c>
      <c r="V24" s="224">
        <f>ROUND(E24*U24,2)</f>
        <v>6.12</v>
      </c>
      <c r="W24" s="224"/>
      <c r="X24" s="224" t="s">
        <v>193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194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22"/>
      <c r="B25" s="223"/>
      <c r="C25" s="248" t="s">
        <v>238</v>
      </c>
      <c r="D25" s="243"/>
      <c r="E25" s="243"/>
      <c r="F25" s="243"/>
      <c r="G25" s="243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15"/>
      <c r="Z25" s="215"/>
      <c r="AA25" s="215"/>
      <c r="AB25" s="215"/>
      <c r="AC25" s="215"/>
      <c r="AD25" s="215"/>
      <c r="AE25" s="215"/>
      <c r="AF25" s="215"/>
      <c r="AG25" s="215" t="s">
        <v>171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22"/>
      <c r="B26" s="223"/>
      <c r="C26" s="262" t="s">
        <v>694</v>
      </c>
      <c r="D26" s="253"/>
      <c r="E26" s="254">
        <v>3.6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15"/>
      <c r="Z26" s="215"/>
      <c r="AA26" s="215"/>
      <c r="AB26" s="215"/>
      <c r="AC26" s="215"/>
      <c r="AD26" s="215"/>
      <c r="AE26" s="215"/>
      <c r="AF26" s="215"/>
      <c r="AG26" s="215" t="s">
        <v>240</v>
      </c>
      <c r="AH26" s="215">
        <v>0</v>
      </c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22"/>
      <c r="B27" s="223"/>
      <c r="C27" s="262" t="s">
        <v>695</v>
      </c>
      <c r="D27" s="253"/>
      <c r="E27" s="254">
        <v>4.1399999999999997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15"/>
      <c r="Z27" s="215"/>
      <c r="AA27" s="215"/>
      <c r="AB27" s="215"/>
      <c r="AC27" s="215"/>
      <c r="AD27" s="215"/>
      <c r="AE27" s="215"/>
      <c r="AF27" s="215"/>
      <c r="AG27" s="215" t="s">
        <v>240</v>
      </c>
      <c r="AH27" s="215">
        <v>0</v>
      </c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35">
        <v>6</v>
      </c>
      <c r="B28" s="236" t="s">
        <v>252</v>
      </c>
      <c r="C28" s="247" t="s">
        <v>253</v>
      </c>
      <c r="D28" s="237" t="s">
        <v>237</v>
      </c>
      <c r="E28" s="238">
        <v>4.8600000000000003</v>
      </c>
      <c r="F28" s="239"/>
      <c r="G28" s="240">
        <f>ROUND(E28*F28,2)</f>
        <v>0</v>
      </c>
      <c r="H28" s="239"/>
      <c r="I28" s="240">
        <f>ROUND(E28*H28,2)</f>
        <v>0</v>
      </c>
      <c r="J28" s="239"/>
      <c r="K28" s="240">
        <f>ROUND(E28*J28,2)</f>
        <v>0</v>
      </c>
      <c r="L28" s="240">
        <v>21</v>
      </c>
      <c r="M28" s="240">
        <f>G28*(1+L28/100)</f>
        <v>0</v>
      </c>
      <c r="N28" s="240">
        <v>0</v>
      </c>
      <c r="O28" s="240">
        <f>ROUND(E28*N28,2)</f>
        <v>0</v>
      </c>
      <c r="P28" s="240">
        <v>0</v>
      </c>
      <c r="Q28" s="240">
        <f>ROUND(E28*P28,2)</f>
        <v>0</v>
      </c>
      <c r="R28" s="240"/>
      <c r="S28" s="240" t="s">
        <v>166</v>
      </c>
      <c r="T28" s="241" t="s">
        <v>167</v>
      </c>
      <c r="U28" s="224">
        <v>1.0999999999999999E-2</v>
      </c>
      <c r="V28" s="224">
        <f>ROUND(E28*U28,2)</f>
        <v>0.05</v>
      </c>
      <c r="W28" s="224"/>
      <c r="X28" s="224" t="s">
        <v>193</v>
      </c>
      <c r="Y28" s="215"/>
      <c r="Z28" s="215"/>
      <c r="AA28" s="215"/>
      <c r="AB28" s="215"/>
      <c r="AC28" s="215"/>
      <c r="AD28" s="215"/>
      <c r="AE28" s="215"/>
      <c r="AF28" s="215"/>
      <c r="AG28" s="215" t="s">
        <v>194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22"/>
      <c r="B29" s="223"/>
      <c r="C29" s="262" t="s">
        <v>698</v>
      </c>
      <c r="D29" s="253"/>
      <c r="E29" s="254">
        <v>0.72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15"/>
      <c r="Z29" s="215"/>
      <c r="AA29" s="215"/>
      <c r="AB29" s="215"/>
      <c r="AC29" s="215"/>
      <c r="AD29" s="215"/>
      <c r="AE29" s="215"/>
      <c r="AF29" s="215"/>
      <c r="AG29" s="215" t="s">
        <v>240</v>
      </c>
      <c r="AH29" s="215">
        <v>0</v>
      </c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22"/>
      <c r="B30" s="223"/>
      <c r="C30" s="262" t="s">
        <v>695</v>
      </c>
      <c r="D30" s="253"/>
      <c r="E30" s="254">
        <v>4.1399999999999997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15"/>
      <c r="Z30" s="215"/>
      <c r="AA30" s="215"/>
      <c r="AB30" s="215"/>
      <c r="AC30" s="215"/>
      <c r="AD30" s="215"/>
      <c r="AE30" s="215"/>
      <c r="AF30" s="215"/>
      <c r="AG30" s="215" t="s">
        <v>240</v>
      </c>
      <c r="AH30" s="215">
        <v>0</v>
      </c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35">
        <v>7</v>
      </c>
      <c r="B31" s="236" t="s">
        <v>255</v>
      </c>
      <c r="C31" s="247" t="s">
        <v>256</v>
      </c>
      <c r="D31" s="237" t="s">
        <v>237</v>
      </c>
      <c r="E31" s="238">
        <v>19.440000000000001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21</v>
      </c>
      <c r="M31" s="240">
        <f>G31*(1+L31/100)</f>
        <v>0</v>
      </c>
      <c r="N31" s="240">
        <v>0</v>
      </c>
      <c r="O31" s="240">
        <f>ROUND(E31*N31,2)</f>
        <v>0</v>
      </c>
      <c r="P31" s="240">
        <v>0</v>
      </c>
      <c r="Q31" s="240">
        <f>ROUND(E31*P31,2)</f>
        <v>0</v>
      </c>
      <c r="R31" s="240"/>
      <c r="S31" s="240" t="s">
        <v>166</v>
      </c>
      <c r="T31" s="241" t="s">
        <v>167</v>
      </c>
      <c r="U31" s="224">
        <v>0</v>
      </c>
      <c r="V31" s="224">
        <f>ROUND(E31*U31,2)</f>
        <v>0</v>
      </c>
      <c r="W31" s="224"/>
      <c r="X31" s="224" t="s">
        <v>193</v>
      </c>
      <c r="Y31" s="215"/>
      <c r="Z31" s="215"/>
      <c r="AA31" s="215"/>
      <c r="AB31" s="215"/>
      <c r="AC31" s="215"/>
      <c r="AD31" s="215"/>
      <c r="AE31" s="215"/>
      <c r="AF31" s="215"/>
      <c r="AG31" s="215" t="s">
        <v>194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22"/>
      <c r="B32" s="223"/>
      <c r="C32" s="262" t="s">
        <v>699</v>
      </c>
      <c r="D32" s="253"/>
      <c r="E32" s="254">
        <v>2.88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5"/>
      <c r="Z32" s="215"/>
      <c r="AA32" s="215"/>
      <c r="AB32" s="215"/>
      <c r="AC32" s="215"/>
      <c r="AD32" s="215"/>
      <c r="AE32" s="215"/>
      <c r="AF32" s="215"/>
      <c r="AG32" s="215" t="s">
        <v>240</v>
      </c>
      <c r="AH32" s="215">
        <v>0</v>
      </c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">
      <c r="A33" s="222"/>
      <c r="B33" s="223"/>
      <c r="C33" s="262" t="s">
        <v>700</v>
      </c>
      <c r="D33" s="253"/>
      <c r="E33" s="254">
        <v>16.559999999999999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15"/>
      <c r="Z33" s="215"/>
      <c r="AA33" s="215"/>
      <c r="AB33" s="215"/>
      <c r="AC33" s="215"/>
      <c r="AD33" s="215"/>
      <c r="AE33" s="215"/>
      <c r="AF33" s="215"/>
      <c r="AG33" s="215" t="s">
        <v>240</v>
      </c>
      <c r="AH33" s="215">
        <v>0</v>
      </c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 x14ac:dyDescent="0.2">
      <c r="A34" s="235">
        <v>8</v>
      </c>
      <c r="B34" s="236" t="s">
        <v>258</v>
      </c>
      <c r="C34" s="247" t="s">
        <v>259</v>
      </c>
      <c r="D34" s="237" t="s">
        <v>237</v>
      </c>
      <c r="E34" s="238">
        <v>4.8600000000000003</v>
      </c>
      <c r="F34" s="239"/>
      <c r="G34" s="240">
        <f>ROUND(E34*F34,2)</f>
        <v>0</v>
      </c>
      <c r="H34" s="239"/>
      <c r="I34" s="240">
        <f>ROUND(E34*H34,2)</f>
        <v>0</v>
      </c>
      <c r="J34" s="239"/>
      <c r="K34" s="240">
        <f>ROUND(E34*J34,2)</f>
        <v>0</v>
      </c>
      <c r="L34" s="240">
        <v>21</v>
      </c>
      <c r="M34" s="240">
        <f>G34*(1+L34/100)</f>
        <v>0</v>
      </c>
      <c r="N34" s="240">
        <v>0</v>
      </c>
      <c r="O34" s="240">
        <f>ROUND(E34*N34,2)</f>
        <v>0</v>
      </c>
      <c r="P34" s="240">
        <v>0</v>
      </c>
      <c r="Q34" s="240">
        <f>ROUND(E34*P34,2)</f>
        <v>0</v>
      </c>
      <c r="R34" s="240"/>
      <c r="S34" s="240" t="s">
        <v>166</v>
      </c>
      <c r="T34" s="241" t="s">
        <v>167</v>
      </c>
      <c r="U34" s="224">
        <v>0.65200000000000002</v>
      </c>
      <c r="V34" s="224">
        <f>ROUND(E34*U34,2)</f>
        <v>3.17</v>
      </c>
      <c r="W34" s="224"/>
      <c r="X34" s="224" t="s">
        <v>193</v>
      </c>
      <c r="Y34" s="215"/>
      <c r="Z34" s="215"/>
      <c r="AA34" s="215"/>
      <c r="AB34" s="215"/>
      <c r="AC34" s="215"/>
      <c r="AD34" s="215"/>
      <c r="AE34" s="215"/>
      <c r="AF34" s="215"/>
      <c r="AG34" s="215" t="s">
        <v>194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">
      <c r="A35" s="222"/>
      <c r="B35" s="223"/>
      <c r="C35" s="262" t="s">
        <v>698</v>
      </c>
      <c r="D35" s="253"/>
      <c r="E35" s="254">
        <v>0.72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15"/>
      <c r="Z35" s="215"/>
      <c r="AA35" s="215"/>
      <c r="AB35" s="215"/>
      <c r="AC35" s="215"/>
      <c r="AD35" s="215"/>
      <c r="AE35" s="215"/>
      <c r="AF35" s="215"/>
      <c r="AG35" s="215" t="s">
        <v>240</v>
      </c>
      <c r="AH35" s="215">
        <v>0</v>
      </c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22"/>
      <c r="B36" s="223"/>
      <c r="C36" s="262" t="s">
        <v>695</v>
      </c>
      <c r="D36" s="253"/>
      <c r="E36" s="254">
        <v>4.1399999999999997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15"/>
      <c r="Z36" s="215"/>
      <c r="AA36" s="215"/>
      <c r="AB36" s="215"/>
      <c r="AC36" s="215"/>
      <c r="AD36" s="215"/>
      <c r="AE36" s="215"/>
      <c r="AF36" s="215"/>
      <c r="AG36" s="215" t="s">
        <v>240</v>
      </c>
      <c r="AH36" s="215">
        <v>0</v>
      </c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1" x14ac:dyDescent="0.2">
      <c r="A37" s="235">
        <v>9</v>
      </c>
      <c r="B37" s="236" t="s">
        <v>260</v>
      </c>
      <c r="C37" s="247" t="s">
        <v>701</v>
      </c>
      <c r="D37" s="237" t="s">
        <v>237</v>
      </c>
      <c r="E37" s="238">
        <v>4.8600000000000003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21</v>
      </c>
      <c r="M37" s="240">
        <f>G37*(1+L37/100)</f>
        <v>0</v>
      </c>
      <c r="N37" s="240">
        <v>0</v>
      </c>
      <c r="O37" s="240">
        <f>ROUND(E37*N37,2)</f>
        <v>0</v>
      </c>
      <c r="P37" s="240">
        <v>0</v>
      </c>
      <c r="Q37" s="240">
        <f>ROUND(E37*P37,2)</f>
        <v>0</v>
      </c>
      <c r="R37" s="240"/>
      <c r="S37" s="240" t="s">
        <v>262</v>
      </c>
      <c r="T37" s="241" t="s">
        <v>167</v>
      </c>
      <c r="U37" s="224">
        <v>8.9999999999999993E-3</v>
      </c>
      <c r="V37" s="224">
        <f>ROUND(E37*U37,2)</f>
        <v>0.04</v>
      </c>
      <c r="W37" s="224"/>
      <c r="X37" s="224" t="s">
        <v>193</v>
      </c>
      <c r="Y37" s="215"/>
      <c r="Z37" s="215"/>
      <c r="AA37" s="215"/>
      <c r="AB37" s="215"/>
      <c r="AC37" s="215"/>
      <c r="AD37" s="215"/>
      <c r="AE37" s="215"/>
      <c r="AF37" s="215"/>
      <c r="AG37" s="215" t="s">
        <v>194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22"/>
      <c r="B38" s="223"/>
      <c r="C38" s="262" t="s">
        <v>698</v>
      </c>
      <c r="D38" s="253"/>
      <c r="E38" s="254">
        <v>0.72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240</v>
      </c>
      <c r="AH38" s="215">
        <v>0</v>
      </c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">
      <c r="A39" s="222"/>
      <c r="B39" s="223"/>
      <c r="C39" s="262" t="s">
        <v>695</v>
      </c>
      <c r="D39" s="253"/>
      <c r="E39" s="254">
        <v>4.1399999999999997</v>
      </c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15"/>
      <c r="Z39" s="215"/>
      <c r="AA39" s="215"/>
      <c r="AB39" s="215"/>
      <c r="AC39" s="215"/>
      <c r="AD39" s="215"/>
      <c r="AE39" s="215"/>
      <c r="AF39" s="215"/>
      <c r="AG39" s="215" t="s">
        <v>240</v>
      </c>
      <c r="AH39" s="215">
        <v>0</v>
      </c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">
      <c r="A40" s="235">
        <v>10</v>
      </c>
      <c r="B40" s="236" t="s">
        <v>263</v>
      </c>
      <c r="C40" s="247" t="s">
        <v>264</v>
      </c>
      <c r="D40" s="237" t="s">
        <v>237</v>
      </c>
      <c r="E40" s="238">
        <v>2.88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21</v>
      </c>
      <c r="M40" s="240">
        <f>G40*(1+L40/100)</f>
        <v>0</v>
      </c>
      <c r="N40" s="240">
        <v>0</v>
      </c>
      <c r="O40" s="240">
        <f>ROUND(E40*N40,2)</f>
        <v>0</v>
      </c>
      <c r="P40" s="240">
        <v>0</v>
      </c>
      <c r="Q40" s="240">
        <f>ROUND(E40*P40,2)</f>
        <v>0</v>
      </c>
      <c r="R40" s="240"/>
      <c r="S40" s="240" t="s">
        <v>166</v>
      </c>
      <c r="T40" s="241" t="s">
        <v>167</v>
      </c>
      <c r="U40" s="224">
        <v>1.1499999999999999</v>
      </c>
      <c r="V40" s="224">
        <f>ROUND(E40*U40,2)</f>
        <v>3.31</v>
      </c>
      <c r="W40" s="224"/>
      <c r="X40" s="224" t="s">
        <v>193</v>
      </c>
      <c r="Y40" s="215"/>
      <c r="Z40" s="215"/>
      <c r="AA40" s="215"/>
      <c r="AB40" s="215"/>
      <c r="AC40" s="215"/>
      <c r="AD40" s="215"/>
      <c r="AE40" s="215"/>
      <c r="AF40" s="215"/>
      <c r="AG40" s="215" t="s">
        <v>194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">
      <c r="A41" s="222"/>
      <c r="B41" s="223"/>
      <c r="C41" s="262" t="s">
        <v>702</v>
      </c>
      <c r="D41" s="253"/>
      <c r="E41" s="254">
        <v>2.88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15"/>
      <c r="Z41" s="215"/>
      <c r="AA41" s="215"/>
      <c r="AB41" s="215"/>
      <c r="AC41" s="215"/>
      <c r="AD41" s="215"/>
      <c r="AE41" s="215"/>
      <c r="AF41" s="215"/>
      <c r="AG41" s="215" t="s">
        <v>240</v>
      </c>
      <c r="AH41" s="215">
        <v>0</v>
      </c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1" x14ac:dyDescent="0.2">
      <c r="A42" s="235">
        <v>11</v>
      </c>
      <c r="B42" s="236" t="s">
        <v>703</v>
      </c>
      <c r="C42" s="247" t="s">
        <v>704</v>
      </c>
      <c r="D42" s="237" t="s">
        <v>237</v>
      </c>
      <c r="E42" s="238">
        <v>2.88</v>
      </c>
      <c r="F42" s="239"/>
      <c r="G42" s="240">
        <f>ROUND(E42*F42,2)</f>
        <v>0</v>
      </c>
      <c r="H42" s="239"/>
      <c r="I42" s="240">
        <f>ROUND(E42*H42,2)</f>
        <v>0</v>
      </c>
      <c r="J42" s="239"/>
      <c r="K42" s="240">
        <f>ROUND(E42*J42,2)</f>
        <v>0</v>
      </c>
      <c r="L42" s="240">
        <v>21</v>
      </c>
      <c r="M42" s="240">
        <f>G42*(1+L42/100)</f>
        <v>0</v>
      </c>
      <c r="N42" s="240">
        <v>0</v>
      </c>
      <c r="O42" s="240">
        <f>ROUND(E42*N42,2)</f>
        <v>0</v>
      </c>
      <c r="P42" s="240">
        <v>0</v>
      </c>
      <c r="Q42" s="240">
        <f>ROUND(E42*P42,2)</f>
        <v>0</v>
      </c>
      <c r="R42" s="240"/>
      <c r="S42" s="240" t="s">
        <v>166</v>
      </c>
      <c r="T42" s="241" t="s">
        <v>167</v>
      </c>
      <c r="U42" s="224">
        <v>0.997</v>
      </c>
      <c r="V42" s="224">
        <f>ROUND(E42*U42,2)</f>
        <v>2.87</v>
      </c>
      <c r="W42" s="224"/>
      <c r="X42" s="224" t="s">
        <v>193</v>
      </c>
      <c r="Y42" s="215"/>
      <c r="Z42" s="215"/>
      <c r="AA42" s="215"/>
      <c r="AB42" s="215"/>
      <c r="AC42" s="215"/>
      <c r="AD42" s="215"/>
      <c r="AE42" s="215"/>
      <c r="AF42" s="215"/>
      <c r="AG42" s="215" t="s">
        <v>194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">
      <c r="A43" s="222"/>
      <c r="B43" s="223"/>
      <c r="C43" s="262" t="s">
        <v>702</v>
      </c>
      <c r="D43" s="253"/>
      <c r="E43" s="254">
        <v>2.88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15"/>
      <c r="Z43" s="215"/>
      <c r="AA43" s="215"/>
      <c r="AB43" s="215"/>
      <c r="AC43" s="215"/>
      <c r="AD43" s="215"/>
      <c r="AE43" s="215"/>
      <c r="AF43" s="215"/>
      <c r="AG43" s="215" t="s">
        <v>240</v>
      </c>
      <c r="AH43" s="215">
        <v>0</v>
      </c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35">
        <v>12</v>
      </c>
      <c r="B44" s="236" t="s">
        <v>705</v>
      </c>
      <c r="C44" s="247" t="s">
        <v>706</v>
      </c>
      <c r="D44" s="237" t="s">
        <v>237</v>
      </c>
      <c r="E44" s="238">
        <v>4.8600000000000003</v>
      </c>
      <c r="F44" s="239"/>
      <c r="G44" s="240">
        <f>ROUND(E44*F44,2)</f>
        <v>0</v>
      </c>
      <c r="H44" s="239"/>
      <c r="I44" s="240">
        <f>ROUND(E44*H44,2)</f>
        <v>0</v>
      </c>
      <c r="J44" s="239"/>
      <c r="K44" s="240">
        <f>ROUND(E44*J44,2)</f>
        <v>0</v>
      </c>
      <c r="L44" s="240">
        <v>21</v>
      </c>
      <c r="M44" s="240">
        <f>G44*(1+L44/100)</f>
        <v>0</v>
      </c>
      <c r="N44" s="240">
        <v>0</v>
      </c>
      <c r="O44" s="240">
        <f>ROUND(E44*N44,2)</f>
        <v>0</v>
      </c>
      <c r="P44" s="240">
        <v>0</v>
      </c>
      <c r="Q44" s="240">
        <f>ROUND(E44*P44,2)</f>
        <v>0</v>
      </c>
      <c r="R44" s="240"/>
      <c r="S44" s="240" t="s">
        <v>166</v>
      </c>
      <c r="T44" s="241" t="s">
        <v>167</v>
      </c>
      <c r="U44" s="224">
        <v>0</v>
      </c>
      <c r="V44" s="224">
        <f>ROUND(E44*U44,2)</f>
        <v>0</v>
      </c>
      <c r="W44" s="224"/>
      <c r="X44" s="224" t="s">
        <v>193</v>
      </c>
      <c r="Y44" s="215"/>
      <c r="Z44" s="215"/>
      <c r="AA44" s="215"/>
      <c r="AB44" s="215"/>
      <c r="AC44" s="215"/>
      <c r="AD44" s="215"/>
      <c r="AE44" s="215"/>
      <c r="AF44" s="215"/>
      <c r="AG44" s="215" t="s">
        <v>194</v>
      </c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22"/>
      <c r="B45" s="223"/>
      <c r="C45" s="262" t="s">
        <v>698</v>
      </c>
      <c r="D45" s="253"/>
      <c r="E45" s="254">
        <v>0.72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15"/>
      <c r="Z45" s="215"/>
      <c r="AA45" s="215"/>
      <c r="AB45" s="215"/>
      <c r="AC45" s="215"/>
      <c r="AD45" s="215"/>
      <c r="AE45" s="215"/>
      <c r="AF45" s="215"/>
      <c r="AG45" s="215" t="s">
        <v>240</v>
      </c>
      <c r="AH45" s="215">
        <v>0</v>
      </c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">
      <c r="A46" s="222"/>
      <c r="B46" s="223"/>
      <c r="C46" s="262" t="s">
        <v>695</v>
      </c>
      <c r="D46" s="253"/>
      <c r="E46" s="254">
        <v>4.1399999999999997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5"/>
      <c r="Z46" s="215"/>
      <c r="AA46" s="215"/>
      <c r="AB46" s="215"/>
      <c r="AC46" s="215"/>
      <c r="AD46" s="215"/>
      <c r="AE46" s="215"/>
      <c r="AF46" s="215"/>
      <c r="AG46" s="215" t="s">
        <v>240</v>
      </c>
      <c r="AH46" s="215">
        <v>0</v>
      </c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x14ac:dyDescent="0.2">
      <c r="A47" s="229" t="s">
        <v>161</v>
      </c>
      <c r="B47" s="230" t="s">
        <v>75</v>
      </c>
      <c r="C47" s="246" t="s">
        <v>76</v>
      </c>
      <c r="D47" s="231"/>
      <c r="E47" s="232"/>
      <c r="F47" s="233"/>
      <c r="G47" s="233">
        <f>SUMIF(AG48:AG61,"&lt;&gt;NOR",G48:G61)</f>
        <v>0</v>
      </c>
      <c r="H47" s="233"/>
      <c r="I47" s="233">
        <f>SUM(I48:I61)</f>
        <v>0</v>
      </c>
      <c r="J47" s="233"/>
      <c r="K47" s="233">
        <f>SUM(K48:K61)</f>
        <v>0</v>
      </c>
      <c r="L47" s="233"/>
      <c r="M47" s="233">
        <f>SUM(M48:M61)</f>
        <v>0</v>
      </c>
      <c r="N47" s="233"/>
      <c r="O47" s="233">
        <f>SUM(O48:O61)</f>
        <v>2.4499999999999997</v>
      </c>
      <c r="P47" s="233"/>
      <c r="Q47" s="233">
        <f>SUM(Q48:Q61)</f>
        <v>0</v>
      </c>
      <c r="R47" s="233"/>
      <c r="S47" s="233"/>
      <c r="T47" s="234"/>
      <c r="U47" s="228"/>
      <c r="V47" s="228">
        <f>SUM(V48:V61)</f>
        <v>6.3999999999999995</v>
      </c>
      <c r="W47" s="228"/>
      <c r="X47" s="228"/>
      <c r="AG47" t="s">
        <v>162</v>
      </c>
    </row>
    <row r="48" spans="1:60" outlineLevel="1" x14ac:dyDescent="0.2">
      <c r="A48" s="235">
        <v>13</v>
      </c>
      <c r="B48" s="236" t="s">
        <v>266</v>
      </c>
      <c r="C48" s="247" t="s">
        <v>267</v>
      </c>
      <c r="D48" s="237" t="s">
        <v>237</v>
      </c>
      <c r="E48" s="238">
        <v>0.108</v>
      </c>
      <c r="F48" s="239"/>
      <c r="G48" s="240">
        <f>ROUND(E48*F48,2)</f>
        <v>0</v>
      </c>
      <c r="H48" s="239"/>
      <c r="I48" s="240">
        <f>ROUND(E48*H48,2)</f>
        <v>0</v>
      </c>
      <c r="J48" s="239"/>
      <c r="K48" s="240">
        <f>ROUND(E48*J48,2)</f>
        <v>0</v>
      </c>
      <c r="L48" s="240">
        <v>21</v>
      </c>
      <c r="M48" s="240">
        <f>G48*(1+L48/100)</f>
        <v>0</v>
      </c>
      <c r="N48" s="240">
        <v>1.93971</v>
      </c>
      <c r="O48" s="240">
        <f>ROUND(E48*N48,2)</f>
        <v>0.21</v>
      </c>
      <c r="P48" s="240">
        <v>0</v>
      </c>
      <c r="Q48" s="240">
        <f>ROUND(E48*P48,2)</f>
        <v>0</v>
      </c>
      <c r="R48" s="240"/>
      <c r="S48" s="240" t="s">
        <v>166</v>
      </c>
      <c r="T48" s="241" t="s">
        <v>167</v>
      </c>
      <c r="U48" s="224">
        <v>0.96499999999999997</v>
      </c>
      <c r="V48" s="224">
        <f>ROUND(E48*U48,2)</f>
        <v>0.1</v>
      </c>
      <c r="W48" s="224"/>
      <c r="X48" s="224" t="s">
        <v>193</v>
      </c>
      <c r="Y48" s="215"/>
      <c r="Z48" s="215"/>
      <c r="AA48" s="215"/>
      <c r="AB48" s="215"/>
      <c r="AC48" s="215"/>
      <c r="AD48" s="215"/>
      <c r="AE48" s="215"/>
      <c r="AF48" s="215"/>
      <c r="AG48" s="215" t="s">
        <v>194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1" x14ac:dyDescent="0.2">
      <c r="A49" s="222"/>
      <c r="B49" s="223"/>
      <c r="C49" s="248" t="s">
        <v>268</v>
      </c>
      <c r="D49" s="243"/>
      <c r="E49" s="243"/>
      <c r="F49" s="243"/>
      <c r="G49" s="243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15"/>
      <c r="Z49" s="215"/>
      <c r="AA49" s="215"/>
      <c r="AB49" s="215"/>
      <c r="AC49" s="215"/>
      <c r="AD49" s="215"/>
      <c r="AE49" s="215"/>
      <c r="AF49" s="215"/>
      <c r="AG49" s="215" t="s">
        <v>171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">
      <c r="A50" s="222"/>
      <c r="B50" s="223"/>
      <c r="C50" s="262" t="s">
        <v>707</v>
      </c>
      <c r="D50" s="253"/>
      <c r="E50" s="254">
        <v>0.11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15"/>
      <c r="Z50" s="215"/>
      <c r="AA50" s="215"/>
      <c r="AB50" s="215"/>
      <c r="AC50" s="215"/>
      <c r="AD50" s="215"/>
      <c r="AE50" s="215"/>
      <c r="AF50" s="215"/>
      <c r="AG50" s="215" t="s">
        <v>240</v>
      </c>
      <c r="AH50" s="215">
        <v>0</v>
      </c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">
      <c r="A51" s="235">
        <v>14</v>
      </c>
      <c r="B51" s="236" t="s">
        <v>277</v>
      </c>
      <c r="C51" s="247" t="s">
        <v>708</v>
      </c>
      <c r="D51" s="237" t="s">
        <v>237</v>
      </c>
      <c r="E51" s="238">
        <v>7.1999999999999995E-2</v>
      </c>
      <c r="F51" s="239"/>
      <c r="G51" s="240">
        <f>ROUND(E51*F51,2)</f>
        <v>0</v>
      </c>
      <c r="H51" s="239"/>
      <c r="I51" s="240">
        <f>ROUND(E51*H51,2)</f>
        <v>0</v>
      </c>
      <c r="J51" s="239"/>
      <c r="K51" s="240">
        <f>ROUND(E51*J51,2)</f>
        <v>0</v>
      </c>
      <c r="L51" s="240">
        <v>21</v>
      </c>
      <c r="M51" s="240">
        <f>G51*(1+L51/100)</f>
        <v>0</v>
      </c>
      <c r="N51" s="240">
        <v>2.5249999999999999</v>
      </c>
      <c r="O51" s="240">
        <f>ROUND(E51*N51,2)</f>
        <v>0.18</v>
      </c>
      <c r="P51" s="240">
        <v>0</v>
      </c>
      <c r="Q51" s="240">
        <f>ROUND(E51*P51,2)</f>
        <v>0</v>
      </c>
      <c r="R51" s="240"/>
      <c r="S51" s="240" t="s">
        <v>166</v>
      </c>
      <c r="T51" s="241" t="s">
        <v>167</v>
      </c>
      <c r="U51" s="224">
        <v>0.58899999999999997</v>
      </c>
      <c r="V51" s="224">
        <f>ROUND(E51*U51,2)</f>
        <v>0.04</v>
      </c>
      <c r="W51" s="224"/>
      <c r="X51" s="224" t="s">
        <v>193</v>
      </c>
      <c r="Y51" s="215"/>
      <c r="Z51" s="215"/>
      <c r="AA51" s="215"/>
      <c r="AB51" s="215"/>
      <c r="AC51" s="215"/>
      <c r="AD51" s="215"/>
      <c r="AE51" s="215"/>
      <c r="AF51" s="215"/>
      <c r="AG51" s="215" t="s">
        <v>194</v>
      </c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1" x14ac:dyDescent="0.2">
      <c r="A52" s="222"/>
      <c r="B52" s="223"/>
      <c r="C52" s="262" t="s">
        <v>709</v>
      </c>
      <c r="D52" s="253"/>
      <c r="E52" s="254">
        <v>7.0000000000000007E-2</v>
      </c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15"/>
      <c r="Z52" s="215"/>
      <c r="AA52" s="215"/>
      <c r="AB52" s="215"/>
      <c r="AC52" s="215"/>
      <c r="AD52" s="215"/>
      <c r="AE52" s="215"/>
      <c r="AF52" s="215"/>
      <c r="AG52" s="215" t="s">
        <v>240</v>
      </c>
      <c r="AH52" s="215">
        <v>0</v>
      </c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">
      <c r="A53" s="235">
        <v>15</v>
      </c>
      <c r="B53" s="236" t="s">
        <v>710</v>
      </c>
      <c r="C53" s="247" t="s">
        <v>711</v>
      </c>
      <c r="D53" s="237" t="s">
        <v>237</v>
      </c>
      <c r="E53" s="238">
        <v>0.72</v>
      </c>
      <c r="F53" s="239"/>
      <c r="G53" s="240">
        <f>ROUND(E53*F53,2)</f>
        <v>0</v>
      </c>
      <c r="H53" s="239"/>
      <c r="I53" s="240">
        <f>ROUND(E53*H53,2)</f>
        <v>0</v>
      </c>
      <c r="J53" s="239"/>
      <c r="K53" s="240">
        <f>ROUND(E53*J53,2)</f>
        <v>0</v>
      </c>
      <c r="L53" s="240">
        <v>21</v>
      </c>
      <c r="M53" s="240">
        <f>G53*(1+L53/100)</f>
        <v>0</v>
      </c>
      <c r="N53" s="240">
        <v>2.5249999999999999</v>
      </c>
      <c r="O53" s="240">
        <f>ROUND(E53*N53,2)</f>
        <v>1.82</v>
      </c>
      <c r="P53" s="240">
        <v>0</v>
      </c>
      <c r="Q53" s="240">
        <f>ROUND(E53*P53,2)</f>
        <v>0</v>
      </c>
      <c r="R53" s="240"/>
      <c r="S53" s="240" t="s">
        <v>166</v>
      </c>
      <c r="T53" s="241" t="s">
        <v>167</v>
      </c>
      <c r="U53" s="224">
        <v>0.59899999999999998</v>
      </c>
      <c r="V53" s="224">
        <f>ROUND(E53*U53,2)</f>
        <v>0.43</v>
      </c>
      <c r="W53" s="224"/>
      <c r="X53" s="224" t="s">
        <v>193</v>
      </c>
      <c r="Y53" s="215"/>
      <c r="Z53" s="215"/>
      <c r="AA53" s="215"/>
      <c r="AB53" s="215"/>
      <c r="AC53" s="215"/>
      <c r="AD53" s="215"/>
      <c r="AE53" s="215"/>
      <c r="AF53" s="215"/>
      <c r="AG53" s="215" t="s">
        <v>194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">
      <c r="A54" s="222"/>
      <c r="B54" s="223"/>
      <c r="C54" s="262" t="s">
        <v>712</v>
      </c>
      <c r="D54" s="253"/>
      <c r="E54" s="254">
        <v>0.72</v>
      </c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15"/>
      <c r="Z54" s="215"/>
      <c r="AA54" s="215"/>
      <c r="AB54" s="215"/>
      <c r="AC54" s="215"/>
      <c r="AD54" s="215"/>
      <c r="AE54" s="215"/>
      <c r="AF54" s="215"/>
      <c r="AG54" s="215" t="s">
        <v>240</v>
      </c>
      <c r="AH54" s="215">
        <v>0</v>
      </c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">
      <c r="A55" s="235">
        <v>16</v>
      </c>
      <c r="B55" s="236" t="s">
        <v>713</v>
      </c>
      <c r="C55" s="247" t="s">
        <v>714</v>
      </c>
      <c r="D55" s="237" t="s">
        <v>272</v>
      </c>
      <c r="E55" s="238">
        <v>5.4</v>
      </c>
      <c r="F55" s="239"/>
      <c r="G55" s="240">
        <f>ROUND(E55*F55,2)</f>
        <v>0</v>
      </c>
      <c r="H55" s="239"/>
      <c r="I55" s="240">
        <f>ROUND(E55*H55,2)</f>
        <v>0</v>
      </c>
      <c r="J55" s="239"/>
      <c r="K55" s="240">
        <f>ROUND(E55*J55,2)</f>
        <v>0</v>
      </c>
      <c r="L55" s="240">
        <v>21</v>
      </c>
      <c r="M55" s="240">
        <f>G55*(1+L55/100)</f>
        <v>0</v>
      </c>
      <c r="N55" s="240">
        <v>3.9309999999999998E-2</v>
      </c>
      <c r="O55" s="240">
        <f>ROUND(E55*N55,2)</f>
        <v>0.21</v>
      </c>
      <c r="P55" s="240">
        <v>0</v>
      </c>
      <c r="Q55" s="240">
        <f>ROUND(E55*P55,2)</f>
        <v>0</v>
      </c>
      <c r="R55" s="240"/>
      <c r="S55" s="240" t="s">
        <v>166</v>
      </c>
      <c r="T55" s="241" t="s">
        <v>167</v>
      </c>
      <c r="U55" s="224">
        <v>0.65</v>
      </c>
      <c r="V55" s="224">
        <f>ROUND(E55*U55,2)</f>
        <v>3.51</v>
      </c>
      <c r="W55" s="224"/>
      <c r="X55" s="224" t="s">
        <v>193</v>
      </c>
      <c r="Y55" s="215"/>
      <c r="Z55" s="215"/>
      <c r="AA55" s="215"/>
      <c r="AB55" s="215"/>
      <c r="AC55" s="215"/>
      <c r="AD55" s="215"/>
      <c r="AE55" s="215"/>
      <c r="AF55" s="215"/>
      <c r="AG55" s="215" t="s">
        <v>194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 x14ac:dyDescent="0.2">
      <c r="A56" s="222"/>
      <c r="B56" s="223"/>
      <c r="C56" s="262" t="s">
        <v>715</v>
      </c>
      <c r="D56" s="253"/>
      <c r="E56" s="254">
        <v>5.4</v>
      </c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15"/>
      <c r="Z56" s="215"/>
      <c r="AA56" s="215"/>
      <c r="AB56" s="215"/>
      <c r="AC56" s="215"/>
      <c r="AD56" s="215"/>
      <c r="AE56" s="215"/>
      <c r="AF56" s="215"/>
      <c r="AG56" s="215" t="s">
        <v>240</v>
      </c>
      <c r="AH56" s="215">
        <v>0</v>
      </c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">
      <c r="A57" s="235">
        <v>17</v>
      </c>
      <c r="B57" s="236" t="s">
        <v>716</v>
      </c>
      <c r="C57" s="247" t="s">
        <v>717</v>
      </c>
      <c r="D57" s="237" t="s">
        <v>272</v>
      </c>
      <c r="E57" s="238">
        <v>5.4</v>
      </c>
      <c r="F57" s="239"/>
      <c r="G57" s="240">
        <f>ROUND(E57*F57,2)</f>
        <v>0</v>
      </c>
      <c r="H57" s="239"/>
      <c r="I57" s="240">
        <f>ROUND(E57*H57,2)</f>
        <v>0</v>
      </c>
      <c r="J57" s="239"/>
      <c r="K57" s="240">
        <f>ROUND(E57*J57,2)</f>
        <v>0</v>
      </c>
      <c r="L57" s="240">
        <v>21</v>
      </c>
      <c r="M57" s="240">
        <f>G57*(1+L57/100)</f>
        <v>0</v>
      </c>
      <c r="N57" s="240">
        <v>0</v>
      </c>
      <c r="O57" s="240">
        <f>ROUND(E57*N57,2)</f>
        <v>0</v>
      </c>
      <c r="P57" s="240">
        <v>0</v>
      </c>
      <c r="Q57" s="240">
        <f>ROUND(E57*P57,2)</f>
        <v>0</v>
      </c>
      <c r="R57" s="240"/>
      <c r="S57" s="240" t="s">
        <v>166</v>
      </c>
      <c r="T57" s="241" t="s">
        <v>167</v>
      </c>
      <c r="U57" s="224">
        <v>0.35</v>
      </c>
      <c r="V57" s="224">
        <f>ROUND(E57*U57,2)</f>
        <v>1.89</v>
      </c>
      <c r="W57" s="224"/>
      <c r="X57" s="224" t="s">
        <v>193</v>
      </c>
      <c r="Y57" s="215"/>
      <c r="Z57" s="215"/>
      <c r="AA57" s="215"/>
      <c r="AB57" s="215"/>
      <c r="AC57" s="215"/>
      <c r="AD57" s="215"/>
      <c r="AE57" s="215"/>
      <c r="AF57" s="215"/>
      <c r="AG57" s="215" t="s">
        <v>194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1" x14ac:dyDescent="0.2">
      <c r="A58" s="222"/>
      <c r="B58" s="223"/>
      <c r="C58" s="262" t="s">
        <v>715</v>
      </c>
      <c r="D58" s="253"/>
      <c r="E58" s="254">
        <v>5.4</v>
      </c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15"/>
      <c r="Z58" s="215"/>
      <c r="AA58" s="215"/>
      <c r="AB58" s="215"/>
      <c r="AC58" s="215"/>
      <c r="AD58" s="215"/>
      <c r="AE58" s="215"/>
      <c r="AF58" s="215"/>
      <c r="AG58" s="215" t="s">
        <v>240</v>
      </c>
      <c r="AH58" s="215">
        <v>0</v>
      </c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ht="22.5" outlineLevel="1" x14ac:dyDescent="0.2">
      <c r="A59" s="235">
        <v>18</v>
      </c>
      <c r="B59" s="236" t="s">
        <v>718</v>
      </c>
      <c r="C59" s="247" t="s">
        <v>719</v>
      </c>
      <c r="D59" s="237" t="s">
        <v>288</v>
      </c>
      <c r="E59" s="238">
        <v>2.8500000000000001E-2</v>
      </c>
      <c r="F59" s="239"/>
      <c r="G59" s="240">
        <f>ROUND(E59*F59,2)</f>
        <v>0</v>
      </c>
      <c r="H59" s="239"/>
      <c r="I59" s="240">
        <f>ROUND(E59*H59,2)</f>
        <v>0</v>
      </c>
      <c r="J59" s="239"/>
      <c r="K59" s="240">
        <f>ROUND(E59*J59,2)</f>
        <v>0</v>
      </c>
      <c r="L59" s="240">
        <v>21</v>
      </c>
      <c r="M59" s="240">
        <f>G59*(1+L59/100)</f>
        <v>0</v>
      </c>
      <c r="N59" s="240">
        <v>1.0464199999999999</v>
      </c>
      <c r="O59" s="240">
        <f>ROUND(E59*N59,2)</f>
        <v>0.03</v>
      </c>
      <c r="P59" s="240">
        <v>0</v>
      </c>
      <c r="Q59" s="240">
        <f>ROUND(E59*P59,2)</f>
        <v>0</v>
      </c>
      <c r="R59" s="240"/>
      <c r="S59" s="240" t="s">
        <v>166</v>
      </c>
      <c r="T59" s="241" t="s">
        <v>167</v>
      </c>
      <c r="U59" s="224">
        <v>15.231</v>
      </c>
      <c r="V59" s="224">
        <f>ROUND(E59*U59,2)</f>
        <v>0.43</v>
      </c>
      <c r="W59" s="224"/>
      <c r="X59" s="224" t="s">
        <v>193</v>
      </c>
      <c r="Y59" s="215"/>
      <c r="Z59" s="215"/>
      <c r="AA59" s="215"/>
      <c r="AB59" s="215"/>
      <c r="AC59" s="215"/>
      <c r="AD59" s="215"/>
      <c r="AE59" s="215"/>
      <c r="AF59" s="215"/>
      <c r="AG59" s="215" t="s">
        <v>194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 x14ac:dyDescent="0.2">
      <c r="A60" s="222"/>
      <c r="B60" s="223"/>
      <c r="C60" s="248" t="s">
        <v>289</v>
      </c>
      <c r="D60" s="243"/>
      <c r="E60" s="243"/>
      <c r="F60" s="243"/>
      <c r="G60" s="243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15"/>
      <c r="Z60" s="215"/>
      <c r="AA60" s="215"/>
      <c r="AB60" s="215"/>
      <c r="AC60" s="215"/>
      <c r="AD60" s="215"/>
      <c r="AE60" s="215"/>
      <c r="AF60" s="215"/>
      <c r="AG60" s="215" t="s">
        <v>171</v>
      </c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">
      <c r="A61" s="222"/>
      <c r="B61" s="223"/>
      <c r="C61" s="262" t="s">
        <v>720</v>
      </c>
      <c r="D61" s="253"/>
      <c r="E61" s="254">
        <v>0.03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15"/>
      <c r="Z61" s="215"/>
      <c r="AA61" s="215"/>
      <c r="AB61" s="215"/>
      <c r="AC61" s="215"/>
      <c r="AD61" s="215"/>
      <c r="AE61" s="215"/>
      <c r="AF61" s="215"/>
      <c r="AG61" s="215" t="s">
        <v>240</v>
      </c>
      <c r="AH61" s="215">
        <v>0</v>
      </c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x14ac:dyDescent="0.2">
      <c r="A62" s="229" t="s">
        <v>161</v>
      </c>
      <c r="B62" s="230" t="s">
        <v>77</v>
      </c>
      <c r="C62" s="246" t="s">
        <v>78</v>
      </c>
      <c r="D62" s="231"/>
      <c r="E62" s="232"/>
      <c r="F62" s="233"/>
      <c r="G62" s="233">
        <f>SUMIF(AG63:AG70,"&lt;&gt;NOR",G63:G70)</f>
        <v>0</v>
      </c>
      <c r="H62" s="233"/>
      <c r="I62" s="233">
        <f>SUM(I63:I70)</f>
        <v>0</v>
      </c>
      <c r="J62" s="233"/>
      <c r="K62" s="233">
        <f>SUM(K63:K70)</f>
        <v>0</v>
      </c>
      <c r="L62" s="233"/>
      <c r="M62" s="233">
        <f>SUM(M63:M70)</f>
        <v>0</v>
      </c>
      <c r="N62" s="233"/>
      <c r="O62" s="233">
        <f>SUM(O63:O70)</f>
        <v>0.66999999999999993</v>
      </c>
      <c r="P62" s="233"/>
      <c r="Q62" s="233">
        <f>SUM(Q63:Q70)</f>
        <v>0</v>
      </c>
      <c r="R62" s="233"/>
      <c r="S62" s="233"/>
      <c r="T62" s="234"/>
      <c r="U62" s="228"/>
      <c r="V62" s="228">
        <f>SUM(V63:V70)</f>
        <v>2.2799999999999998</v>
      </c>
      <c r="W62" s="228"/>
      <c r="X62" s="228"/>
      <c r="AG62" t="s">
        <v>162</v>
      </c>
    </row>
    <row r="63" spans="1:60" outlineLevel="1" x14ac:dyDescent="0.2">
      <c r="A63" s="235">
        <v>19</v>
      </c>
      <c r="B63" s="236" t="s">
        <v>721</v>
      </c>
      <c r="C63" s="247" t="s">
        <v>722</v>
      </c>
      <c r="D63" s="237" t="s">
        <v>237</v>
      </c>
      <c r="E63" s="238">
        <v>0.23400000000000001</v>
      </c>
      <c r="F63" s="239"/>
      <c r="G63" s="240">
        <f>ROUND(E63*F63,2)</f>
        <v>0</v>
      </c>
      <c r="H63" s="239"/>
      <c r="I63" s="240">
        <f>ROUND(E63*H63,2)</f>
        <v>0</v>
      </c>
      <c r="J63" s="239"/>
      <c r="K63" s="240">
        <f>ROUND(E63*J63,2)</f>
        <v>0</v>
      </c>
      <c r="L63" s="240">
        <v>21</v>
      </c>
      <c r="M63" s="240">
        <f>G63*(1+L63/100)</f>
        <v>0</v>
      </c>
      <c r="N63" s="240">
        <v>2.5280900000000002</v>
      </c>
      <c r="O63" s="240">
        <f>ROUND(E63*N63,2)</f>
        <v>0.59</v>
      </c>
      <c r="P63" s="240">
        <v>0</v>
      </c>
      <c r="Q63" s="240">
        <f>ROUND(E63*P63,2)</f>
        <v>0</v>
      </c>
      <c r="R63" s="240"/>
      <c r="S63" s="240" t="s">
        <v>166</v>
      </c>
      <c r="T63" s="241" t="s">
        <v>167</v>
      </c>
      <c r="U63" s="224">
        <v>1.3560000000000001</v>
      </c>
      <c r="V63" s="224">
        <f>ROUND(E63*U63,2)</f>
        <v>0.32</v>
      </c>
      <c r="W63" s="224"/>
      <c r="X63" s="224" t="s">
        <v>193</v>
      </c>
      <c r="Y63" s="215"/>
      <c r="Z63" s="215"/>
      <c r="AA63" s="215"/>
      <c r="AB63" s="215"/>
      <c r="AC63" s="215"/>
      <c r="AD63" s="215"/>
      <c r="AE63" s="215"/>
      <c r="AF63" s="215"/>
      <c r="AG63" s="215" t="s">
        <v>194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 x14ac:dyDescent="0.2">
      <c r="A64" s="222"/>
      <c r="B64" s="223"/>
      <c r="C64" s="262" t="s">
        <v>723</v>
      </c>
      <c r="D64" s="253"/>
      <c r="E64" s="254">
        <v>0.23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15"/>
      <c r="Z64" s="215"/>
      <c r="AA64" s="215"/>
      <c r="AB64" s="215"/>
      <c r="AC64" s="215"/>
      <c r="AD64" s="215"/>
      <c r="AE64" s="215"/>
      <c r="AF64" s="215"/>
      <c r="AG64" s="215" t="s">
        <v>240</v>
      </c>
      <c r="AH64" s="215">
        <v>0</v>
      </c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outlineLevel="1" x14ac:dyDescent="0.2">
      <c r="A65" s="235">
        <v>20</v>
      </c>
      <c r="B65" s="236" t="s">
        <v>724</v>
      </c>
      <c r="C65" s="247" t="s">
        <v>725</v>
      </c>
      <c r="D65" s="237" t="s">
        <v>272</v>
      </c>
      <c r="E65" s="238">
        <v>1.7549999999999999</v>
      </c>
      <c r="F65" s="239"/>
      <c r="G65" s="240">
        <f>ROUND(E65*F65,2)</f>
        <v>0</v>
      </c>
      <c r="H65" s="239"/>
      <c r="I65" s="240">
        <f>ROUND(E65*H65,2)</f>
        <v>0</v>
      </c>
      <c r="J65" s="239"/>
      <c r="K65" s="240">
        <f>ROUND(E65*J65,2)</f>
        <v>0</v>
      </c>
      <c r="L65" s="240">
        <v>21</v>
      </c>
      <c r="M65" s="240">
        <f>G65*(1+L65/100)</f>
        <v>0</v>
      </c>
      <c r="N65" s="240">
        <v>3.9050000000000001E-2</v>
      </c>
      <c r="O65" s="240">
        <f>ROUND(E65*N65,2)</f>
        <v>7.0000000000000007E-2</v>
      </c>
      <c r="P65" s="240">
        <v>0</v>
      </c>
      <c r="Q65" s="240">
        <f>ROUND(E65*P65,2)</f>
        <v>0</v>
      </c>
      <c r="R65" s="240"/>
      <c r="S65" s="240" t="s">
        <v>166</v>
      </c>
      <c r="T65" s="241" t="s">
        <v>167</v>
      </c>
      <c r="U65" s="224">
        <v>0.65</v>
      </c>
      <c r="V65" s="224">
        <f>ROUND(E65*U65,2)</f>
        <v>1.1399999999999999</v>
      </c>
      <c r="W65" s="224"/>
      <c r="X65" s="224" t="s">
        <v>193</v>
      </c>
      <c r="Y65" s="215"/>
      <c r="Z65" s="215"/>
      <c r="AA65" s="215"/>
      <c r="AB65" s="215"/>
      <c r="AC65" s="215"/>
      <c r="AD65" s="215"/>
      <c r="AE65" s="215"/>
      <c r="AF65" s="215"/>
      <c r="AG65" s="215" t="s">
        <v>194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">
      <c r="A66" s="222"/>
      <c r="B66" s="223"/>
      <c r="C66" s="262" t="s">
        <v>726</v>
      </c>
      <c r="D66" s="253"/>
      <c r="E66" s="254">
        <v>1.75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15"/>
      <c r="Z66" s="215"/>
      <c r="AA66" s="215"/>
      <c r="AB66" s="215"/>
      <c r="AC66" s="215"/>
      <c r="AD66" s="215"/>
      <c r="AE66" s="215"/>
      <c r="AF66" s="215"/>
      <c r="AG66" s="215" t="s">
        <v>240</v>
      </c>
      <c r="AH66" s="215">
        <v>0</v>
      </c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outlineLevel="1" x14ac:dyDescent="0.2">
      <c r="A67" s="235">
        <v>21</v>
      </c>
      <c r="B67" s="236" t="s">
        <v>727</v>
      </c>
      <c r="C67" s="247" t="s">
        <v>728</v>
      </c>
      <c r="D67" s="237" t="s">
        <v>272</v>
      </c>
      <c r="E67" s="238">
        <v>1.7549999999999999</v>
      </c>
      <c r="F67" s="239"/>
      <c r="G67" s="240">
        <f>ROUND(E67*F67,2)</f>
        <v>0</v>
      </c>
      <c r="H67" s="239"/>
      <c r="I67" s="240">
        <f>ROUND(E67*H67,2)</f>
        <v>0</v>
      </c>
      <c r="J67" s="239"/>
      <c r="K67" s="240">
        <f>ROUND(E67*J67,2)</f>
        <v>0</v>
      </c>
      <c r="L67" s="240">
        <v>21</v>
      </c>
      <c r="M67" s="240">
        <f>G67*(1+L67/100)</f>
        <v>0</v>
      </c>
      <c r="N67" s="240">
        <v>0</v>
      </c>
      <c r="O67" s="240">
        <f>ROUND(E67*N67,2)</f>
        <v>0</v>
      </c>
      <c r="P67" s="240">
        <v>0</v>
      </c>
      <c r="Q67" s="240">
        <f>ROUND(E67*P67,2)</f>
        <v>0</v>
      </c>
      <c r="R67" s="240"/>
      <c r="S67" s="240" t="s">
        <v>166</v>
      </c>
      <c r="T67" s="241" t="s">
        <v>167</v>
      </c>
      <c r="U67" s="224">
        <v>0.35</v>
      </c>
      <c r="V67" s="224">
        <f>ROUND(E67*U67,2)</f>
        <v>0.61</v>
      </c>
      <c r="W67" s="224"/>
      <c r="X67" s="224" t="s">
        <v>193</v>
      </c>
      <c r="Y67" s="215"/>
      <c r="Z67" s="215"/>
      <c r="AA67" s="215"/>
      <c r="AB67" s="215"/>
      <c r="AC67" s="215"/>
      <c r="AD67" s="215"/>
      <c r="AE67" s="215"/>
      <c r="AF67" s="215"/>
      <c r="AG67" s="215" t="s">
        <v>194</v>
      </c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outlineLevel="1" x14ac:dyDescent="0.2">
      <c r="A68" s="222"/>
      <c r="B68" s="223"/>
      <c r="C68" s="262" t="s">
        <v>726</v>
      </c>
      <c r="D68" s="253"/>
      <c r="E68" s="254">
        <v>1.75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15"/>
      <c r="Z68" s="215"/>
      <c r="AA68" s="215"/>
      <c r="AB68" s="215"/>
      <c r="AC68" s="215"/>
      <c r="AD68" s="215"/>
      <c r="AE68" s="215"/>
      <c r="AF68" s="215"/>
      <c r="AG68" s="215" t="s">
        <v>240</v>
      </c>
      <c r="AH68" s="215">
        <v>0</v>
      </c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outlineLevel="1" x14ac:dyDescent="0.2">
      <c r="A69" s="235">
        <v>22</v>
      </c>
      <c r="B69" s="236" t="s">
        <v>729</v>
      </c>
      <c r="C69" s="247" t="s">
        <v>730</v>
      </c>
      <c r="D69" s="237" t="s">
        <v>288</v>
      </c>
      <c r="E69" s="238">
        <v>1.37E-2</v>
      </c>
      <c r="F69" s="239"/>
      <c r="G69" s="240">
        <f>ROUND(E69*F69,2)</f>
        <v>0</v>
      </c>
      <c r="H69" s="239"/>
      <c r="I69" s="240">
        <f>ROUND(E69*H69,2)</f>
        <v>0</v>
      </c>
      <c r="J69" s="239"/>
      <c r="K69" s="240">
        <f>ROUND(E69*J69,2)</f>
        <v>0</v>
      </c>
      <c r="L69" s="240">
        <v>21</v>
      </c>
      <c r="M69" s="240">
        <f>G69*(1+L69/100)</f>
        <v>0</v>
      </c>
      <c r="N69" s="240">
        <v>1.04627</v>
      </c>
      <c r="O69" s="240">
        <f>ROUND(E69*N69,2)</f>
        <v>0.01</v>
      </c>
      <c r="P69" s="240">
        <v>0</v>
      </c>
      <c r="Q69" s="240">
        <f>ROUND(E69*P69,2)</f>
        <v>0</v>
      </c>
      <c r="R69" s="240"/>
      <c r="S69" s="240" t="s">
        <v>166</v>
      </c>
      <c r="T69" s="241" t="s">
        <v>167</v>
      </c>
      <c r="U69" s="224">
        <v>15.231</v>
      </c>
      <c r="V69" s="224">
        <f>ROUND(E69*U69,2)</f>
        <v>0.21</v>
      </c>
      <c r="W69" s="224"/>
      <c r="X69" s="224" t="s">
        <v>193</v>
      </c>
      <c r="Y69" s="215"/>
      <c r="Z69" s="215"/>
      <c r="AA69" s="215"/>
      <c r="AB69" s="215"/>
      <c r="AC69" s="215"/>
      <c r="AD69" s="215"/>
      <c r="AE69" s="215"/>
      <c r="AF69" s="215"/>
      <c r="AG69" s="215" t="s">
        <v>194</v>
      </c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outlineLevel="1" x14ac:dyDescent="0.2">
      <c r="A70" s="222"/>
      <c r="B70" s="223"/>
      <c r="C70" s="262" t="s">
        <v>731</v>
      </c>
      <c r="D70" s="253"/>
      <c r="E70" s="254">
        <v>0.01</v>
      </c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15"/>
      <c r="Z70" s="215"/>
      <c r="AA70" s="215"/>
      <c r="AB70" s="215"/>
      <c r="AC70" s="215"/>
      <c r="AD70" s="215"/>
      <c r="AE70" s="215"/>
      <c r="AF70" s="215"/>
      <c r="AG70" s="215" t="s">
        <v>240</v>
      </c>
      <c r="AH70" s="215">
        <v>0</v>
      </c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x14ac:dyDescent="0.2">
      <c r="A71" s="229" t="s">
        <v>161</v>
      </c>
      <c r="B71" s="230" t="s">
        <v>79</v>
      </c>
      <c r="C71" s="246" t="s">
        <v>80</v>
      </c>
      <c r="D71" s="231"/>
      <c r="E71" s="232"/>
      <c r="F71" s="233"/>
      <c r="G71" s="233">
        <f>SUMIF(AG72:AG104,"&lt;&gt;NOR",G72:G104)</f>
        <v>0</v>
      </c>
      <c r="H71" s="233"/>
      <c r="I71" s="233">
        <f>SUM(I72:I104)</f>
        <v>0</v>
      </c>
      <c r="J71" s="233"/>
      <c r="K71" s="233">
        <f>SUM(K72:K104)</f>
        <v>0</v>
      </c>
      <c r="L71" s="233"/>
      <c r="M71" s="233">
        <f>SUM(M72:M104)</f>
        <v>0</v>
      </c>
      <c r="N71" s="233"/>
      <c r="O71" s="233">
        <f>SUM(O72:O104)</f>
        <v>4.4999999999999991</v>
      </c>
      <c r="P71" s="233"/>
      <c r="Q71" s="233">
        <f>SUM(Q72:Q104)</f>
        <v>0</v>
      </c>
      <c r="R71" s="233"/>
      <c r="S71" s="233"/>
      <c r="T71" s="234"/>
      <c r="U71" s="228"/>
      <c r="V71" s="228">
        <f>SUM(V72:V104)</f>
        <v>23.169999999999998</v>
      </c>
      <c r="W71" s="228"/>
      <c r="X71" s="228"/>
      <c r="AG71" t="s">
        <v>162</v>
      </c>
    </row>
    <row r="72" spans="1:60" outlineLevel="1" x14ac:dyDescent="0.2">
      <c r="A72" s="235">
        <v>23</v>
      </c>
      <c r="B72" s="236" t="s">
        <v>732</v>
      </c>
      <c r="C72" s="247" t="s">
        <v>733</v>
      </c>
      <c r="D72" s="237" t="s">
        <v>237</v>
      </c>
      <c r="E72" s="238">
        <v>1.1015999999999999</v>
      </c>
      <c r="F72" s="239"/>
      <c r="G72" s="240">
        <f>ROUND(E72*F72,2)</f>
        <v>0</v>
      </c>
      <c r="H72" s="239"/>
      <c r="I72" s="240">
        <f>ROUND(E72*H72,2)</f>
        <v>0</v>
      </c>
      <c r="J72" s="239"/>
      <c r="K72" s="240">
        <f>ROUND(E72*J72,2)</f>
        <v>0</v>
      </c>
      <c r="L72" s="240">
        <v>21</v>
      </c>
      <c r="M72" s="240">
        <f>G72*(1+L72/100)</f>
        <v>0</v>
      </c>
      <c r="N72" s="240">
        <v>2.5251399999999999</v>
      </c>
      <c r="O72" s="240">
        <f>ROUND(E72*N72,2)</f>
        <v>2.78</v>
      </c>
      <c r="P72" s="240">
        <v>0</v>
      </c>
      <c r="Q72" s="240">
        <f>ROUND(E72*P72,2)</f>
        <v>0</v>
      </c>
      <c r="R72" s="240"/>
      <c r="S72" s="240" t="s">
        <v>166</v>
      </c>
      <c r="T72" s="241" t="s">
        <v>167</v>
      </c>
      <c r="U72" s="224">
        <v>0.98699999999999999</v>
      </c>
      <c r="V72" s="224">
        <f>ROUND(E72*U72,2)</f>
        <v>1.0900000000000001</v>
      </c>
      <c r="W72" s="224"/>
      <c r="X72" s="224" t="s">
        <v>193</v>
      </c>
      <c r="Y72" s="215"/>
      <c r="Z72" s="215"/>
      <c r="AA72" s="215"/>
      <c r="AB72" s="215"/>
      <c r="AC72" s="215"/>
      <c r="AD72" s="215"/>
      <c r="AE72" s="215"/>
      <c r="AF72" s="215"/>
      <c r="AG72" s="215" t="s">
        <v>194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 x14ac:dyDescent="0.2">
      <c r="A73" s="222"/>
      <c r="B73" s="223"/>
      <c r="C73" s="248" t="s">
        <v>734</v>
      </c>
      <c r="D73" s="243"/>
      <c r="E73" s="243"/>
      <c r="F73" s="243"/>
      <c r="G73" s="243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15"/>
      <c r="Z73" s="215"/>
      <c r="AA73" s="215"/>
      <c r="AB73" s="215"/>
      <c r="AC73" s="215"/>
      <c r="AD73" s="215"/>
      <c r="AE73" s="215"/>
      <c r="AF73" s="215"/>
      <c r="AG73" s="215" t="s">
        <v>171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1" x14ac:dyDescent="0.2">
      <c r="A74" s="222"/>
      <c r="B74" s="223"/>
      <c r="C74" s="262" t="s">
        <v>735</v>
      </c>
      <c r="D74" s="253"/>
      <c r="E74" s="254">
        <v>1.1000000000000001</v>
      </c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15"/>
      <c r="Z74" s="215"/>
      <c r="AA74" s="215"/>
      <c r="AB74" s="215"/>
      <c r="AC74" s="215"/>
      <c r="AD74" s="215"/>
      <c r="AE74" s="215"/>
      <c r="AF74" s="215"/>
      <c r="AG74" s="215" t="s">
        <v>240</v>
      </c>
      <c r="AH74" s="215">
        <v>0</v>
      </c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">
      <c r="A75" s="235">
        <v>24</v>
      </c>
      <c r="B75" s="236" t="s">
        <v>736</v>
      </c>
      <c r="C75" s="247" t="s">
        <v>737</v>
      </c>
      <c r="D75" s="237" t="s">
        <v>272</v>
      </c>
      <c r="E75" s="238">
        <v>7.1280000000000001</v>
      </c>
      <c r="F75" s="239"/>
      <c r="G75" s="240">
        <f>ROUND(E75*F75,2)</f>
        <v>0</v>
      </c>
      <c r="H75" s="239"/>
      <c r="I75" s="240">
        <f>ROUND(E75*H75,2)</f>
        <v>0</v>
      </c>
      <c r="J75" s="239"/>
      <c r="K75" s="240">
        <f>ROUND(E75*J75,2)</f>
        <v>0</v>
      </c>
      <c r="L75" s="240">
        <v>21</v>
      </c>
      <c r="M75" s="240">
        <f>G75*(1+L75/100)</f>
        <v>0</v>
      </c>
      <c r="N75" s="240">
        <v>3.3910000000000003E-2</v>
      </c>
      <c r="O75" s="240">
        <f>ROUND(E75*N75,2)</f>
        <v>0.24</v>
      </c>
      <c r="P75" s="240">
        <v>0</v>
      </c>
      <c r="Q75" s="240">
        <f>ROUND(E75*P75,2)</f>
        <v>0</v>
      </c>
      <c r="R75" s="240"/>
      <c r="S75" s="240" t="s">
        <v>166</v>
      </c>
      <c r="T75" s="241" t="s">
        <v>167</v>
      </c>
      <c r="U75" s="224">
        <v>0.79100000000000004</v>
      </c>
      <c r="V75" s="224">
        <f>ROUND(E75*U75,2)</f>
        <v>5.64</v>
      </c>
      <c r="W75" s="224"/>
      <c r="X75" s="224" t="s">
        <v>193</v>
      </c>
      <c r="Y75" s="215"/>
      <c r="Z75" s="215"/>
      <c r="AA75" s="215"/>
      <c r="AB75" s="215"/>
      <c r="AC75" s="215"/>
      <c r="AD75" s="215"/>
      <c r="AE75" s="215"/>
      <c r="AF75" s="215"/>
      <c r="AG75" s="215" t="s">
        <v>194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1" x14ac:dyDescent="0.2">
      <c r="A76" s="222"/>
      <c r="B76" s="223"/>
      <c r="C76" s="262" t="s">
        <v>738</v>
      </c>
      <c r="D76" s="253"/>
      <c r="E76" s="254">
        <v>6.12</v>
      </c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15"/>
      <c r="Z76" s="215"/>
      <c r="AA76" s="215"/>
      <c r="AB76" s="215"/>
      <c r="AC76" s="215"/>
      <c r="AD76" s="215"/>
      <c r="AE76" s="215"/>
      <c r="AF76" s="215"/>
      <c r="AG76" s="215" t="s">
        <v>240</v>
      </c>
      <c r="AH76" s="215">
        <v>0</v>
      </c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outlineLevel="1" x14ac:dyDescent="0.2">
      <c r="A77" s="222"/>
      <c r="B77" s="223"/>
      <c r="C77" s="262" t="s">
        <v>739</v>
      </c>
      <c r="D77" s="253"/>
      <c r="E77" s="254">
        <v>1.01</v>
      </c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15"/>
      <c r="Z77" s="215"/>
      <c r="AA77" s="215"/>
      <c r="AB77" s="215"/>
      <c r="AC77" s="215"/>
      <c r="AD77" s="215"/>
      <c r="AE77" s="215"/>
      <c r="AF77" s="215"/>
      <c r="AG77" s="215" t="s">
        <v>240</v>
      </c>
      <c r="AH77" s="215">
        <v>0</v>
      </c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outlineLevel="1" x14ac:dyDescent="0.2">
      <c r="A78" s="235">
        <v>25</v>
      </c>
      <c r="B78" s="236" t="s">
        <v>740</v>
      </c>
      <c r="C78" s="247" t="s">
        <v>741</v>
      </c>
      <c r="D78" s="237" t="s">
        <v>272</v>
      </c>
      <c r="E78" s="238">
        <v>7.1280000000000001</v>
      </c>
      <c r="F78" s="239"/>
      <c r="G78" s="240">
        <f>ROUND(E78*F78,2)</f>
        <v>0</v>
      </c>
      <c r="H78" s="239"/>
      <c r="I78" s="240">
        <f>ROUND(E78*H78,2)</f>
        <v>0</v>
      </c>
      <c r="J78" s="239"/>
      <c r="K78" s="240">
        <f>ROUND(E78*J78,2)</f>
        <v>0</v>
      </c>
      <c r="L78" s="240">
        <v>21</v>
      </c>
      <c r="M78" s="240">
        <f>G78*(1+L78/100)</f>
        <v>0</v>
      </c>
      <c r="N78" s="240">
        <v>0</v>
      </c>
      <c r="O78" s="240">
        <f>ROUND(E78*N78,2)</f>
        <v>0</v>
      </c>
      <c r="P78" s="240">
        <v>0</v>
      </c>
      <c r="Q78" s="240">
        <f>ROUND(E78*P78,2)</f>
        <v>0</v>
      </c>
      <c r="R78" s="240"/>
      <c r="S78" s="240" t="s">
        <v>166</v>
      </c>
      <c r="T78" s="241" t="s">
        <v>167</v>
      </c>
      <c r="U78" s="224">
        <v>0.39600000000000002</v>
      </c>
      <c r="V78" s="224">
        <f>ROUND(E78*U78,2)</f>
        <v>2.82</v>
      </c>
      <c r="W78" s="224"/>
      <c r="X78" s="224" t="s">
        <v>193</v>
      </c>
      <c r="Y78" s="215"/>
      <c r="Z78" s="215"/>
      <c r="AA78" s="215"/>
      <c r="AB78" s="215"/>
      <c r="AC78" s="215"/>
      <c r="AD78" s="215"/>
      <c r="AE78" s="215"/>
      <c r="AF78" s="215"/>
      <c r="AG78" s="215" t="s">
        <v>194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">
      <c r="A79" s="222"/>
      <c r="B79" s="223"/>
      <c r="C79" s="262" t="s">
        <v>738</v>
      </c>
      <c r="D79" s="253"/>
      <c r="E79" s="254">
        <v>6.12</v>
      </c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15"/>
      <c r="Z79" s="215"/>
      <c r="AA79" s="215"/>
      <c r="AB79" s="215"/>
      <c r="AC79" s="215"/>
      <c r="AD79" s="215"/>
      <c r="AE79" s="215"/>
      <c r="AF79" s="215"/>
      <c r="AG79" s="215" t="s">
        <v>240</v>
      </c>
      <c r="AH79" s="215">
        <v>0</v>
      </c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">
      <c r="A80" s="222"/>
      <c r="B80" s="223"/>
      <c r="C80" s="262" t="s">
        <v>739</v>
      </c>
      <c r="D80" s="253"/>
      <c r="E80" s="254">
        <v>1.01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15"/>
      <c r="Z80" s="215"/>
      <c r="AA80" s="215"/>
      <c r="AB80" s="215"/>
      <c r="AC80" s="215"/>
      <c r="AD80" s="215"/>
      <c r="AE80" s="215"/>
      <c r="AF80" s="215"/>
      <c r="AG80" s="215" t="s">
        <v>240</v>
      </c>
      <c r="AH80" s="215">
        <v>0</v>
      </c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">
      <c r="A81" s="235">
        <v>26</v>
      </c>
      <c r="B81" s="236" t="s">
        <v>742</v>
      </c>
      <c r="C81" s="247" t="s">
        <v>743</v>
      </c>
      <c r="D81" s="237" t="s">
        <v>288</v>
      </c>
      <c r="E81" s="238">
        <v>8.6499999999999994E-2</v>
      </c>
      <c r="F81" s="239"/>
      <c r="G81" s="240">
        <f>ROUND(E81*F81,2)</f>
        <v>0</v>
      </c>
      <c r="H81" s="239"/>
      <c r="I81" s="240">
        <f>ROUND(E81*H81,2)</f>
        <v>0</v>
      </c>
      <c r="J81" s="239"/>
      <c r="K81" s="240">
        <f>ROUND(E81*J81,2)</f>
        <v>0</v>
      </c>
      <c r="L81" s="240">
        <v>21</v>
      </c>
      <c r="M81" s="240">
        <f>G81*(1+L81/100)</f>
        <v>0</v>
      </c>
      <c r="N81" s="240">
        <v>1.02139</v>
      </c>
      <c r="O81" s="240">
        <f>ROUND(E81*N81,2)</f>
        <v>0.09</v>
      </c>
      <c r="P81" s="240">
        <v>0</v>
      </c>
      <c r="Q81" s="240">
        <f>ROUND(E81*P81,2)</f>
        <v>0</v>
      </c>
      <c r="R81" s="240"/>
      <c r="S81" s="240" t="s">
        <v>166</v>
      </c>
      <c r="T81" s="241" t="s">
        <v>167</v>
      </c>
      <c r="U81" s="224">
        <v>26.616</v>
      </c>
      <c r="V81" s="224">
        <f>ROUND(E81*U81,2)</f>
        <v>2.2999999999999998</v>
      </c>
      <c r="W81" s="224"/>
      <c r="X81" s="224" t="s">
        <v>193</v>
      </c>
      <c r="Y81" s="215"/>
      <c r="Z81" s="215"/>
      <c r="AA81" s="215"/>
      <c r="AB81" s="215"/>
      <c r="AC81" s="215"/>
      <c r="AD81" s="215"/>
      <c r="AE81" s="215"/>
      <c r="AF81" s="215"/>
      <c r="AG81" s="215" t="s">
        <v>194</v>
      </c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">
      <c r="A82" s="222"/>
      <c r="B82" s="223"/>
      <c r="C82" s="262" t="s">
        <v>744</v>
      </c>
      <c r="D82" s="253"/>
      <c r="E82" s="254">
        <v>7.0000000000000007E-2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15"/>
      <c r="Z82" s="215"/>
      <c r="AA82" s="215"/>
      <c r="AB82" s="215"/>
      <c r="AC82" s="215"/>
      <c r="AD82" s="215"/>
      <c r="AE82" s="215"/>
      <c r="AF82" s="215"/>
      <c r="AG82" s="215" t="s">
        <v>240</v>
      </c>
      <c r="AH82" s="215">
        <v>0</v>
      </c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">
      <c r="A83" s="222"/>
      <c r="B83" s="223"/>
      <c r="C83" s="262" t="s">
        <v>745</v>
      </c>
      <c r="D83" s="253"/>
      <c r="E83" s="254">
        <v>0.01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15"/>
      <c r="Z83" s="215"/>
      <c r="AA83" s="215"/>
      <c r="AB83" s="215"/>
      <c r="AC83" s="215"/>
      <c r="AD83" s="215"/>
      <c r="AE83" s="215"/>
      <c r="AF83" s="215"/>
      <c r="AG83" s="215" t="s">
        <v>240</v>
      </c>
      <c r="AH83" s="215">
        <v>0</v>
      </c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">
      <c r="A84" s="235">
        <v>27</v>
      </c>
      <c r="B84" s="236" t="s">
        <v>746</v>
      </c>
      <c r="C84" s="247" t="s">
        <v>747</v>
      </c>
      <c r="D84" s="237" t="s">
        <v>288</v>
      </c>
      <c r="E84" s="238">
        <v>3.5000000000000003E-2</v>
      </c>
      <c r="F84" s="239"/>
      <c r="G84" s="240">
        <f>ROUND(E84*F84,2)</f>
        <v>0</v>
      </c>
      <c r="H84" s="239"/>
      <c r="I84" s="240">
        <f>ROUND(E84*H84,2)</f>
        <v>0</v>
      </c>
      <c r="J84" s="239"/>
      <c r="K84" s="240">
        <f>ROUND(E84*J84,2)</f>
        <v>0</v>
      </c>
      <c r="L84" s="240">
        <v>21</v>
      </c>
      <c r="M84" s="240">
        <f>G84*(1+L84/100)</f>
        <v>0</v>
      </c>
      <c r="N84" s="240">
        <v>1.04548</v>
      </c>
      <c r="O84" s="240">
        <f>ROUND(E84*N84,2)</f>
        <v>0.04</v>
      </c>
      <c r="P84" s="240">
        <v>0</v>
      </c>
      <c r="Q84" s="240">
        <f>ROUND(E84*P84,2)</f>
        <v>0</v>
      </c>
      <c r="R84" s="240"/>
      <c r="S84" s="240" t="s">
        <v>166</v>
      </c>
      <c r="T84" s="241" t="s">
        <v>167</v>
      </c>
      <c r="U84" s="224">
        <v>15.211</v>
      </c>
      <c r="V84" s="224">
        <f>ROUND(E84*U84,2)</f>
        <v>0.53</v>
      </c>
      <c r="W84" s="224"/>
      <c r="X84" s="224" t="s">
        <v>193</v>
      </c>
      <c r="Y84" s="215"/>
      <c r="Z84" s="215"/>
      <c r="AA84" s="215"/>
      <c r="AB84" s="215"/>
      <c r="AC84" s="215"/>
      <c r="AD84" s="215"/>
      <c r="AE84" s="215"/>
      <c r="AF84" s="215"/>
      <c r="AG84" s="215" t="s">
        <v>194</v>
      </c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">
      <c r="A85" s="222"/>
      <c r="B85" s="223"/>
      <c r="C85" s="262" t="s">
        <v>748</v>
      </c>
      <c r="D85" s="253"/>
      <c r="E85" s="254">
        <v>0.04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15"/>
      <c r="Z85" s="215"/>
      <c r="AA85" s="215"/>
      <c r="AB85" s="215"/>
      <c r="AC85" s="215"/>
      <c r="AD85" s="215"/>
      <c r="AE85" s="215"/>
      <c r="AF85" s="215"/>
      <c r="AG85" s="215" t="s">
        <v>240</v>
      </c>
      <c r="AH85" s="215">
        <v>0</v>
      </c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1" x14ac:dyDescent="0.2">
      <c r="A86" s="235">
        <v>28</v>
      </c>
      <c r="B86" s="236" t="s">
        <v>749</v>
      </c>
      <c r="C86" s="247" t="s">
        <v>750</v>
      </c>
      <c r="D86" s="237" t="s">
        <v>237</v>
      </c>
      <c r="E86" s="238">
        <v>0.48</v>
      </c>
      <c r="F86" s="239"/>
      <c r="G86" s="240">
        <f>ROUND(E86*F86,2)</f>
        <v>0</v>
      </c>
      <c r="H86" s="239"/>
      <c r="I86" s="240">
        <f>ROUND(E86*H86,2)</f>
        <v>0</v>
      </c>
      <c r="J86" s="239"/>
      <c r="K86" s="240">
        <f>ROUND(E86*J86,2)</f>
        <v>0</v>
      </c>
      <c r="L86" s="240">
        <v>21</v>
      </c>
      <c r="M86" s="240">
        <f>G86*(1+L86/100)</f>
        <v>0</v>
      </c>
      <c r="N86" s="240">
        <v>2.52508</v>
      </c>
      <c r="O86" s="240">
        <f>ROUND(E86*N86,2)</f>
        <v>1.21</v>
      </c>
      <c r="P86" s="240">
        <v>0</v>
      </c>
      <c r="Q86" s="240">
        <f>ROUND(E86*P86,2)</f>
        <v>0</v>
      </c>
      <c r="R86" s="240"/>
      <c r="S86" s="240" t="s">
        <v>166</v>
      </c>
      <c r="T86" s="241" t="s">
        <v>167</v>
      </c>
      <c r="U86" s="224">
        <v>3.7694999999999999</v>
      </c>
      <c r="V86" s="224">
        <f>ROUND(E86*U86,2)</f>
        <v>1.81</v>
      </c>
      <c r="W86" s="224"/>
      <c r="X86" s="224" t="s">
        <v>193</v>
      </c>
      <c r="Y86" s="215"/>
      <c r="Z86" s="215"/>
      <c r="AA86" s="215"/>
      <c r="AB86" s="215"/>
      <c r="AC86" s="215"/>
      <c r="AD86" s="215"/>
      <c r="AE86" s="215"/>
      <c r="AF86" s="215"/>
      <c r="AG86" s="215" t="s">
        <v>194</v>
      </c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">
      <c r="A87" s="222"/>
      <c r="B87" s="223"/>
      <c r="C87" s="262" t="s">
        <v>751</v>
      </c>
      <c r="D87" s="253"/>
      <c r="E87" s="254">
        <v>0.48</v>
      </c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15"/>
      <c r="Z87" s="215"/>
      <c r="AA87" s="215"/>
      <c r="AB87" s="215"/>
      <c r="AC87" s="215"/>
      <c r="AD87" s="215"/>
      <c r="AE87" s="215"/>
      <c r="AF87" s="215"/>
      <c r="AG87" s="215" t="s">
        <v>240</v>
      </c>
      <c r="AH87" s="215">
        <v>0</v>
      </c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">
      <c r="A88" s="235">
        <v>29</v>
      </c>
      <c r="B88" s="236" t="s">
        <v>752</v>
      </c>
      <c r="C88" s="247" t="s">
        <v>753</v>
      </c>
      <c r="D88" s="237" t="s">
        <v>288</v>
      </c>
      <c r="E88" s="238">
        <v>2.92E-2</v>
      </c>
      <c r="F88" s="239"/>
      <c r="G88" s="240">
        <f>ROUND(E88*F88,2)</f>
        <v>0</v>
      </c>
      <c r="H88" s="239"/>
      <c r="I88" s="240">
        <f>ROUND(E88*H88,2)</f>
        <v>0</v>
      </c>
      <c r="J88" s="239"/>
      <c r="K88" s="240">
        <f>ROUND(E88*J88,2)</f>
        <v>0</v>
      </c>
      <c r="L88" s="240">
        <v>21</v>
      </c>
      <c r="M88" s="240">
        <f>G88*(1+L88/100)</f>
        <v>0</v>
      </c>
      <c r="N88" s="240">
        <v>1.02092</v>
      </c>
      <c r="O88" s="240">
        <f>ROUND(E88*N88,2)</f>
        <v>0.03</v>
      </c>
      <c r="P88" s="240">
        <v>0</v>
      </c>
      <c r="Q88" s="240">
        <f>ROUND(E88*P88,2)</f>
        <v>0</v>
      </c>
      <c r="R88" s="240"/>
      <c r="S88" s="240" t="s">
        <v>166</v>
      </c>
      <c r="T88" s="241" t="s">
        <v>167</v>
      </c>
      <c r="U88" s="224">
        <v>54.167999999999999</v>
      </c>
      <c r="V88" s="224">
        <f>ROUND(E88*U88,2)</f>
        <v>1.58</v>
      </c>
      <c r="W88" s="224"/>
      <c r="X88" s="224" t="s">
        <v>193</v>
      </c>
      <c r="Y88" s="215"/>
      <c r="Z88" s="215"/>
      <c r="AA88" s="215"/>
      <c r="AB88" s="215"/>
      <c r="AC88" s="215"/>
      <c r="AD88" s="215"/>
      <c r="AE88" s="215"/>
      <c r="AF88" s="215"/>
      <c r="AG88" s="215" t="s">
        <v>194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">
      <c r="A89" s="222"/>
      <c r="B89" s="223"/>
      <c r="C89" s="262" t="s">
        <v>754</v>
      </c>
      <c r="D89" s="253"/>
      <c r="E89" s="254">
        <v>0.02</v>
      </c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15"/>
      <c r="Z89" s="215"/>
      <c r="AA89" s="215"/>
      <c r="AB89" s="215"/>
      <c r="AC89" s="215"/>
      <c r="AD89" s="215"/>
      <c r="AE89" s="215"/>
      <c r="AF89" s="215"/>
      <c r="AG89" s="215" t="s">
        <v>240</v>
      </c>
      <c r="AH89" s="215">
        <v>0</v>
      </c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">
      <c r="A90" s="222"/>
      <c r="B90" s="223"/>
      <c r="C90" s="262" t="s">
        <v>755</v>
      </c>
      <c r="D90" s="253"/>
      <c r="E90" s="25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15"/>
      <c r="Z90" s="215"/>
      <c r="AA90" s="215"/>
      <c r="AB90" s="215"/>
      <c r="AC90" s="215"/>
      <c r="AD90" s="215"/>
      <c r="AE90" s="215"/>
      <c r="AF90" s="215"/>
      <c r="AG90" s="215" t="s">
        <v>240</v>
      </c>
      <c r="AH90" s="215">
        <v>0</v>
      </c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35">
        <v>30</v>
      </c>
      <c r="B91" s="236" t="s">
        <v>756</v>
      </c>
      <c r="C91" s="247" t="s">
        <v>757</v>
      </c>
      <c r="D91" s="237" t="s">
        <v>272</v>
      </c>
      <c r="E91" s="238">
        <v>2.02</v>
      </c>
      <c r="F91" s="239"/>
      <c r="G91" s="240">
        <f>ROUND(E91*F91,2)</f>
        <v>0</v>
      </c>
      <c r="H91" s="239"/>
      <c r="I91" s="240">
        <f>ROUND(E91*H91,2)</f>
        <v>0</v>
      </c>
      <c r="J91" s="239"/>
      <c r="K91" s="240">
        <f>ROUND(E91*J91,2)</f>
        <v>0</v>
      </c>
      <c r="L91" s="240">
        <v>21</v>
      </c>
      <c r="M91" s="240">
        <f>G91*(1+L91/100)</f>
        <v>0</v>
      </c>
      <c r="N91" s="240">
        <v>4.5969999999999997E-2</v>
      </c>
      <c r="O91" s="240">
        <f>ROUND(E91*N91,2)</f>
        <v>0.09</v>
      </c>
      <c r="P91" s="240">
        <v>0</v>
      </c>
      <c r="Q91" s="240">
        <f>ROUND(E91*P91,2)</f>
        <v>0</v>
      </c>
      <c r="R91" s="240"/>
      <c r="S91" s="240" t="s">
        <v>166</v>
      </c>
      <c r="T91" s="241" t="s">
        <v>167</v>
      </c>
      <c r="U91" s="224">
        <v>2.2999999999999998</v>
      </c>
      <c r="V91" s="224">
        <f>ROUND(E91*U91,2)</f>
        <v>4.6500000000000004</v>
      </c>
      <c r="W91" s="224"/>
      <c r="X91" s="224" t="s">
        <v>193</v>
      </c>
      <c r="Y91" s="215"/>
      <c r="Z91" s="215"/>
      <c r="AA91" s="215"/>
      <c r="AB91" s="215"/>
      <c r="AC91" s="215"/>
      <c r="AD91" s="215"/>
      <c r="AE91" s="215"/>
      <c r="AF91" s="215"/>
      <c r="AG91" s="215" t="s">
        <v>194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 x14ac:dyDescent="0.2">
      <c r="A92" s="222"/>
      <c r="B92" s="223"/>
      <c r="C92" s="262" t="s">
        <v>758</v>
      </c>
      <c r="D92" s="253"/>
      <c r="E92" s="254">
        <v>1.62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15"/>
      <c r="Z92" s="215"/>
      <c r="AA92" s="215"/>
      <c r="AB92" s="215"/>
      <c r="AC92" s="215"/>
      <c r="AD92" s="215"/>
      <c r="AE92" s="215"/>
      <c r="AF92" s="215"/>
      <c r="AG92" s="215" t="s">
        <v>240</v>
      </c>
      <c r="AH92" s="215">
        <v>0</v>
      </c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outlineLevel="1" x14ac:dyDescent="0.2">
      <c r="A93" s="222"/>
      <c r="B93" s="223"/>
      <c r="C93" s="262" t="s">
        <v>759</v>
      </c>
      <c r="D93" s="253"/>
      <c r="E93" s="254">
        <v>0.4</v>
      </c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15"/>
      <c r="Z93" s="215"/>
      <c r="AA93" s="215"/>
      <c r="AB93" s="215"/>
      <c r="AC93" s="215"/>
      <c r="AD93" s="215"/>
      <c r="AE93" s="215"/>
      <c r="AF93" s="215"/>
      <c r="AG93" s="215" t="s">
        <v>240</v>
      </c>
      <c r="AH93" s="215">
        <v>0</v>
      </c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outlineLevel="1" x14ac:dyDescent="0.2">
      <c r="A94" s="235">
        <v>31</v>
      </c>
      <c r="B94" s="236" t="s">
        <v>760</v>
      </c>
      <c r="C94" s="247" t="s">
        <v>761</v>
      </c>
      <c r="D94" s="237" t="s">
        <v>272</v>
      </c>
      <c r="E94" s="238">
        <v>2.02</v>
      </c>
      <c r="F94" s="239"/>
      <c r="G94" s="240">
        <f>ROUND(E94*F94,2)</f>
        <v>0</v>
      </c>
      <c r="H94" s="239"/>
      <c r="I94" s="240">
        <f>ROUND(E94*H94,2)</f>
        <v>0</v>
      </c>
      <c r="J94" s="239"/>
      <c r="K94" s="240">
        <f>ROUND(E94*J94,2)</f>
        <v>0</v>
      </c>
      <c r="L94" s="240">
        <v>21</v>
      </c>
      <c r="M94" s="240">
        <f>G94*(1+L94/100)</f>
        <v>0</v>
      </c>
      <c r="N94" s="240">
        <v>0</v>
      </c>
      <c r="O94" s="240">
        <f>ROUND(E94*N94,2)</f>
        <v>0</v>
      </c>
      <c r="P94" s="240">
        <v>0</v>
      </c>
      <c r="Q94" s="240">
        <f>ROUND(E94*P94,2)</f>
        <v>0</v>
      </c>
      <c r="R94" s="240"/>
      <c r="S94" s="240" t="s">
        <v>166</v>
      </c>
      <c r="T94" s="241" t="s">
        <v>167</v>
      </c>
      <c r="U94" s="224">
        <v>0.33800000000000002</v>
      </c>
      <c r="V94" s="224">
        <f>ROUND(E94*U94,2)</f>
        <v>0.68</v>
      </c>
      <c r="W94" s="224"/>
      <c r="X94" s="224" t="s">
        <v>193</v>
      </c>
      <c r="Y94" s="215"/>
      <c r="Z94" s="215"/>
      <c r="AA94" s="215"/>
      <c r="AB94" s="215"/>
      <c r="AC94" s="215"/>
      <c r="AD94" s="215"/>
      <c r="AE94" s="215"/>
      <c r="AF94" s="215"/>
      <c r="AG94" s="215" t="s">
        <v>194</v>
      </c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1" x14ac:dyDescent="0.2">
      <c r="A95" s="222"/>
      <c r="B95" s="223"/>
      <c r="C95" s="262" t="s">
        <v>758</v>
      </c>
      <c r="D95" s="253"/>
      <c r="E95" s="254">
        <v>1.62</v>
      </c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15"/>
      <c r="Z95" s="215"/>
      <c r="AA95" s="215"/>
      <c r="AB95" s="215"/>
      <c r="AC95" s="215"/>
      <c r="AD95" s="215"/>
      <c r="AE95" s="215"/>
      <c r="AF95" s="215"/>
      <c r="AG95" s="215" t="s">
        <v>240</v>
      </c>
      <c r="AH95" s="215">
        <v>0</v>
      </c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22"/>
      <c r="B96" s="223"/>
      <c r="C96" s="262" t="s">
        <v>759</v>
      </c>
      <c r="D96" s="253"/>
      <c r="E96" s="254">
        <v>0.4</v>
      </c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15"/>
      <c r="Z96" s="215"/>
      <c r="AA96" s="215"/>
      <c r="AB96" s="215"/>
      <c r="AC96" s="215"/>
      <c r="AD96" s="215"/>
      <c r="AE96" s="215"/>
      <c r="AF96" s="215"/>
      <c r="AG96" s="215" t="s">
        <v>240</v>
      </c>
      <c r="AH96" s="215">
        <v>0</v>
      </c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 x14ac:dyDescent="0.2">
      <c r="A97" s="235">
        <v>32</v>
      </c>
      <c r="B97" s="236" t="s">
        <v>762</v>
      </c>
      <c r="C97" s="247" t="s">
        <v>763</v>
      </c>
      <c r="D97" s="237" t="s">
        <v>272</v>
      </c>
      <c r="E97" s="238">
        <v>1.62</v>
      </c>
      <c r="F97" s="239"/>
      <c r="G97" s="240">
        <f>ROUND(E97*F97,2)</f>
        <v>0</v>
      </c>
      <c r="H97" s="239"/>
      <c r="I97" s="240">
        <f>ROUND(E97*H97,2)</f>
        <v>0</v>
      </c>
      <c r="J97" s="239"/>
      <c r="K97" s="240">
        <f>ROUND(E97*J97,2)</f>
        <v>0</v>
      </c>
      <c r="L97" s="240">
        <v>21</v>
      </c>
      <c r="M97" s="240">
        <f>G97*(1+L97/100)</f>
        <v>0</v>
      </c>
      <c r="N97" s="240">
        <v>2.3E-3</v>
      </c>
      <c r="O97" s="240">
        <f>ROUND(E97*N97,2)</f>
        <v>0</v>
      </c>
      <c r="P97" s="240">
        <v>0</v>
      </c>
      <c r="Q97" s="240">
        <f>ROUND(E97*P97,2)</f>
        <v>0</v>
      </c>
      <c r="R97" s="240"/>
      <c r="S97" s="240" t="s">
        <v>166</v>
      </c>
      <c r="T97" s="241" t="s">
        <v>167</v>
      </c>
      <c r="U97" s="224">
        <v>0.17399999999999999</v>
      </c>
      <c r="V97" s="224">
        <f>ROUND(E97*U97,2)</f>
        <v>0.28000000000000003</v>
      </c>
      <c r="W97" s="224"/>
      <c r="X97" s="224" t="s">
        <v>193</v>
      </c>
      <c r="Y97" s="215"/>
      <c r="Z97" s="215"/>
      <c r="AA97" s="215"/>
      <c r="AB97" s="215"/>
      <c r="AC97" s="215"/>
      <c r="AD97" s="215"/>
      <c r="AE97" s="215"/>
      <c r="AF97" s="215"/>
      <c r="AG97" s="215" t="s">
        <v>194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 x14ac:dyDescent="0.2">
      <c r="A98" s="222"/>
      <c r="B98" s="223"/>
      <c r="C98" s="262" t="s">
        <v>758</v>
      </c>
      <c r="D98" s="253"/>
      <c r="E98" s="254">
        <v>1.62</v>
      </c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15"/>
      <c r="Z98" s="215"/>
      <c r="AA98" s="215"/>
      <c r="AB98" s="215"/>
      <c r="AC98" s="215"/>
      <c r="AD98" s="215"/>
      <c r="AE98" s="215"/>
      <c r="AF98" s="215"/>
      <c r="AG98" s="215" t="s">
        <v>240</v>
      </c>
      <c r="AH98" s="215">
        <v>0</v>
      </c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">
      <c r="A99" s="235">
        <v>33</v>
      </c>
      <c r="B99" s="236" t="s">
        <v>764</v>
      </c>
      <c r="C99" s="247" t="s">
        <v>765</v>
      </c>
      <c r="D99" s="237" t="s">
        <v>272</v>
      </c>
      <c r="E99" s="238">
        <v>1.62</v>
      </c>
      <c r="F99" s="239"/>
      <c r="G99" s="240">
        <f>ROUND(E99*F99,2)</f>
        <v>0</v>
      </c>
      <c r="H99" s="239"/>
      <c r="I99" s="240">
        <f>ROUND(E99*H99,2)</f>
        <v>0</v>
      </c>
      <c r="J99" s="239"/>
      <c r="K99" s="240">
        <f>ROUND(E99*J99,2)</f>
        <v>0</v>
      </c>
      <c r="L99" s="240">
        <v>21</v>
      </c>
      <c r="M99" s="240">
        <f>G99*(1+L99/100)</f>
        <v>0</v>
      </c>
      <c r="N99" s="240">
        <v>0</v>
      </c>
      <c r="O99" s="240">
        <f>ROUND(E99*N99,2)</f>
        <v>0</v>
      </c>
      <c r="P99" s="240">
        <v>0</v>
      </c>
      <c r="Q99" s="240">
        <f>ROUND(E99*P99,2)</f>
        <v>0</v>
      </c>
      <c r="R99" s="240"/>
      <c r="S99" s="240" t="s">
        <v>166</v>
      </c>
      <c r="T99" s="241" t="s">
        <v>167</v>
      </c>
      <c r="U99" s="224">
        <v>0.04</v>
      </c>
      <c r="V99" s="224">
        <f>ROUND(E99*U99,2)</f>
        <v>0.06</v>
      </c>
      <c r="W99" s="224"/>
      <c r="X99" s="224" t="s">
        <v>193</v>
      </c>
      <c r="Y99" s="215"/>
      <c r="Z99" s="215"/>
      <c r="AA99" s="215"/>
      <c r="AB99" s="215"/>
      <c r="AC99" s="215"/>
      <c r="AD99" s="215"/>
      <c r="AE99" s="215"/>
      <c r="AF99" s="215"/>
      <c r="AG99" s="215" t="s">
        <v>194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outlineLevel="1" x14ac:dyDescent="0.2">
      <c r="A100" s="222"/>
      <c r="B100" s="223"/>
      <c r="C100" s="262" t="s">
        <v>758</v>
      </c>
      <c r="D100" s="253"/>
      <c r="E100" s="254">
        <v>1.62</v>
      </c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15"/>
      <c r="Z100" s="215"/>
      <c r="AA100" s="215"/>
      <c r="AB100" s="215"/>
      <c r="AC100" s="215"/>
      <c r="AD100" s="215"/>
      <c r="AE100" s="215"/>
      <c r="AF100" s="215"/>
      <c r="AG100" s="215" t="s">
        <v>240</v>
      </c>
      <c r="AH100" s="215">
        <v>0</v>
      </c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35">
        <v>34</v>
      </c>
      <c r="B101" s="236" t="s">
        <v>766</v>
      </c>
      <c r="C101" s="247" t="s">
        <v>767</v>
      </c>
      <c r="D101" s="237" t="s">
        <v>272</v>
      </c>
      <c r="E101" s="238">
        <v>0.96</v>
      </c>
      <c r="F101" s="239"/>
      <c r="G101" s="240">
        <f>ROUND(E101*F101,2)</f>
        <v>0</v>
      </c>
      <c r="H101" s="239"/>
      <c r="I101" s="240">
        <f>ROUND(E101*H101,2)</f>
        <v>0</v>
      </c>
      <c r="J101" s="239"/>
      <c r="K101" s="240">
        <f>ROUND(E101*J101,2)</f>
        <v>0</v>
      </c>
      <c r="L101" s="240">
        <v>21</v>
      </c>
      <c r="M101" s="240">
        <f>G101*(1+L101/100)</f>
        <v>0</v>
      </c>
      <c r="N101" s="240">
        <v>1.6930000000000001E-2</v>
      </c>
      <c r="O101" s="240">
        <f>ROUND(E101*N101,2)</f>
        <v>0.02</v>
      </c>
      <c r="P101" s="240">
        <v>0</v>
      </c>
      <c r="Q101" s="240">
        <f>ROUND(E101*P101,2)</f>
        <v>0</v>
      </c>
      <c r="R101" s="240"/>
      <c r="S101" s="240" t="s">
        <v>166</v>
      </c>
      <c r="T101" s="241" t="s">
        <v>167</v>
      </c>
      <c r="U101" s="224">
        <v>1.5396000000000001</v>
      </c>
      <c r="V101" s="224">
        <f>ROUND(E101*U101,2)</f>
        <v>1.48</v>
      </c>
      <c r="W101" s="224"/>
      <c r="X101" s="224" t="s">
        <v>193</v>
      </c>
      <c r="Y101" s="215"/>
      <c r="Z101" s="215"/>
      <c r="AA101" s="215"/>
      <c r="AB101" s="215"/>
      <c r="AC101" s="215"/>
      <c r="AD101" s="215"/>
      <c r="AE101" s="215"/>
      <c r="AF101" s="215"/>
      <c r="AG101" s="215" t="s">
        <v>194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1" x14ac:dyDescent="0.2">
      <c r="A102" s="222"/>
      <c r="B102" s="223"/>
      <c r="C102" s="262" t="s">
        <v>768</v>
      </c>
      <c r="D102" s="253"/>
      <c r="E102" s="254">
        <v>0.96</v>
      </c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15"/>
      <c r="Z102" s="215"/>
      <c r="AA102" s="215"/>
      <c r="AB102" s="215"/>
      <c r="AC102" s="215"/>
      <c r="AD102" s="215"/>
      <c r="AE102" s="215"/>
      <c r="AF102" s="215"/>
      <c r="AG102" s="215" t="s">
        <v>240</v>
      </c>
      <c r="AH102" s="215">
        <v>0</v>
      </c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outlineLevel="1" x14ac:dyDescent="0.2">
      <c r="A103" s="235">
        <v>35</v>
      </c>
      <c r="B103" s="236" t="s">
        <v>769</v>
      </c>
      <c r="C103" s="247" t="s">
        <v>770</v>
      </c>
      <c r="D103" s="237" t="s">
        <v>272</v>
      </c>
      <c r="E103" s="238">
        <v>0.96</v>
      </c>
      <c r="F103" s="239"/>
      <c r="G103" s="240">
        <f>ROUND(E103*F103,2)</f>
        <v>0</v>
      </c>
      <c r="H103" s="239"/>
      <c r="I103" s="240">
        <f>ROUND(E103*H103,2)</f>
        <v>0</v>
      </c>
      <c r="J103" s="239"/>
      <c r="K103" s="240">
        <f>ROUND(E103*J103,2)</f>
        <v>0</v>
      </c>
      <c r="L103" s="240">
        <v>21</v>
      </c>
      <c r="M103" s="240">
        <f>G103*(1+L103/100)</f>
        <v>0</v>
      </c>
      <c r="N103" s="240">
        <v>0</v>
      </c>
      <c r="O103" s="240">
        <f>ROUND(E103*N103,2)</f>
        <v>0</v>
      </c>
      <c r="P103" s="240">
        <v>0</v>
      </c>
      <c r="Q103" s="240">
        <f>ROUND(E103*P103,2)</f>
        <v>0</v>
      </c>
      <c r="R103" s="240"/>
      <c r="S103" s="240" t="s">
        <v>166</v>
      </c>
      <c r="T103" s="241" t="s">
        <v>167</v>
      </c>
      <c r="U103" s="224">
        <v>0.26</v>
      </c>
      <c r="V103" s="224">
        <f>ROUND(E103*U103,2)</f>
        <v>0.25</v>
      </c>
      <c r="W103" s="224"/>
      <c r="X103" s="224" t="s">
        <v>193</v>
      </c>
      <c r="Y103" s="215"/>
      <c r="Z103" s="215"/>
      <c r="AA103" s="215"/>
      <c r="AB103" s="215"/>
      <c r="AC103" s="215"/>
      <c r="AD103" s="215"/>
      <c r="AE103" s="215"/>
      <c r="AF103" s="215"/>
      <c r="AG103" s="215" t="s">
        <v>194</v>
      </c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</row>
    <row r="104" spans="1:60" outlineLevel="1" x14ac:dyDescent="0.2">
      <c r="A104" s="222"/>
      <c r="B104" s="223"/>
      <c r="C104" s="262" t="s">
        <v>768</v>
      </c>
      <c r="D104" s="253"/>
      <c r="E104" s="254">
        <v>0.96</v>
      </c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15"/>
      <c r="Z104" s="215"/>
      <c r="AA104" s="215"/>
      <c r="AB104" s="215"/>
      <c r="AC104" s="215"/>
      <c r="AD104" s="215"/>
      <c r="AE104" s="215"/>
      <c r="AF104" s="215"/>
      <c r="AG104" s="215" t="s">
        <v>240</v>
      </c>
      <c r="AH104" s="215">
        <v>0</v>
      </c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x14ac:dyDescent="0.2">
      <c r="A105" s="229" t="s">
        <v>161</v>
      </c>
      <c r="B105" s="230" t="s">
        <v>81</v>
      </c>
      <c r="C105" s="246" t="s">
        <v>82</v>
      </c>
      <c r="D105" s="231"/>
      <c r="E105" s="232"/>
      <c r="F105" s="233"/>
      <c r="G105" s="233">
        <f>SUMIF(AG106:AG107,"&lt;&gt;NOR",G106:G107)</f>
        <v>0</v>
      </c>
      <c r="H105" s="233"/>
      <c r="I105" s="233">
        <f>SUM(I106:I107)</f>
        <v>0</v>
      </c>
      <c r="J105" s="233"/>
      <c r="K105" s="233">
        <f>SUM(K106:K107)</f>
        <v>0</v>
      </c>
      <c r="L105" s="233"/>
      <c r="M105" s="233">
        <f>SUM(M106:M107)</f>
        <v>0</v>
      </c>
      <c r="N105" s="233"/>
      <c r="O105" s="233">
        <f>SUM(O106:O107)</f>
        <v>2.83</v>
      </c>
      <c r="P105" s="233"/>
      <c r="Q105" s="233">
        <f>SUM(Q106:Q107)</f>
        <v>0</v>
      </c>
      <c r="R105" s="233"/>
      <c r="S105" s="233"/>
      <c r="T105" s="234"/>
      <c r="U105" s="228"/>
      <c r="V105" s="228">
        <f>SUM(V106:V107)</f>
        <v>5.18</v>
      </c>
      <c r="W105" s="228"/>
      <c r="X105" s="228"/>
      <c r="AG105" t="s">
        <v>162</v>
      </c>
    </row>
    <row r="106" spans="1:60" ht="22.5" outlineLevel="1" x14ac:dyDescent="0.2">
      <c r="A106" s="235">
        <v>36</v>
      </c>
      <c r="B106" s="236" t="s">
        <v>771</v>
      </c>
      <c r="C106" s="247" t="s">
        <v>772</v>
      </c>
      <c r="D106" s="237" t="s">
        <v>272</v>
      </c>
      <c r="E106" s="238">
        <v>13.8</v>
      </c>
      <c r="F106" s="239"/>
      <c r="G106" s="240">
        <f>ROUND(E106*F106,2)</f>
        <v>0</v>
      </c>
      <c r="H106" s="239"/>
      <c r="I106" s="240">
        <f>ROUND(E106*H106,2)</f>
        <v>0</v>
      </c>
      <c r="J106" s="239"/>
      <c r="K106" s="240">
        <f>ROUND(E106*J106,2)</f>
        <v>0</v>
      </c>
      <c r="L106" s="240">
        <v>21</v>
      </c>
      <c r="M106" s="240">
        <f>G106*(1+L106/100)</f>
        <v>0</v>
      </c>
      <c r="N106" s="240">
        <v>0.20532</v>
      </c>
      <c r="O106" s="240">
        <f>ROUND(E106*N106,2)</f>
        <v>2.83</v>
      </c>
      <c r="P106" s="240">
        <v>0</v>
      </c>
      <c r="Q106" s="240">
        <f>ROUND(E106*P106,2)</f>
        <v>0</v>
      </c>
      <c r="R106" s="240"/>
      <c r="S106" s="240" t="s">
        <v>166</v>
      </c>
      <c r="T106" s="241" t="s">
        <v>167</v>
      </c>
      <c r="U106" s="224">
        <v>0.375</v>
      </c>
      <c r="V106" s="224">
        <f>ROUND(E106*U106,2)</f>
        <v>5.18</v>
      </c>
      <c r="W106" s="224"/>
      <c r="X106" s="224" t="s">
        <v>193</v>
      </c>
      <c r="Y106" s="215"/>
      <c r="Z106" s="215"/>
      <c r="AA106" s="215"/>
      <c r="AB106" s="215"/>
      <c r="AC106" s="215"/>
      <c r="AD106" s="215"/>
      <c r="AE106" s="215"/>
      <c r="AF106" s="215"/>
      <c r="AG106" s="215" t="s">
        <v>194</v>
      </c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22"/>
      <c r="B107" s="223"/>
      <c r="C107" s="262" t="s">
        <v>773</v>
      </c>
      <c r="D107" s="253"/>
      <c r="E107" s="254">
        <v>13.8</v>
      </c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15"/>
      <c r="Z107" s="215"/>
      <c r="AA107" s="215"/>
      <c r="AB107" s="215"/>
      <c r="AC107" s="215"/>
      <c r="AD107" s="215"/>
      <c r="AE107" s="215"/>
      <c r="AF107" s="215"/>
      <c r="AG107" s="215" t="s">
        <v>240</v>
      </c>
      <c r="AH107" s="215">
        <v>0</v>
      </c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x14ac:dyDescent="0.2">
      <c r="A108" s="229" t="s">
        <v>161</v>
      </c>
      <c r="B108" s="230" t="s">
        <v>87</v>
      </c>
      <c r="C108" s="246" t="s">
        <v>88</v>
      </c>
      <c r="D108" s="231"/>
      <c r="E108" s="232"/>
      <c r="F108" s="233"/>
      <c r="G108" s="233">
        <f>SUMIF(AG109:AG110,"&lt;&gt;NOR",G109:G110)</f>
        <v>0</v>
      </c>
      <c r="H108" s="233"/>
      <c r="I108" s="233">
        <f>SUM(I109:I110)</f>
        <v>0</v>
      </c>
      <c r="J108" s="233"/>
      <c r="K108" s="233">
        <f>SUM(K109:K110)</f>
        <v>0</v>
      </c>
      <c r="L108" s="233"/>
      <c r="M108" s="233">
        <f>SUM(M109:M110)</f>
        <v>0</v>
      </c>
      <c r="N108" s="233"/>
      <c r="O108" s="233">
        <f>SUM(O109:O110)</f>
        <v>4.97</v>
      </c>
      <c r="P108" s="233"/>
      <c r="Q108" s="233">
        <f>SUM(Q109:Q110)</f>
        <v>0</v>
      </c>
      <c r="R108" s="233"/>
      <c r="S108" s="233"/>
      <c r="T108" s="234"/>
      <c r="U108" s="228"/>
      <c r="V108" s="228">
        <f>SUM(V109:V110)</f>
        <v>4.6900000000000004</v>
      </c>
      <c r="W108" s="228"/>
      <c r="X108" s="228"/>
      <c r="AG108" t="s">
        <v>162</v>
      </c>
    </row>
    <row r="109" spans="1:60" outlineLevel="1" x14ac:dyDescent="0.2">
      <c r="A109" s="235">
        <v>37</v>
      </c>
      <c r="B109" s="236" t="s">
        <v>774</v>
      </c>
      <c r="C109" s="247" t="s">
        <v>775</v>
      </c>
      <c r="D109" s="237" t="s">
        <v>272</v>
      </c>
      <c r="E109" s="238">
        <v>13.8</v>
      </c>
      <c r="F109" s="239"/>
      <c r="G109" s="240">
        <f>ROUND(E109*F109,2)</f>
        <v>0</v>
      </c>
      <c r="H109" s="239"/>
      <c r="I109" s="240">
        <f>ROUND(E109*H109,2)</f>
        <v>0</v>
      </c>
      <c r="J109" s="239"/>
      <c r="K109" s="240">
        <f>ROUND(E109*J109,2)</f>
        <v>0</v>
      </c>
      <c r="L109" s="240">
        <v>21</v>
      </c>
      <c r="M109" s="240">
        <f>G109*(1+L109/100)</f>
        <v>0</v>
      </c>
      <c r="N109" s="240">
        <v>0.36</v>
      </c>
      <c r="O109" s="240">
        <f>ROUND(E109*N109,2)</f>
        <v>4.97</v>
      </c>
      <c r="P109" s="240">
        <v>0</v>
      </c>
      <c r="Q109" s="240">
        <f>ROUND(E109*P109,2)</f>
        <v>0</v>
      </c>
      <c r="R109" s="240"/>
      <c r="S109" s="240" t="s">
        <v>166</v>
      </c>
      <c r="T109" s="241" t="s">
        <v>167</v>
      </c>
      <c r="U109" s="224">
        <v>0.34</v>
      </c>
      <c r="V109" s="224">
        <f>ROUND(E109*U109,2)</f>
        <v>4.6900000000000004</v>
      </c>
      <c r="W109" s="224"/>
      <c r="X109" s="224" t="s">
        <v>193</v>
      </c>
      <c r="Y109" s="215"/>
      <c r="Z109" s="215"/>
      <c r="AA109" s="215"/>
      <c r="AB109" s="215"/>
      <c r="AC109" s="215"/>
      <c r="AD109" s="215"/>
      <c r="AE109" s="215"/>
      <c r="AF109" s="215"/>
      <c r="AG109" s="215" t="s">
        <v>194</v>
      </c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 x14ac:dyDescent="0.2">
      <c r="A110" s="222"/>
      <c r="B110" s="223"/>
      <c r="C110" s="262" t="s">
        <v>773</v>
      </c>
      <c r="D110" s="253"/>
      <c r="E110" s="254">
        <v>13.8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5"/>
      <c r="Z110" s="215"/>
      <c r="AA110" s="215"/>
      <c r="AB110" s="215"/>
      <c r="AC110" s="215"/>
      <c r="AD110" s="215"/>
      <c r="AE110" s="215"/>
      <c r="AF110" s="215"/>
      <c r="AG110" s="215" t="s">
        <v>240</v>
      </c>
      <c r="AH110" s="215">
        <v>0</v>
      </c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x14ac:dyDescent="0.2">
      <c r="A111" s="229" t="s">
        <v>161</v>
      </c>
      <c r="B111" s="230" t="s">
        <v>99</v>
      </c>
      <c r="C111" s="246" t="s">
        <v>100</v>
      </c>
      <c r="D111" s="231"/>
      <c r="E111" s="232"/>
      <c r="F111" s="233"/>
      <c r="G111" s="233">
        <f>SUMIF(AG112:AG112,"&lt;&gt;NOR",G112:G112)</f>
        <v>0</v>
      </c>
      <c r="H111" s="233"/>
      <c r="I111" s="233">
        <f>SUM(I112:I112)</f>
        <v>0</v>
      </c>
      <c r="J111" s="233"/>
      <c r="K111" s="233">
        <f>SUM(K112:K112)</f>
        <v>0</v>
      </c>
      <c r="L111" s="233"/>
      <c r="M111" s="233">
        <f>SUM(M112:M112)</f>
        <v>0</v>
      </c>
      <c r="N111" s="233"/>
      <c r="O111" s="233">
        <f>SUM(O112:O112)</f>
        <v>0</v>
      </c>
      <c r="P111" s="233"/>
      <c r="Q111" s="233">
        <f>SUM(Q112:Q112)</f>
        <v>0</v>
      </c>
      <c r="R111" s="233"/>
      <c r="S111" s="233"/>
      <c r="T111" s="234"/>
      <c r="U111" s="228"/>
      <c r="V111" s="228">
        <f>SUM(V112:V112)</f>
        <v>14.48</v>
      </c>
      <c r="W111" s="228"/>
      <c r="X111" s="228"/>
      <c r="AG111" t="s">
        <v>162</v>
      </c>
    </row>
    <row r="112" spans="1:60" outlineLevel="1" x14ac:dyDescent="0.2">
      <c r="A112" s="255">
        <v>38</v>
      </c>
      <c r="B112" s="256" t="s">
        <v>514</v>
      </c>
      <c r="C112" s="264" t="s">
        <v>515</v>
      </c>
      <c r="D112" s="257" t="s">
        <v>288</v>
      </c>
      <c r="E112" s="258">
        <v>15.43028</v>
      </c>
      <c r="F112" s="259"/>
      <c r="G112" s="260">
        <f>ROUND(E112*F112,2)</f>
        <v>0</v>
      </c>
      <c r="H112" s="259"/>
      <c r="I112" s="260">
        <f>ROUND(E112*H112,2)</f>
        <v>0</v>
      </c>
      <c r="J112" s="259"/>
      <c r="K112" s="260">
        <f>ROUND(E112*J112,2)</f>
        <v>0</v>
      </c>
      <c r="L112" s="260">
        <v>21</v>
      </c>
      <c r="M112" s="260">
        <f>G112*(1+L112/100)</f>
        <v>0</v>
      </c>
      <c r="N112" s="260">
        <v>0</v>
      </c>
      <c r="O112" s="260">
        <f>ROUND(E112*N112,2)</f>
        <v>0</v>
      </c>
      <c r="P112" s="260">
        <v>0</v>
      </c>
      <c r="Q112" s="260">
        <f>ROUND(E112*P112,2)</f>
        <v>0</v>
      </c>
      <c r="R112" s="260"/>
      <c r="S112" s="260" t="s">
        <v>166</v>
      </c>
      <c r="T112" s="261" t="s">
        <v>167</v>
      </c>
      <c r="U112" s="224">
        <v>0.9385</v>
      </c>
      <c r="V112" s="224">
        <f>ROUND(E112*U112,2)</f>
        <v>14.48</v>
      </c>
      <c r="W112" s="224"/>
      <c r="X112" s="224" t="s">
        <v>193</v>
      </c>
      <c r="Y112" s="215"/>
      <c r="Z112" s="215"/>
      <c r="AA112" s="215"/>
      <c r="AB112" s="215"/>
      <c r="AC112" s="215"/>
      <c r="AD112" s="215"/>
      <c r="AE112" s="215"/>
      <c r="AF112" s="215"/>
      <c r="AG112" s="215" t="s">
        <v>194</v>
      </c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</row>
    <row r="113" spans="1:60" x14ac:dyDescent="0.2">
      <c r="A113" s="229" t="s">
        <v>161</v>
      </c>
      <c r="B113" s="230" t="s">
        <v>112</v>
      </c>
      <c r="C113" s="246" t="s">
        <v>113</v>
      </c>
      <c r="D113" s="231"/>
      <c r="E113" s="232"/>
      <c r="F113" s="233"/>
      <c r="G113" s="233">
        <f>SUMIF(AG114:AG129,"&lt;&gt;NOR",G114:G129)</f>
        <v>0</v>
      </c>
      <c r="H113" s="233"/>
      <c r="I113" s="233">
        <f>SUM(I114:I129)</f>
        <v>0</v>
      </c>
      <c r="J113" s="233"/>
      <c r="K113" s="233">
        <f>SUM(K114:K129)</f>
        <v>0</v>
      </c>
      <c r="L113" s="233"/>
      <c r="M113" s="233">
        <f>SUM(M114:M129)</f>
        <v>0</v>
      </c>
      <c r="N113" s="233"/>
      <c r="O113" s="233">
        <f>SUM(O114:O129)</f>
        <v>0.1</v>
      </c>
      <c r="P113" s="233"/>
      <c r="Q113" s="233">
        <f>SUM(Q114:Q129)</f>
        <v>0</v>
      </c>
      <c r="R113" s="233"/>
      <c r="S113" s="233"/>
      <c r="T113" s="234"/>
      <c r="U113" s="228"/>
      <c r="V113" s="228">
        <f>SUM(V114:V129)</f>
        <v>1.99</v>
      </c>
      <c r="W113" s="228"/>
      <c r="X113" s="228"/>
      <c r="AG113" t="s">
        <v>162</v>
      </c>
    </row>
    <row r="114" spans="1:60" outlineLevel="1" x14ac:dyDescent="0.2">
      <c r="A114" s="235">
        <v>39</v>
      </c>
      <c r="B114" s="236" t="s">
        <v>776</v>
      </c>
      <c r="C114" s="247" t="s">
        <v>777</v>
      </c>
      <c r="D114" s="237" t="s">
        <v>575</v>
      </c>
      <c r="E114" s="238">
        <v>1</v>
      </c>
      <c r="F114" s="239"/>
      <c r="G114" s="240">
        <f>ROUND(E114*F114,2)</f>
        <v>0</v>
      </c>
      <c r="H114" s="239"/>
      <c r="I114" s="240">
        <f>ROUND(E114*H114,2)</f>
        <v>0</v>
      </c>
      <c r="J114" s="239"/>
      <c r="K114" s="240">
        <f>ROUND(E114*J114,2)</f>
        <v>0</v>
      </c>
      <c r="L114" s="240">
        <v>21</v>
      </c>
      <c r="M114" s="240">
        <f>G114*(1+L114/100)</f>
        <v>0</v>
      </c>
      <c r="N114" s="240">
        <v>0.1</v>
      </c>
      <c r="O114" s="240">
        <f>ROUND(E114*N114,2)</f>
        <v>0.1</v>
      </c>
      <c r="P114" s="240">
        <v>0</v>
      </c>
      <c r="Q114" s="240">
        <f>ROUND(E114*P114,2)</f>
        <v>0</v>
      </c>
      <c r="R114" s="240"/>
      <c r="S114" s="240" t="s">
        <v>192</v>
      </c>
      <c r="T114" s="241" t="s">
        <v>167</v>
      </c>
      <c r="U114" s="224">
        <v>0</v>
      </c>
      <c r="V114" s="224">
        <f>ROUND(E114*U114,2)</f>
        <v>0</v>
      </c>
      <c r="W114" s="224"/>
      <c r="X114" s="224" t="s">
        <v>193</v>
      </c>
      <c r="Y114" s="215"/>
      <c r="Z114" s="215"/>
      <c r="AA114" s="215"/>
      <c r="AB114" s="215"/>
      <c r="AC114" s="215"/>
      <c r="AD114" s="215"/>
      <c r="AE114" s="215"/>
      <c r="AF114" s="215"/>
      <c r="AG114" s="215" t="s">
        <v>518</v>
      </c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">
      <c r="A115" s="222"/>
      <c r="B115" s="223"/>
      <c r="C115" s="248" t="s">
        <v>778</v>
      </c>
      <c r="D115" s="243"/>
      <c r="E115" s="243"/>
      <c r="F115" s="243"/>
      <c r="G115" s="243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15"/>
      <c r="Z115" s="215"/>
      <c r="AA115" s="215"/>
      <c r="AB115" s="215"/>
      <c r="AC115" s="215"/>
      <c r="AD115" s="215"/>
      <c r="AE115" s="215"/>
      <c r="AF115" s="215"/>
      <c r="AG115" s="215" t="s">
        <v>171</v>
      </c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1" x14ac:dyDescent="0.2">
      <c r="A116" s="222"/>
      <c r="B116" s="223"/>
      <c r="C116" s="263" t="s">
        <v>366</v>
      </c>
      <c r="D116" s="225"/>
      <c r="E116" s="226"/>
      <c r="F116" s="227"/>
      <c r="G116" s="227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15"/>
      <c r="Z116" s="215"/>
      <c r="AA116" s="215"/>
      <c r="AB116" s="215"/>
      <c r="AC116" s="215"/>
      <c r="AD116" s="215"/>
      <c r="AE116" s="215"/>
      <c r="AF116" s="215"/>
      <c r="AG116" s="215" t="s">
        <v>171</v>
      </c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 x14ac:dyDescent="0.2">
      <c r="A117" s="222"/>
      <c r="B117" s="223"/>
      <c r="C117" s="249" t="s">
        <v>779</v>
      </c>
      <c r="D117" s="244"/>
      <c r="E117" s="244"/>
      <c r="F117" s="244"/>
      <c r="G117" s="24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15"/>
      <c r="Z117" s="215"/>
      <c r="AA117" s="215"/>
      <c r="AB117" s="215"/>
      <c r="AC117" s="215"/>
      <c r="AD117" s="215"/>
      <c r="AE117" s="215"/>
      <c r="AF117" s="215"/>
      <c r="AG117" s="215" t="s">
        <v>171</v>
      </c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1" x14ac:dyDescent="0.2">
      <c r="A118" s="222"/>
      <c r="B118" s="223"/>
      <c r="C118" s="249" t="s">
        <v>780</v>
      </c>
      <c r="D118" s="244"/>
      <c r="E118" s="244"/>
      <c r="F118" s="244"/>
      <c r="G118" s="24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15"/>
      <c r="Z118" s="215"/>
      <c r="AA118" s="215"/>
      <c r="AB118" s="215"/>
      <c r="AC118" s="215"/>
      <c r="AD118" s="215"/>
      <c r="AE118" s="215"/>
      <c r="AF118" s="215"/>
      <c r="AG118" s="215" t="s">
        <v>171</v>
      </c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22"/>
      <c r="B119" s="223"/>
      <c r="C119" s="249" t="s">
        <v>801</v>
      </c>
      <c r="D119" s="244"/>
      <c r="E119" s="244"/>
      <c r="F119" s="244"/>
      <c r="G119" s="24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15"/>
      <c r="Z119" s="215"/>
      <c r="AA119" s="215"/>
      <c r="AB119" s="215"/>
      <c r="AC119" s="215"/>
      <c r="AD119" s="215"/>
      <c r="AE119" s="215"/>
      <c r="AF119" s="215"/>
      <c r="AG119" s="215" t="s">
        <v>171</v>
      </c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outlineLevel="1" x14ac:dyDescent="0.2">
      <c r="A120" s="222"/>
      <c r="B120" s="223"/>
      <c r="C120" s="249" t="s">
        <v>781</v>
      </c>
      <c r="D120" s="244"/>
      <c r="E120" s="244"/>
      <c r="F120" s="244"/>
      <c r="G120" s="24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15"/>
      <c r="Z120" s="215"/>
      <c r="AA120" s="215"/>
      <c r="AB120" s="215"/>
      <c r="AC120" s="215"/>
      <c r="AD120" s="215"/>
      <c r="AE120" s="215"/>
      <c r="AF120" s="215"/>
      <c r="AG120" s="215" t="s">
        <v>171</v>
      </c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</row>
    <row r="121" spans="1:60" outlineLevel="1" x14ac:dyDescent="0.2">
      <c r="A121" s="222"/>
      <c r="B121" s="223"/>
      <c r="C121" s="263" t="s">
        <v>366</v>
      </c>
      <c r="D121" s="225"/>
      <c r="E121" s="226"/>
      <c r="F121" s="227"/>
      <c r="G121" s="227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15"/>
      <c r="Z121" s="215"/>
      <c r="AA121" s="215"/>
      <c r="AB121" s="215"/>
      <c r="AC121" s="215"/>
      <c r="AD121" s="215"/>
      <c r="AE121" s="215"/>
      <c r="AF121" s="215"/>
      <c r="AG121" s="215" t="s">
        <v>171</v>
      </c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</row>
    <row r="122" spans="1:60" outlineLevel="1" x14ac:dyDescent="0.2">
      <c r="A122" s="222"/>
      <c r="B122" s="223"/>
      <c r="C122" s="249" t="s">
        <v>782</v>
      </c>
      <c r="D122" s="244"/>
      <c r="E122" s="244"/>
      <c r="F122" s="244"/>
      <c r="G122" s="24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15"/>
      <c r="Z122" s="215"/>
      <c r="AA122" s="215"/>
      <c r="AB122" s="215"/>
      <c r="AC122" s="215"/>
      <c r="AD122" s="215"/>
      <c r="AE122" s="215"/>
      <c r="AF122" s="215"/>
      <c r="AG122" s="215" t="s">
        <v>171</v>
      </c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outlineLevel="1" x14ac:dyDescent="0.2">
      <c r="A123" s="222"/>
      <c r="B123" s="223"/>
      <c r="C123" s="249" t="s">
        <v>783</v>
      </c>
      <c r="D123" s="244"/>
      <c r="E123" s="244"/>
      <c r="F123" s="244"/>
      <c r="G123" s="24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15"/>
      <c r="Z123" s="215"/>
      <c r="AA123" s="215"/>
      <c r="AB123" s="215"/>
      <c r="AC123" s="215"/>
      <c r="AD123" s="215"/>
      <c r="AE123" s="215"/>
      <c r="AF123" s="215"/>
      <c r="AG123" s="215" t="s">
        <v>171</v>
      </c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</row>
    <row r="124" spans="1:60" outlineLevel="1" x14ac:dyDescent="0.2">
      <c r="A124" s="222"/>
      <c r="B124" s="223"/>
      <c r="C124" s="262" t="s">
        <v>47</v>
      </c>
      <c r="D124" s="253"/>
      <c r="E124" s="254">
        <v>1</v>
      </c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15"/>
      <c r="Z124" s="215"/>
      <c r="AA124" s="215"/>
      <c r="AB124" s="215"/>
      <c r="AC124" s="215"/>
      <c r="AD124" s="215"/>
      <c r="AE124" s="215"/>
      <c r="AF124" s="215"/>
      <c r="AG124" s="215" t="s">
        <v>240</v>
      </c>
      <c r="AH124" s="215">
        <v>0</v>
      </c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</row>
    <row r="125" spans="1:60" outlineLevel="1" x14ac:dyDescent="0.2">
      <c r="A125" s="235">
        <v>40</v>
      </c>
      <c r="B125" s="236" t="s">
        <v>784</v>
      </c>
      <c r="C125" s="247" t="s">
        <v>785</v>
      </c>
      <c r="D125" s="237" t="s">
        <v>601</v>
      </c>
      <c r="E125" s="238">
        <v>4.68</v>
      </c>
      <c r="F125" s="239"/>
      <c r="G125" s="240">
        <f>ROUND(E125*F125,2)</f>
        <v>0</v>
      </c>
      <c r="H125" s="239"/>
      <c r="I125" s="240">
        <f>ROUND(E125*H125,2)</f>
        <v>0</v>
      </c>
      <c r="J125" s="239"/>
      <c r="K125" s="240">
        <f>ROUND(E125*J125,2)</f>
        <v>0</v>
      </c>
      <c r="L125" s="240">
        <v>21</v>
      </c>
      <c r="M125" s="240">
        <f>G125*(1+L125/100)</f>
        <v>0</v>
      </c>
      <c r="N125" s="240">
        <v>6.0000000000000002E-5</v>
      </c>
      <c r="O125" s="240">
        <f>ROUND(E125*N125,2)</f>
        <v>0</v>
      </c>
      <c r="P125" s="240">
        <v>0</v>
      </c>
      <c r="Q125" s="240">
        <f>ROUND(E125*P125,2)</f>
        <v>0</v>
      </c>
      <c r="R125" s="240"/>
      <c r="S125" s="240" t="s">
        <v>166</v>
      </c>
      <c r="T125" s="241" t="s">
        <v>167</v>
      </c>
      <c r="U125" s="224">
        <v>0.42599999999999999</v>
      </c>
      <c r="V125" s="224">
        <f>ROUND(E125*U125,2)</f>
        <v>1.99</v>
      </c>
      <c r="W125" s="224"/>
      <c r="X125" s="224" t="s">
        <v>193</v>
      </c>
      <c r="Y125" s="215"/>
      <c r="Z125" s="215"/>
      <c r="AA125" s="215"/>
      <c r="AB125" s="215"/>
      <c r="AC125" s="215"/>
      <c r="AD125" s="215"/>
      <c r="AE125" s="215"/>
      <c r="AF125" s="215"/>
      <c r="AG125" s="215" t="s">
        <v>518</v>
      </c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</row>
    <row r="126" spans="1:60" outlineLevel="1" x14ac:dyDescent="0.2">
      <c r="A126" s="222"/>
      <c r="B126" s="223"/>
      <c r="C126" s="248" t="s">
        <v>786</v>
      </c>
      <c r="D126" s="243"/>
      <c r="E126" s="243"/>
      <c r="F126" s="243"/>
      <c r="G126" s="243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15"/>
      <c r="Z126" s="215"/>
      <c r="AA126" s="215"/>
      <c r="AB126" s="215"/>
      <c r="AC126" s="215"/>
      <c r="AD126" s="215"/>
      <c r="AE126" s="215"/>
      <c r="AF126" s="215"/>
      <c r="AG126" s="215" t="s">
        <v>171</v>
      </c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</row>
    <row r="127" spans="1:60" outlineLevel="1" x14ac:dyDescent="0.2">
      <c r="A127" s="222"/>
      <c r="B127" s="223"/>
      <c r="C127" s="249" t="s">
        <v>787</v>
      </c>
      <c r="D127" s="244"/>
      <c r="E127" s="244"/>
      <c r="F127" s="244"/>
      <c r="G127" s="24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15"/>
      <c r="Z127" s="215"/>
      <c r="AA127" s="215"/>
      <c r="AB127" s="215"/>
      <c r="AC127" s="215"/>
      <c r="AD127" s="215"/>
      <c r="AE127" s="215"/>
      <c r="AF127" s="215"/>
      <c r="AG127" s="215" t="s">
        <v>171</v>
      </c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</row>
    <row r="128" spans="1:60" outlineLevel="1" x14ac:dyDescent="0.2">
      <c r="A128" s="222"/>
      <c r="B128" s="223"/>
      <c r="C128" s="262" t="s">
        <v>788</v>
      </c>
      <c r="D128" s="253"/>
      <c r="E128" s="254">
        <v>4.68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5"/>
      <c r="Z128" s="215"/>
      <c r="AA128" s="215"/>
      <c r="AB128" s="215"/>
      <c r="AC128" s="215"/>
      <c r="AD128" s="215"/>
      <c r="AE128" s="215"/>
      <c r="AF128" s="215"/>
      <c r="AG128" s="215" t="s">
        <v>240</v>
      </c>
      <c r="AH128" s="215">
        <v>0</v>
      </c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</row>
    <row r="129" spans="1:60" outlineLevel="1" x14ac:dyDescent="0.2">
      <c r="A129" s="255">
        <v>41</v>
      </c>
      <c r="B129" s="256" t="s">
        <v>618</v>
      </c>
      <c r="C129" s="264" t="s">
        <v>619</v>
      </c>
      <c r="D129" s="257" t="s">
        <v>0</v>
      </c>
      <c r="E129" s="258">
        <v>459.66419999999999</v>
      </c>
      <c r="F129" s="259"/>
      <c r="G129" s="260">
        <f>ROUND(E129*F129,2)</f>
        <v>0</v>
      </c>
      <c r="H129" s="259"/>
      <c r="I129" s="260">
        <f>ROUND(E129*H129,2)</f>
        <v>0</v>
      </c>
      <c r="J129" s="259"/>
      <c r="K129" s="260">
        <f>ROUND(E129*J129,2)</f>
        <v>0</v>
      </c>
      <c r="L129" s="260">
        <v>21</v>
      </c>
      <c r="M129" s="260">
        <f>G129*(1+L129/100)</f>
        <v>0</v>
      </c>
      <c r="N129" s="260">
        <v>0</v>
      </c>
      <c r="O129" s="260">
        <f>ROUND(E129*N129,2)</f>
        <v>0</v>
      </c>
      <c r="P129" s="260">
        <v>0</v>
      </c>
      <c r="Q129" s="260">
        <f>ROUND(E129*P129,2)</f>
        <v>0</v>
      </c>
      <c r="R129" s="260"/>
      <c r="S129" s="260" t="s">
        <v>166</v>
      </c>
      <c r="T129" s="261" t="s">
        <v>167</v>
      </c>
      <c r="U129" s="224">
        <v>0</v>
      </c>
      <c r="V129" s="224">
        <f>ROUND(E129*U129,2)</f>
        <v>0</v>
      </c>
      <c r="W129" s="224"/>
      <c r="X129" s="224" t="s">
        <v>193</v>
      </c>
      <c r="Y129" s="215"/>
      <c r="Z129" s="215"/>
      <c r="AA129" s="215"/>
      <c r="AB129" s="215"/>
      <c r="AC129" s="215"/>
      <c r="AD129" s="215"/>
      <c r="AE129" s="215"/>
      <c r="AF129" s="215"/>
      <c r="AG129" s="215" t="s">
        <v>518</v>
      </c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x14ac:dyDescent="0.2">
      <c r="A130" s="229" t="s">
        <v>161</v>
      </c>
      <c r="B130" s="230" t="s">
        <v>118</v>
      </c>
      <c r="C130" s="246" t="s">
        <v>119</v>
      </c>
      <c r="D130" s="231"/>
      <c r="E130" s="232"/>
      <c r="F130" s="233"/>
      <c r="G130" s="233">
        <f>SUMIF(AG131:AG145,"&lt;&gt;NOR",G131:G145)</f>
        <v>0</v>
      </c>
      <c r="H130" s="233"/>
      <c r="I130" s="233">
        <f>SUM(I131:I145)</f>
        <v>0</v>
      </c>
      <c r="J130" s="233"/>
      <c r="K130" s="233">
        <f>SUM(K131:K145)</f>
        <v>0</v>
      </c>
      <c r="L130" s="233"/>
      <c r="M130" s="233">
        <f>SUM(M131:M145)</f>
        <v>0</v>
      </c>
      <c r="N130" s="233"/>
      <c r="O130" s="233">
        <f>SUM(O131:O145)</f>
        <v>0.03</v>
      </c>
      <c r="P130" s="233"/>
      <c r="Q130" s="233">
        <f>SUM(Q131:Q145)</f>
        <v>0</v>
      </c>
      <c r="R130" s="233"/>
      <c r="S130" s="233"/>
      <c r="T130" s="234"/>
      <c r="U130" s="228"/>
      <c r="V130" s="228">
        <f>SUM(V131:V145)</f>
        <v>13.68</v>
      </c>
      <c r="W130" s="228"/>
      <c r="X130" s="228"/>
      <c r="AG130" t="s">
        <v>162</v>
      </c>
    </row>
    <row r="131" spans="1:60" outlineLevel="1" x14ac:dyDescent="0.2">
      <c r="A131" s="235">
        <v>42</v>
      </c>
      <c r="B131" s="236" t="s">
        <v>789</v>
      </c>
      <c r="C131" s="247" t="s">
        <v>790</v>
      </c>
      <c r="D131" s="237" t="s">
        <v>272</v>
      </c>
      <c r="E131" s="238">
        <v>19.239000000000001</v>
      </c>
      <c r="F131" s="239"/>
      <c r="G131" s="240">
        <f>ROUND(E131*F131,2)</f>
        <v>0</v>
      </c>
      <c r="H131" s="239"/>
      <c r="I131" s="240">
        <f>ROUND(E131*H131,2)</f>
        <v>0</v>
      </c>
      <c r="J131" s="239"/>
      <c r="K131" s="240">
        <f>ROUND(E131*J131,2)</f>
        <v>0</v>
      </c>
      <c r="L131" s="240">
        <v>21</v>
      </c>
      <c r="M131" s="240">
        <f>G131*(1+L131/100)</f>
        <v>0</v>
      </c>
      <c r="N131" s="240">
        <v>1.5100000000000001E-3</v>
      </c>
      <c r="O131" s="240">
        <f>ROUND(E131*N131,2)</f>
        <v>0.03</v>
      </c>
      <c r="P131" s="240">
        <v>0</v>
      </c>
      <c r="Q131" s="240">
        <f>ROUND(E131*P131,2)</f>
        <v>0</v>
      </c>
      <c r="R131" s="240"/>
      <c r="S131" s="240" t="s">
        <v>192</v>
      </c>
      <c r="T131" s="241" t="s">
        <v>167</v>
      </c>
      <c r="U131" s="224">
        <v>0</v>
      </c>
      <c r="V131" s="224">
        <f>ROUND(E131*U131,2)</f>
        <v>0</v>
      </c>
      <c r="W131" s="224"/>
      <c r="X131" s="224" t="s">
        <v>193</v>
      </c>
      <c r="Y131" s="215"/>
      <c r="Z131" s="215"/>
      <c r="AA131" s="215"/>
      <c r="AB131" s="215"/>
      <c r="AC131" s="215"/>
      <c r="AD131" s="215"/>
      <c r="AE131" s="215"/>
      <c r="AF131" s="215"/>
      <c r="AG131" s="215" t="s">
        <v>518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</row>
    <row r="132" spans="1:60" outlineLevel="1" x14ac:dyDescent="0.2">
      <c r="A132" s="222"/>
      <c r="B132" s="223"/>
      <c r="C132" s="262" t="s">
        <v>791</v>
      </c>
      <c r="D132" s="253"/>
      <c r="E132" s="254">
        <v>12.24</v>
      </c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15"/>
      <c r="Z132" s="215"/>
      <c r="AA132" s="215"/>
      <c r="AB132" s="215"/>
      <c r="AC132" s="215"/>
      <c r="AD132" s="215"/>
      <c r="AE132" s="215"/>
      <c r="AF132" s="215"/>
      <c r="AG132" s="215" t="s">
        <v>240</v>
      </c>
      <c r="AH132" s="215">
        <v>0</v>
      </c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</row>
    <row r="133" spans="1:60" outlineLevel="1" x14ac:dyDescent="0.2">
      <c r="A133" s="222"/>
      <c r="B133" s="223"/>
      <c r="C133" s="262" t="s">
        <v>792</v>
      </c>
      <c r="D133" s="253"/>
      <c r="E133" s="254">
        <v>4.0199999999999996</v>
      </c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15"/>
      <c r="Z133" s="215"/>
      <c r="AA133" s="215"/>
      <c r="AB133" s="215"/>
      <c r="AC133" s="215"/>
      <c r="AD133" s="215"/>
      <c r="AE133" s="215"/>
      <c r="AF133" s="215"/>
      <c r="AG133" s="215" t="s">
        <v>240</v>
      </c>
      <c r="AH133" s="215">
        <v>0</v>
      </c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</row>
    <row r="134" spans="1:60" outlineLevel="1" x14ac:dyDescent="0.2">
      <c r="A134" s="222"/>
      <c r="B134" s="223"/>
      <c r="C134" s="262" t="s">
        <v>793</v>
      </c>
      <c r="D134" s="253"/>
      <c r="E134" s="254">
        <v>1.22</v>
      </c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15"/>
      <c r="Z134" s="215"/>
      <c r="AA134" s="215"/>
      <c r="AB134" s="215"/>
      <c r="AC134" s="215"/>
      <c r="AD134" s="215"/>
      <c r="AE134" s="215"/>
      <c r="AF134" s="215"/>
      <c r="AG134" s="215" t="s">
        <v>240</v>
      </c>
      <c r="AH134" s="215">
        <v>0</v>
      </c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</row>
    <row r="135" spans="1:60" outlineLevel="1" x14ac:dyDescent="0.2">
      <c r="A135" s="222"/>
      <c r="B135" s="223"/>
      <c r="C135" s="262" t="s">
        <v>794</v>
      </c>
      <c r="D135" s="253"/>
      <c r="E135" s="254">
        <v>1.75</v>
      </c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15"/>
      <c r="Z135" s="215"/>
      <c r="AA135" s="215"/>
      <c r="AB135" s="215"/>
      <c r="AC135" s="215"/>
      <c r="AD135" s="215"/>
      <c r="AE135" s="215"/>
      <c r="AF135" s="215"/>
      <c r="AG135" s="215" t="s">
        <v>240</v>
      </c>
      <c r="AH135" s="215">
        <v>0</v>
      </c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</row>
    <row r="136" spans="1:60" outlineLevel="1" x14ac:dyDescent="0.2">
      <c r="A136" s="235">
        <v>43</v>
      </c>
      <c r="B136" s="236" t="s">
        <v>659</v>
      </c>
      <c r="C136" s="247" t="s">
        <v>660</v>
      </c>
      <c r="D136" s="237" t="s">
        <v>272</v>
      </c>
      <c r="E136" s="238">
        <v>19.239000000000001</v>
      </c>
      <c r="F136" s="239"/>
      <c r="G136" s="240">
        <f>ROUND(E136*F136,2)</f>
        <v>0</v>
      </c>
      <c r="H136" s="239"/>
      <c r="I136" s="240">
        <f>ROUND(E136*H136,2)</f>
        <v>0</v>
      </c>
      <c r="J136" s="239"/>
      <c r="K136" s="240">
        <f>ROUND(E136*J136,2)</f>
        <v>0</v>
      </c>
      <c r="L136" s="240">
        <v>21</v>
      </c>
      <c r="M136" s="240">
        <f>G136*(1+L136/100)</f>
        <v>0</v>
      </c>
      <c r="N136" s="240">
        <v>2.1000000000000001E-4</v>
      </c>
      <c r="O136" s="240">
        <f>ROUND(E136*N136,2)</f>
        <v>0</v>
      </c>
      <c r="P136" s="240">
        <v>0</v>
      </c>
      <c r="Q136" s="240">
        <f>ROUND(E136*P136,2)</f>
        <v>0</v>
      </c>
      <c r="R136" s="240"/>
      <c r="S136" s="240" t="s">
        <v>166</v>
      </c>
      <c r="T136" s="241" t="s">
        <v>167</v>
      </c>
      <c r="U136" s="224">
        <v>0.09</v>
      </c>
      <c r="V136" s="224">
        <f>ROUND(E136*U136,2)</f>
        <v>1.73</v>
      </c>
      <c r="W136" s="224"/>
      <c r="X136" s="224" t="s">
        <v>193</v>
      </c>
      <c r="Y136" s="215"/>
      <c r="Z136" s="215"/>
      <c r="AA136" s="215"/>
      <c r="AB136" s="215"/>
      <c r="AC136" s="215"/>
      <c r="AD136" s="215"/>
      <c r="AE136" s="215"/>
      <c r="AF136" s="215"/>
      <c r="AG136" s="215" t="s">
        <v>518</v>
      </c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</row>
    <row r="137" spans="1:60" outlineLevel="1" x14ac:dyDescent="0.2">
      <c r="A137" s="222"/>
      <c r="B137" s="223"/>
      <c r="C137" s="262" t="s">
        <v>791</v>
      </c>
      <c r="D137" s="253"/>
      <c r="E137" s="254">
        <v>12.24</v>
      </c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15"/>
      <c r="Z137" s="215"/>
      <c r="AA137" s="215"/>
      <c r="AB137" s="215"/>
      <c r="AC137" s="215"/>
      <c r="AD137" s="215"/>
      <c r="AE137" s="215"/>
      <c r="AF137" s="215"/>
      <c r="AG137" s="215" t="s">
        <v>240</v>
      </c>
      <c r="AH137" s="215">
        <v>0</v>
      </c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</row>
    <row r="138" spans="1:60" outlineLevel="1" x14ac:dyDescent="0.2">
      <c r="A138" s="222"/>
      <c r="B138" s="223"/>
      <c r="C138" s="262" t="s">
        <v>792</v>
      </c>
      <c r="D138" s="253"/>
      <c r="E138" s="254">
        <v>4.0199999999999996</v>
      </c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15"/>
      <c r="Z138" s="215"/>
      <c r="AA138" s="215"/>
      <c r="AB138" s="215"/>
      <c r="AC138" s="215"/>
      <c r="AD138" s="215"/>
      <c r="AE138" s="215"/>
      <c r="AF138" s="215"/>
      <c r="AG138" s="215" t="s">
        <v>240</v>
      </c>
      <c r="AH138" s="215">
        <v>0</v>
      </c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  <c r="AX138" s="215"/>
      <c r="AY138" s="215"/>
      <c r="AZ138" s="215"/>
      <c r="BA138" s="215"/>
      <c r="BB138" s="215"/>
      <c r="BC138" s="215"/>
      <c r="BD138" s="215"/>
      <c r="BE138" s="215"/>
      <c r="BF138" s="215"/>
      <c r="BG138" s="215"/>
      <c r="BH138" s="215"/>
    </row>
    <row r="139" spans="1:60" outlineLevel="1" x14ac:dyDescent="0.2">
      <c r="A139" s="222"/>
      <c r="B139" s="223"/>
      <c r="C139" s="262" t="s">
        <v>793</v>
      </c>
      <c r="D139" s="253"/>
      <c r="E139" s="254">
        <v>1.22</v>
      </c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15"/>
      <c r="Z139" s="215"/>
      <c r="AA139" s="215"/>
      <c r="AB139" s="215"/>
      <c r="AC139" s="215"/>
      <c r="AD139" s="215"/>
      <c r="AE139" s="215"/>
      <c r="AF139" s="215"/>
      <c r="AG139" s="215" t="s">
        <v>240</v>
      </c>
      <c r="AH139" s="215">
        <v>0</v>
      </c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</row>
    <row r="140" spans="1:60" outlineLevel="1" x14ac:dyDescent="0.2">
      <c r="A140" s="222"/>
      <c r="B140" s="223"/>
      <c r="C140" s="262" t="s">
        <v>794</v>
      </c>
      <c r="D140" s="253"/>
      <c r="E140" s="254">
        <v>1.75</v>
      </c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15"/>
      <c r="Z140" s="215"/>
      <c r="AA140" s="215"/>
      <c r="AB140" s="215"/>
      <c r="AC140" s="215"/>
      <c r="AD140" s="215"/>
      <c r="AE140" s="215"/>
      <c r="AF140" s="215"/>
      <c r="AG140" s="215" t="s">
        <v>240</v>
      </c>
      <c r="AH140" s="215">
        <v>0</v>
      </c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</row>
    <row r="141" spans="1:60" outlineLevel="1" x14ac:dyDescent="0.2">
      <c r="A141" s="235">
        <v>44</v>
      </c>
      <c r="B141" s="236" t="s">
        <v>795</v>
      </c>
      <c r="C141" s="247" t="s">
        <v>796</v>
      </c>
      <c r="D141" s="237" t="s">
        <v>272</v>
      </c>
      <c r="E141" s="238">
        <v>4.7240000000000002</v>
      </c>
      <c r="F141" s="239"/>
      <c r="G141" s="240">
        <f>ROUND(E141*F141,2)</f>
        <v>0</v>
      </c>
      <c r="H141" s="239"/>
      <c r="I141" s="240">
        <f>ROUND(E141*H141,2)</f>
        <v>0</v>
      </c>
      <c r="J141" s="239"/>
      <c r="K141" s="240">
        <f>ROUND(E141*J141,2)</f>
        <v>0</v>
      </c>
      <c r="L141" s="240">
        <v>21</v>
      </c>
      <c r="M141" s="240">
        <f>G141*(1+L141/100)</f>
        <v>0</v>
      </c>
      <c r="N141" s="240">
        <v>3.8000000000000002E-4</v>
      </c>
      <c r="O141" s="240">
        <f>ROUND(E141*N141,2)</f>
        <v>0</v>
      </c>
      <c r="P141" s="240">
        <v>0</v>
      </c>
      <c r="Q141" s="240">
        <f>ROUND(E141*P141,2)</f>
        <v>0</v>
      </c>
      <c r="R141" s="240"/>
      <c r="S141" s="240" t="s">
        <v>166</v>
      </c>
      <c r="T141" s="241" t="s">
        <v>167</v>
      </c>
      <c r="U141" s="224">
        <v>2.5289999999999999</v>
      </c>
      <c r="V141" s="224">
        <f>ROUND(E141*U141,2)</f>
        <v>11.95</v>
      </c>
      <c r="W141" s="224"/>
      <c r="X141" s="224" t="s">
        <v>193</v>
      </c>
      <c r="Y141" s="215"/>
      <c r="Z141" s="215"/>
      <c r="AA141" s="215"/>
      <c r="AB141" s="215"/>
      <c r="AC141" s="215"/>
      <c r="AD141" s="215"/>
      <c r="AE141" s="215"/>
      <c r="AF141" s="215"/>
      <c r="AG141" s="215" t="s">
        <v>518</v>
      </c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</row>
    <row r="142" spans="1:60" outlineLevel="1" x14ac:dyDescent="0.2">
      <c r="A142" s="222"/>
      <c r="B142" s="223"/>
      <c r="C142" s="262" t="s">
        <v>797</v>
      </c>
      <c r="D142" s="253"/>
      <c r="E142" s="254">
        <v>0.61</v>
      </c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15"/>
      <c r="Z142" s="215"/>
      <c r="AA142" s="215"/>
      <c r="AB142" s="215"/>
      <c r="AC142" s="215"/>
      <c r="AD142" s="215"/>
      <c r="AE142" s="215"/>
      <c r="AF142" s="215"/>
      <c r="AG142" s="215" t="s">
        <v>240</v>
      </c>
      <c r="AH142" s="215">
        <v>0</v>
      </c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</row>
    <row r="143" spans="1:60" outlineLevel="1" x14ac:dyDescent="0.2">
      <c r="A143" s="222"/>
      <c r="B143" s="223"/>
      <c r="C143" s="262" t="s">
        <v>798</v>
      </c>
      <c r="D143" s="253"/>
      <c r="E143" s="254">
        <v>2.48</v>
      </c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15"/>
      <c r="Z143" s="215"/>
      <c r="AA143" s="215"/>
      <c r="AB143" s="215"/>
      <c r="AC143" s="215"/>
      <c r="AD143" s="215"/>
      <c r="AE143" s="215"/>
      <c r="AF143" s="215"/>
      <c r="AG143" s="215" t="s">
        <v>240</v>
      </c>
      <c r="AH143" s="215">
        <v>0</v>
      </c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</row>
    <row r="144" spans="1:60" outlineLevel="1" x14ac:dyDescent="0.2">
      <c r="A144" s="222"/>
      <c r="B144" s="223"/>
      <c r="C144" s="262" t="s">
        <v>799</v>
      </c>
      <c r="D144" s="253"/>
      <c r="E144" s="254">
        <v>0.06</v>
      </c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15"/>
      <c r="Z144" s="215"/>
      <c r="AA144" s="215"/>
      <c r="AB144" s="215"/>
      <c r="AC144" s="215"/>
      <c r="AD144" s="215"/>
      <c r="AE144" s="215"/>
      <c r="AF144" s="215"/>
      <c r="AG144" s="215" t="s">
        <v>240</v>
      </c>
      <c r="AH144" s="215">
        <v>0</v>
      </c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</row>
    <row r="145" spans="1:60" outlineLevel="1" x14ac:dyDescent="0.2">
      <c r="A145" s="222"/>
      <c r="B145" s="223"/>
      <c r="C145" s="262" t="s">
        <v>800</v>
      </c>
      <c r="D145" s="253"/>
      <c r="E145" s="254">
        <v>1.57</v>
      </c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15"/>
      <c r="Z145" s="215"/>
      <c r="AA145" s="215"/>
      <c r="AB145" s="215"/>
      <c r="AC145" s="215"/>
      <c r="AD145" s="215"/>
      <c r="AE145" s="215"/>
      <c r="AF145" s="215"/>
      <c r="AG145" s="215" t="s">
        <v>240</v>
      </c>
      <c r="AH145" s="215">
        <v>0</v>
      </c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</row>
    <row r="146" spans="1:60" x14ac:dyDescent="0.2">
      <c r="A146" s="3"/>
      <c r="B146" s="4"/>
      <c r="C146" s="250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AE146">
        <v>15</v>
      </c>
      <c r="AF146">
        <v>21</v>
      </c>
      <c r="AG146" t="s">
        <v>148</v>
      </c>
    </row>
    <row r="147" spans="1:60" x14ac:dyDescent="0.2">
      <c r="A147" s="218"/>
      <c r="B147" s="219" t="s">
        <v>29</v>
      </c>
      <c r="C147" s="251"/>
      <c r="D147" s="220"/>
      <c r="E147" s="221"/>
      <c r="F147" s="221"/>
      <c r="G147" s="245">
        <f>G8+G47+G62+G71+G105+G108+G111+G113+G130</f>
        <v>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AE147">
        <f>SUMIF(L7:L145,AE146,G7:G145)</f>
        <v>0</v>
      </c>
      <c r="AF147">
        <f>SUMIF(L7:L145,AF146,G7:G145)</f>
        <v>0</v>
      </c>
      <c r="AG147" t="s">
        <v>199</v>
      </c>
    </row>
    <row r="148" spans="1:60" x14ac:dyDescent="0.2">
      <c r="C148" s="252"/>
      <c r="D148" s="10"/>
      <c r="AG148" t="s">
        <v>200</v>
      </c>
    </row>
    <row r="149" spans="1:60" x14ac:dyDescent="0.2">
      <c r="D149" s="10"/>
    </row>
    <row r="150" spans="1:60" x14ac:dyDescent="0.2">
      <c r="D150" s="10"/>
    </row>
    <row r="151" spans="1:60" x14ac:dyDescent="0.2">
      <c r="D151" s="10"/>
    </row>
    <row r="152" spans="1:60" x14ac:dyDescent="0.2">
      <c r="D152" s="10"/>
    </row>
    <row r="153" spans="1:60" x14ac:dyDescent="0.2">
      <c r="D153" s="10"/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Cb5SBBCCJ83tDAuf66WuMYhN0+eDYWm01LAIaoOs2qc2YLPTa7lF5eaoXhVl7JpWH47c5mYBqwu3bbX2m9s/g==" saltValue="bH5WXfOfFjBiRKLbg/Dw8A==" spinCount="100000" sheet="1"/>
  <mergeCells count="20">
    <mergeCell ref="C126:G126"/>
    <mergeCell ref="C127:G127"/>
    <mergeCell ref="C117:G117"/>
    <mergeCell ref="C118:G118"/>
    <mergeCell ref="C119:G119"/>
    <mergeCell ref="C120:G120"/>
    <mergeCell ref="C122:G122"/>
    <mergeCell ref="C123:G123"/>
    <mergeCell ref="C21:G21"/>
    <mergeCell ref="C25:G25"/>
    <mergeCell ref="C49:G49"/>
    <mergeCell ref="C60:G60"/>
    <mergeCell ref="C73:G73"/>
    <mergeCell ref="C115:G115"/>
    <mergeCell ref="A1:G1"/>
    <mergeCell ref="C2:G2"/>
    <mergeCell ref="C3:G3"/>
    <mergeCell ref="C4:G4"/>
    <mergeCell ref="C10:G10"/>
    <mergeCell ref="C17:G1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55</v>
      </c>
      <c r="C4" s="207" t="s">
        <v>56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77</v>
      </c>
      <c r="C8" s="246" t="s">
        <v>78</v>
      </c>
      <c r="D8" s="231"/>
      <c r="E8" s="232"/>
      <c r="F8" s="233"/>
      <c r="G8" s="233">
        <f>SUMIF(AG9:AG9,"&lt;&gt;NOR",G9:G9)</f>
        <v>0</v>
      </c>
      <c r="H8" s="233"/>
      <c r="I8" s="233">
        <f>SUM(I9:I9)</f>
        <v>0</v>
      </c>
      <c r="J8" s="233"/>
      <c r="K8" s="233">
        <f>SUM(K9:K9)</f>
        <v>0</v>
      </c>
      <c r="L8" s="233"/>
      <c r="M8" s="233">
        <f>SUM(M9:M9)</f>
        <v>0</v>
      </c>
      <c r="N8" s="233"/>
      <c r="O8" s="233">
        <f>SUM(O9:O9)</f>
        <v>2.5099999999999998</v>
      </c>
      <c r="P8" s="233"/>
      <c r="Q8" s="233">
        <f>SUM(Q9:Q9)</f>
        <v>0</v>
      </c>
      <c r="R8" s="233"/>
      <c r="S8" s="233"/>
      <c r="T8" s="234"/>
      <c r="U8" s="228"/>
      <c r="V8" s="228">
        <f>SUM(V9:V9)</f>
        <v>7.87</v>
      </c>
      <c r="W8" s="228"/>
      <c r="X8" s="228"/>
      <c r="AG8" t="s">
        <v>162</v>
      </c>
    </row>
    <row r="9" spans="1:60" outlineLevel="1" x14ac:dyDescent="0.2">
      <c r="A9" s="255">
        <v>1</v>
      </c>
      <c r="B9" s="256" t="s">
        <v>802</v>
      </c>
      <c r="C9" s="264" t="s">
        <v>803</v>
      </c>
      <c r="D9" s="257" t="s">
        <v>295</v>
      </c>
      <c r="E9" s="258">
        <v>6</v>
      </c>
      <c r="F9" s="259"/>
      <c r="G9" s="260">
        <f>ROUND(E9*F9,2)</f>
        <v>0</v>
      </c>
      <c r="H9" s="259"/>
      <c r="I9" s="260">
        <f>ROUND(E9*H9,2)</f>
        <v>0</v>
      </c>
      <c r="J9" s="259"/>
      <c r="K9" s="260">
        <f>ROUND(E9*J9,2)</f>
        <v>0</v>
      </c>
      <c r="L9" s="260">
        <v>21</v>
      </c>
      <c r="M9" s="260">
        <f>G9*(1+L9/100)</f>
        <v>0</v>
      </c>
      <c r="N9" s="260">
        <v>0.41757</v>
      </c>
      <c r="O9" s="260">
        <f>ROUND(E9*N9,2)</f>
        <v>2.5099999999999998</v>
      </c>
      <c r="P9" s="260">
        <v>0</v>
      </c>
      <c r="Q9" s="260">
        <f>ROUND(E9*P9,2)</f>
        <v>0</v>
      </c>
      <c r="R9" s="260"/>
      <c r="S9" s="260" t="s">
        <v>166</v>
      </c>
      <c r="T9" s="261" t="s">
        <v>167</v>
      </c>
      <c r="U9" s="224">
        <v>1.3120000000000001</v>
      </c>
      <c r="V9" s="224">
        <f>ROUND(E9*U9,2)</f>
        <v>7.87</v>
      </c>
      <c r="W9" s="224"/>
      <c r="X9" s="224" t="s">
        <v>193</v>
      </c>
      <c r="Y9" s="215"/>
      <c r="Z9" s="215"/>
      <c r="AA9" s="215"/>
      <c r="AB9" s="215"/>
      <c r="AC9" s="215"/>
      <c r="AD9" s="215"/>
      <c r="AE9" s="215"/>
      <c r="AF9" s="215"/>
      <c r="AG9" s="215" t="s">
        <v>194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x14ac:dyDescent="0.2">
      <c r="A10" s="229" t="s">
        <v>161</v>
      </c>
      <c r="B10" s="230" t="s">
        <v>83</v>
      </c>
      <c r="C10" s="246" t="s">
        <v>84</v>
      </c>
      <c r="D10" s="231"/>
      <c r="E10" s="232"/>
      <c r="F10" s="233"/>
      <c r="G10" s="233">
        <f>SUMIF(AG11:AG13,"&lt;&gt;NOR",G11:G13)</f>
        <v>0</v>
      </c>
      <c r="H10" s="233"/>
      <c r="I10" s="233">
        <f>SUM(I11:I13)</f>
        <v>0</v>
      </c>
      <c r="J10" s="233"/>
      <c r="K10" s="233">
        <f>SUM(K11:K13)</f>
        <v>0</v>
      </c>
      <c r="L10" s="233"/>
      <c r="M10" s="233">
        <f>SUM(M11:M13)</f>
        <v>0</v>
      </c>
      <c r="N10" s="233"/>
      <c r="O10" s="233">
        <f>SUM(O11:O13)</f>
        <v>0.2</v>
      </c>
      <c r="P10" s="233"/>
      <c r="Q10" s="233">
        <f>SUM(Q11:Q13)</f>
        <v>0</v>
      </c>
      <c r="R10" s="233"/>
      <c r="S10" s="233"/>
      <c r="T10" s="234"/>
      <c r="U10" s="228"/>
      <c r="V10" s="228">
        <f>SUM(V11:V13)</f>
        <v>2.14</v>
      </c>
      <c r="W10" s="228"/>
      <c r="X10" s="228"/>
      <c r="AG10" t="s">
        <v>162</v>
      </c>
    </row>
    <row r="11" spans="1:60" outlineLevel="1" x14ac:dyDescent="0.2">
      <c r="A11" s="235">
        <v>2</v>
      </c>
      <c r="B11" s="236" t="s">
        <v>804</v>
      </c>
      <c r="C11" s="247" t="s">
        <v>805</v>
      </c>
      <c r="D11" s="237" t="s">
        <v>272</v>
      </c>
      <c r="E11" s="238">
        <v>3</v>
      </c>
      <c r="F11" s="239"/>
      <c r="G11" s="240">
        <f>ROUND(E11*F11,2)</f>
        <v>0</v>
      </c>
      <c r="H11" s="239"/>
      <c r="I11" s="240">
        <f>ROUND(E11*H11,2)</f>
        <v>0</v>
      </c>
      <c r="J11" s="239"/>
      <c r="K11" s="240">
        <f>ROUND(E11*J11,2)</f>
        <v>0</v>
      </c>
      <c r="L11" s="240">
        <v>21</v>
      </c>
      <c r="M11" s="240">
        <f>G11*(1+L11/100)</f>
        <v>0</v>
      </c>
      <c r="N11" s="240">
        <v>6.8000000000000005E-2</v>
      </c>
      <c r="O11" s="240">
        <f>ROUND(E11*N11,2)</f>
        <v>0.2</v>
      </c>
      <c r="P11" s="240">
        <v>0</v>
      </c>
      <c r="Q11" s="240">
        <f>ROUND(E11*P11,2)</f>
        <v>0</v>
      </c>
      <c r="R11" s="240"/>
      <c r="S11" s="240" t="s">
        <v>166</v>
      </c>
      <c r="T11" s="241" t="s">
        <v>167</v>
      </c>
      <c r="U11" s="224">
        <v>0.71397999999999995</v>
      </c>
      <c r="V11" s="224">
        <f>ROUND(E11*U11,2)</f>
        <v>2.14</v>
      </c>
      <c r="W11" s="224"/>
      <c r="X11" s="224" t="s">
        <v>193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194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48" t="s">
        <v>238</v>
      </c>
      <c r="D12" s="243"/>
      <c r="E12" s="243"/>
      <c r="F12" s="243"/>
      <c r="G12" s="243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5"/>
      <c r="Z12" s="215"/>
      <c r="AA12" s="215"/>
      <c r="AB12" s="215"/>
      <c r="AC12" s="215"/>
      <c r="AD12" s="215"/>
      <c r="AE12" s="215"/>
      <c r="AF12" s="215"/>
      <c r="AG12" s="215" t="s">
        <v>171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22"/>
      <c r="B13" s="223"/>
      <c r="C13" s="262" t="s">
        <v>806</v>
      </c>
      <c r="D13" s="253"/>
      <c r="E13" s="254">
        <v>3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15"/>
      <c r="Z13" s="215"/>
      <c r="AA13" s="215"/>
      <c r="AB13" s="215"/>
      <c r="AC13" s="215"/>
      <c r="AD13" s="215"/>
      <c r="AE13" s="215"/>
      <c r="AF13" s="215"/>
      <c r="AG13" s="215" t="s">
        <v>240</v>
      </c>
      <c r="AH13" s="215">
        <v>0</v>
      </c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x14ac:dyDescent="0.2">
      <c r="A14" s="229" t="s">
        <v>161</v>
      </c>
      <c r="B14" s="230" t="s">
        <v>97</v>
      </c>
      <c r="C14" s="246" t="s">
        <v>98</v>
      </c>
      <c r="D14" s="231"/>
      <c r="E14" s="232"/>
      <c r="F14" s="233"/>
      <c r="G14" s="233">
        <f>SUMIF(AG15:AG18,"&lt;&gt;NOR",G15:G18)</f>
        <v>0</v>
      </c>
      <c r="H14" s="233"/>
      <c r="I14" s="233">
        <f>SUM(I15:I18)</f>
        <v>0</v>
      </c>
      <c r="J14" s="233"/>
      <c r="K14" s="233">
        <f>SUM(K15:K18)</f>
        <v>0</v>
      </c>
      <c r="L14" s="233"/>
      <c r="M14" s="233">
        <f>SUM(M15:M18)</f>
        <v>0</v>
      </c>
      <c r="N14" s="233"/>
      <c r="O14" s="233">
        <f>SUM(O15:O18)</f>
        <v>0.01</v>
      </c>
      <c r="P14" s="233"/>
      <c r="Q14" s="233">
        <f>SUM(Q15:Q18)</f>
        <v>0.19</v>
      </c>
      <c r="R14" s="233"/>
      <c r="S14" s="233"/>
      <c r="T14" s="234"/>
      <c r="U14" s="228"/>
      <c r="V14" s="228">
        <f>SUM(V15:V18)</f>
        <v>8.2200000000000006</v>
      </c>
      <c r="W14" s="228"/>
      <c r="X14" s="228"/>
      <c r="AG14" t="s">
        <v>162</v>
      </c>
    </row>
    <row r="15" spans="1:60" outlineLevel="1" x14ac:dyDescent="0.2">
      <c r="A15" s="235">
        <v>3</v>
      </c>
      <c r="B15" s="236" t="s">
        <v>807</v>
      </c>
      <c r="C15" s="247" t="s">
        <v>808</v>
      </c>
      <c r="D15" s="237" t="s">
        <v>295</v>
      </c>
      <c r="E15" s="238">
        <v>7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21</v>
      </c>
      <c r="M15" s="240">
        <f>G15*(1+L15/100)</f>
        <v>0</v>
      </c>
      <c r="N15" s="240">
        <v>0</v>
      </c>
      <c r="O15" s="240">
        <f>ROUND(E15*N15,2)</f>
        <v>0</v>
      </c>
      <c r="P15" s="240">
        <v>2E-3</v>
      </c>
      <c r="Q15" s="240">
        <f>ROUND(E15*P15,2)</f>
        <v>0.01</v>
      </c>
      <c r="R15" s="240"/>
      <c r="S15" s="240" t="s">
        <v>192</v>
      </c>
      <c r="T15" s="241" t="s">
        <v>167</v>
      </c>
      <c r="U15" s="224">
        <v>0</v>
      </c>
      <c r="V15" s="224">
        <f>ROUND(E15*U15,2)</f>
        <v>0</v>
      </c>
      <c r="W15" s="224"/>
      <c r="X15" s="224" t="s">
        <v>193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194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22"/>
      <c r="B16" s="223"/>
      <c r="C16" s="248" t="s">
        <v>809</v>
      </c>
      <c r="D16" s="243"/>
      <c r="E16" s="243"/>
      <c r="F16" s="243"/>
      <c r="G16" s="243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171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35">
        <v>4</v>
      </c>
      <c r="B17" s="236" t="s">
        <v>810</v>
      </c>
      <c r="C17" s="247" t="s">
        <v>811</v>
      </c>
      <c r="D17" s="237" t="s">
        <v>389</v>
      </c>
      <c r="E17" s="238">
        <v>30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21</v>
      </c>
      <c r="M17" s="240">
        <f>G17*(1+L17/100)</f>
        <v>0</v>
      </c>
      <c r="N17" s="240">
        <v>4.8999999999999998E-4</v>
      </c>
      <c r="O17" s="240">
        <f>ROUND(E17*N17,2)</f>
        <v>0.01</v>
      </c>
      <c r="P17" s="240">
        <v>6.0000000000000001E-3</v>
      </c>
      <c r="Q17" s="240">
        <f>ROUND(E17*P17,2)</f>
        <v>0.18</v>
      </c>
      <c r="R17" s="240"/>
      <c r="S17" s="240" t="s">
        <v>166</v>
      </c>
      <c r="T17" s="241" t="s">
        <v>167</v>
      </c>
      <c r="U17" s="224">
        <v>0.27400000000000002</v>
      </c>
      <c r="V17" s="224">
        <f>ROUND(E17*U17,2)</f>
        <v>8.2200000000000006</v>
      </c>
      <c r="W17" s="224"/>
      <c r="X17" s="224" t="s">
        <v>193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194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48" t="s">
        <v>812</v>
      </c>
      <c r="D18" s="243"/>
      <c r="E18" s="243"/>
      <c r="F18" s="243"/>
      <c r="G18" s="243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171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x14ac:dyDescent="0.2">
      <c r="A19" s="229" t="s">
        <v>161</v>
      </c>
      <c r="B19" s="230" t="s">
        <v>99</v>
      </c>
      <c r="C19" s="246" t="s">
        <v>100</v>
      </c>
      <c r="D19" s="231"/>
      <c r="E19" s="232"/>
      <c r="F19" s="233"/>
      <c r="G19" s="233">
        <f>SUMIF(AG20:AG20,"&lt;&gt;NOR",G20:G20)</f>
        <v>0</v>
      </c>
      <c r="H19" s="233"/>
      <c r="I19" s="233">
        <f>SUM(I20:I20)</f>
        <v>0</v>
      </c>
      <c r="J19" s="233"/>
      <c r="K19" s="233">
        <f>SUM(K20:K20)</f>
        <v>0</v>
      </c>
      <c r="L19" s="233"/>
      <c r="M19" s="233">
        <f>SUM(M20:M20)</f>
        <v>0</v>
      </c>
      <c r="N19" s="233"/>
      <c r="O19" s="233">
        <f>SUM(O20:O20)</f>
        <v>0</v>
      </c>
      <c r="P19" s="233"/>
      <c r="Q19" s="233">
        <f>SUM(Q20:Q20)</f>
        <v>0</v>
      </c>
      <c r="R19" s="233"/>
      <c r="S19" s="233"/>
      <c r="T19" s="234"/>
      <c r="U19" s="228"/>
      <c r="V19" s="228">
        <f>SUM(V20:V20)</f>
        <v>2.56</v>
      </c>
      <c r="W19" s="228"/>
      <c r="X19" s="228"/>
      <c r="AG19" t="s">
        <v>162</v>
      </c>
    </row>
    <row r="20" spans="1:60" outlineLevel="1" x14ac:dyDescent="0.2">
      <c r="A20" s="255">
        <v>5</v>
      </c>
      <c r="B20" s="256" t="s">
        <v>514</v>
      </c>
      <c r="C20" s="264" t="s">
        <v>515</v>
      </c>
      <c r="D20" s="257" t="s">
        <v>288</v>
      </c>
      <c r="E20" s="258">
        <v>2.7241200000000001</v>
      </c>
      <c r="F20" s="259"/>
      <c r="G20" s="260">
        <f>ROUND(E20*F20,2)</f>
        <v>0</v>
      </c>
      <c r="H20" s="259"/>
      <c r="I20" s="260">
        <f>ROUND(E20*H20,2)</f>
        <v>0</v>
      </c>
      <c r="J20" s="259"/>
      <c r="K20" s="260">
        <f>ROUND(E20*J20,2)</f>
        <v>0</v>
      </c>
      <c r="L20" s="260">
        <v>21</v>
      </c>
      <c r="M20" s="260">
        <f>G20*(1+L20/100)</f>
        <v>0</v>
      </c>
      <c r="N20" s="260">
        <v>0</v>
      </c>
      <c r="O20" s="260">
        <f>ROUND(E20*N20,2)</f>
        <v>0</v>
      </c>
      <c r="P20" s="260">
        <v>0</v>
      </c>
      <c r="Q20" s="260">
        <f>ROUND(E20*P20,2)</f>
        <v>0</v>
      </c>
      <c r="R20" s="260"/>
      <c r="S20" s="260" t="s">
        <v>166</v>
      </c>
      <c r="T20" s="261" t="s">
        <v>167</v>
      </c>
      <c r="U20" s="224">
        <v>0.9385</v>
      </c>
      <c r="V20" s="224">
        <f>ROUND(E20*U20,2)</f>
        <v>2.56</v>
      </c>
      <c r="W20" s="224"/>
      <c r="X20" s="224" t="s">
        <v>193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194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x14ac:dyDescent="0.2">
      <c r="A21" s="229" t="s">
        <v>161</v>
      </c>
      <c r="B21" s="230" t="s">
        <v>104</v>
      </c>
      <c r="C21" s="246" t="s">
        <v>105</v>
      </c>
      <c r="D21" s="231"/>
      <c r="E21" s="232"/>
      <c r="F21" s="233"/>
      <c r="G21" s="233">
        <f>SUMIF(AG22:AG24,"&lt;&gt;NOR",G22:G24)</f>
        <v>0</v>
      </c>
      <c r="H21" s="233"/>
      <c r="I21" s="233">
        <f>SUM(I22:I24)</f>
        <v>0</v>
      </c>
      <c r="J21" s="233"/>
      <c r="K21" s="233">
        <f>SUM(K22:K24)</f>
        <v>0</v>
      </c>
      <c r="L21" s="233"/>
      <c r="M21" s="233">
        <f>SUM(M22:M24)</f>
        <v>0</v>
      </c>
      <c r="N21" s="233"/>
      <c r="O21" s="233">
        <f>SUM(O22:O24)</f>
        <v>0.01</v>
      </c>
      <c r="P21" s="233"/>
      <c r="Q21" s="233">
        <f>SUM(Q22:Q24)</f>
        <v>0</v>
      </c>
      <c r="R21" s="233"/>
      <c r="S21" s="233"/>
      <c r="T21" s="234"/>
      <c r="U21" s="228"/>
      <c r="V21" s="228">
        <f>SUM(V22:V24)</f>
        <v>7.71</v>
      </c>
      <c r="W21" s="228"/>
      <c r="X21" s="228"/>
      <c r="AG21" t="s">
        <v>162</v>
      </c>
    </row>
    <row r="22" spans="1:60" outlineLevel="1" x14ac:dyDescent="0.2">
      <c r="A22" s="235">
        <v>6</v>
      </c>
      <c r="B22" s="236" t="s">
        <v>813</v>
      </c>
      <c r="C22" s="247" t="s">
        <v>814</v>
      </c>
      <c r="D22" s="237" t="s">
        <v>272</v>
      </c>
      <c r="E22" s="238">
        <v>0.54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21</v>
      </c>
      <c r="M22" s="240">
        <f>G22*(1+L22/100)</f>
        <v>0</v>
      </c>
      <c r="N22" s="240">
        <v>8.4999999999999995E-4</v>
      </c>
      <c r="O22" s="240">
        <f>ROUND(E22*N22,2)</f>
        <v>0</v>
      </c>
      <c r="P22" s="240">
        <v>0</v>
      </c>
      <c r="Q22" s="240">
        <f>ROUND(E22*P22,2)</f>
        <v>0</v>
      </c>
      <c r="R22" s="240"/>
      <c r="S22" s="240" t="s">
        <v>166</v>
      </c>
      <c r="T22" s="241" t="s">
        <v>167</v>
      </c>
      <c r="U22" s="224">
        <v>0.45</v>
      </c>
      <c r="V22" s="224">
        <f>ROUND(E22*U22,2)</f>
        <v>0.24</v>
      </c>
      <c r="W22" s="224"/>
      <c r="X22" s="224" t="s">
        <v>193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518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22"/>
      <c r="B23" s="223"/>
      <c r="C23" s="262" t="s">
        <v>815</v>
      </c>
      <c r="D23" s="253"/>
      <c r="E23" s="254">
        <v>0.54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240</v>
      </c>
      <c r="AH23" s="215">
        <v>0</v>
      </c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55">
        <v>7</v>
      </c>
      <c r="B24" s="256" t="s">
        <v>816</v>
      </c>
      <c r="C24" s="264" t="s">
        <v>817</v>
      </c>
      <c r="D24" s="257" t="s">
        <v>295</v>
      </c>
      <c r="E24" s="258">
        <v>6</v>
      </c>
      <c r="F24" s="259"/>
      <c r="G24" s="260">
        <f>ROUND(E24*F24,2)</f>
        <v>0</v>
      </c>
      <c r="H24" s="259"/>
      <c r="I24" s="260">
        <f>ROUND(E24*H24,2)</f>
        <v>0</v>
      </c>
      <c r="J24" s="259"/>
      <c r="K24" s="260">
        <f>ROUND(E24*J24,2)</f>
        <v>0</v>
      </c>
      <c r="L24" s="260">
        <v>21</v>
      </c>
      <c r="M24" s="260">
        <f>G24*(1+L24/100)</f>
        <v>0</v>
      </c>
      <c r="N24" s="260">
        <v>1.8600000000000001E-3</v>
      </c>
      <c r="O24" s="260">
        <f>ROUND(E24*N24,2)</f>
        <v>0.01</v>
      </c>
      <c r="P24" s="260">
        <v>0</v>
      </c>
      <c r="Q24" s="260">
        <f>ROUND(E24*P24,2)</f>
        <v>0</v>
      </c>
      <c r="R24" s="260"/>
      <c r="S24" s="260" t="s">
        <v>166</v>
      </c>
      <c r="T24" s="261" t="s">
        <v>167</v>
      </c>
      <c r="U24" s="224">
        <v>1.2450000000000001</v>
      </c>
      <c r="V24" s="224">
        <f>ROUND(E24*U24,2)</f>
        <v>7.47</v>
      </c>
      <c r="W24" s="224"/>
      <c r="X24" s="224" t="s">
        <v>193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518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x14ac:dyDescent="0.2">
      <c r="A25" s="229" t="s">
        <v>161</v>
      </c>
      <c r="B25" s="230" t="s">
        <v>130</v>
      </c>
      <c r="C25" s="246" t="s">
        <v>131</v>
      </c>
      <c r="D25" s="231"/>
      <c r="E25" s="232"/>
      <c r="F25" s="233"/>
      <c r="G25" s="233">
        <f>SUMIF(AG26:AG33,"&lt;&gt;NOR",G26:G33)</f>
        <v>0</v>
      </c>
      <c r="H25" s="233"/>
      <c r="I25" s="233">
        <f>SUM(I26:I33)</f>
        <v>0</v>
      </c>
      <c r="J25" s="233"/>
      <c r="K25" s="233">
        <f>SUM(K26:K33)</f>
        <v>0</v>
      </c>
      <c r="L25" s="233"/>
      <c r="M25" s="233">
        <f>SUM(M26:M33)</f>
        <v>0</v>
      </c>
      <c r="N25" s="233"/>
      <c r="O25" s="233">
        <f>SUM(O26:O33)</f>
        <v>0</v>
      </c>
      <c r="P25" s="233"/>
      <c r="Q25" s="233">
        <f>SUM(Q26:Q33)</f>
        <v>0</v>
      </c>
      <c r="R25" s="233"/>
      <c r="S25" s="233"/>
      <c r="T25" s="234"/>
      <c r="U25" s="228"/>
      <c r="V25" s="228">
        <f>SUM(V26:V33)</f>
        <v>2.66</v>
      </c>
      <c r="W25" s="228"/>
      <c r="X25" s="228"/>
      <c r="AG25" t="s">
        <v>162</v>
      </c>
    </row>
    <row r="26" spans="1:60" outlineLevel="1" x14ac:dyDescent="0.2">
      <c r="A26" s="255">
        <v>8</v>
      </c>
      <c r="B26" s="256" t="s">
        <v>679</v>
      </c>
      <c r="C26" s="264" t="s">
        <v>680</v>
      </c>
      <c r="D26" s="257" t="s">
        <v>288</v>
      </c>
      <c r="E26" s="258">
        <v>1.25</v>
      </c>
      <c r="F26" s="259"/>
      <c r="G26" s="260">
        <f>ROUND(E26*F26,2)</f>
        <v>0</v>
      </c>
      <c r="H26" s="259"/>
      <c r="I26" s="260">
        <f>ROUND(E26*H26,2)</f>
        <v>0</v>
      </c>
      <c r="J26" s="259"/>
      <c r="K26" s="260">
        <f>ROUND(E26*J26,2)</f>
        <v>0</v>
      </c>
      <c r="L26" s="260">
        <v>21</v>
      </c>
      <c r="M26" s="260">
        <f>G26*(1+L26/100)</f>
        <v>0</v>
      </c>
      <c r="N26" s="260">
        <v>0</v>
      </c>
      <c r="O26" s="260">
        <f>ROUND(E26*N26,2)</f>
        <v>0</v>
      </c>
      <c r="P26" s="260">
        <v>0</v>
      </c>
      <c r="Q26" s="260">
        <f>ROUND(E26*P26,2)</f>
        <v>0</v>
      </c>
      <c r="R26" s="260"/>
      <c r="S26" s="260" t="s">
        <v>166</v>
      </c>
      <c r="T26" s="261" t="s">
        <v>167</v>
      </c>
      <c r="U26" s="224">
        <v>0.49</v>
      </c>
      <c r="V26" s="224">
        <f>ROUND(E26*U26,2)</f>
        <v>0.61</v>
      </c>
      <c r="W26" s="224"/>
      <c r="X26" s="224" t="s">
        <v>193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204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35">
        <v>9</v>
      </c>
      <c r="B27" s="236" t="s">
        <v>681</v>
      </c>
      <c r="C27" s="247" t="s">
        <v>682</v>
      </c>
      <c r="D27" s="237" t="s">
        <v>288</v>
      </c>
      <c r="E27" s="238">
        <v>17.5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21</v>
      </c>
      <c r="M27" s="240">
        <f>G27*(1+L27/100)</f>
        <v>0</v>
      </c>
      <c r="N27" s="240">
        <v>0</v>
      </c>
      <c r="O27" s="240">
        <f>ROUND(E27*N27,2)</f>
        <v>0</v>
      </c>
      <c r="P27" s="240">
        <v>0</v>
      </c>
      <c r="Q27" s="240">
        <f>ROUND(E27*P27,2)</f>
        <v>0</v>
      </c>
      <c r="R27" s="240"/>
      <c r="S27" s="240" t="s">
        <v>166</v>
      </c>
      <c r="T27" s="241" t="s">
        <v>167</v>
      </c>
      <c r="U27" s="224">
        <v>0</v>
      </c>
      <c r="V27" s="224">
        <f>ROUND(E27*U27,2)</f>
        <v>0</v>
      </c>
      <c r="W27" s="224"/>
      <c r="X27" s="224" t="s">
        <v>193</v>
      </c>
      <c r="Y27" s="215"/>
      <c r="Z27" s="215"/>
      <c r="AA27" s="215"/>
      <c r="AB27" s="215"/>
      <c r="AC27" s="215"/>
      <c r="AD27" s="215"/>
      <c r="AE27" s="215"/>
      <c r="AF27" s="215"/>
      <c r="AG27" s="215" t="s">
        <v>204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62" t="s">
        <v>818</v>
      </c>
      <c r="D28" s="253"/>
      <c r="E28" s="254">
        <v>17.5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240</v>
      </c>
      <c r="AH28" s="215">
        <v>0</v>
      </c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55">
        <v>10</v>
      </c>
      <c r="B29" s="256" t="s">
        <v>683</v>
      </c>
      <c r="C29" s="264" t="s">
        <v>684</v>
      </c>
      <c r="D29" s="257" t="s">
        <v>288</v>
      </c>
      <c r="E29" s="258">
        <v>1.25</v>
      </c>
      <c r="F29" s="259"/>
      <c r="G29" s="260">
        <f>ROUND(E29*F29,2)</f>
        <v>0</v>
      </c>
      <c r="H29" s="259"/>
      <c r="I29" s="260">
        <f>ROUND(E29*H29,2)</f>
        <v>0</v>
      </c>
      <c r="J29" s="259"/>
      <c r="K29" s="260">
        <f>ROUND(E29*J29,2)</f>
        <v>0</v>
      </c>
      <c r="L29" s="260">
        <v>21</v>
      </c>
      <c r="M29" s="260">
        <f>G29*(1+L29/100)</f>
        <v>0</v>
      </c>
      <c r="N29" s="260">
        <v>0</v>
      </c>
      <c r="O29" s="260">
        <f>ROUND(E29*N29,2)</f>
        <v>0</v>
      </c>
      <c r="P29" s="260">
        <v>0</v>
      </c>
      <c r="Q29" s="260">
        <f>ROUND(E29*P29,2)</f>
        <v>0</v>
      </c>
      <c r="R29" s="260"/>
      <c r="S29" s="260" t="s">
        <v>166</v>
      </c>
      <c r="T29" s="261" t="s">
        <v>167</v>
      </c>
      <c r="U29" s="224">
        <v>0.94199999999999995</v>
      </c>
      <c r="V29" s="224">
        <f>ROUND(E29*U29,2)</f>
        <v>1.18</v>
      </c>
      <c r="W29" s="224"/>
      <c r="X29" s="224" t="s">
        <v>193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204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35">
        <v>11</v>
      </c>
      <c r="B30" s="236" t="s">
        <v>685</v>
      </c>
      <c r="C30" s="247" t="s">
        <v>686</v>
      </c>
      <c r="D30" s="237" t="s">
        <v>288</v>
      </c>
      <c r="E30" s="238">
        <v>6.25</v>
      </c>
      <c r="F30" s="239"/>
      <c r="G30" s="240">
        <f>ROUND(E30*F30,2)</f>
        <v>0</v>
      </c>
      <c r="H30" s="239"/>
      <c r="I30" s="240">
        <f>ROUND(E30*H30,2)</f>
        <v>0</v>
      </c>
      <c r="J30" s="239"/>
      <c r="K30" s="240">
        <f>ROUND(E30*J30,2)</f>
        <v>0</v>
      </c>
      <c r="L30" s="240">
        <v>21</v>
      </c>
      <c r="M30" s="240">
        <f>G30*(1+L30/100)</f>
        <v>0</v>
      </c>
      <c r="N30" s="240">
        <v>0</v>
      </c>
      <c r="O30" s="240">
        <f>ROUND(E30*N30,2)</f>
        <v>0</v>
      </c>
      <c r="P30" s="240">
        <v>0</v>
      </c>
      <c r="Q30" s="240">
        <f>ROUND(E30*P30,2)</f>
        <v>0</v>
      </c>
      <c r="R30" s="240"/>
      <c r="S30" s="240" t="s">
        <v>166</v>
      </c>
      <c r="T30" s="241" t="s">
        <v>167</v>
      </c>
      <c r="U30" s="224">
        <v>0.105</v>
      </c>
      <c r="V30" s="224">
        <f>ROUND(E30*U30,2)</f>
        <v>0.66</v>
      </c>
      <c r="W30" s="224"/>
      <c r="X30" s="224" t="s">
        <v>193</v>
      </c>
      <c r="Y30" s="215"/>
      <c r="Z30" s="215"/>
      <c r="AA30" s="215"/>
      <c r="AB30" s="215"/>
      <c r="AC30" s="215"/>
      <c r="AD30" s="215"/>
      <c r="AE30" s="215"/>
      <c r="AF30" s="215"/>
      <c r="AG30" s="215" t="s">
        <v>204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22"/>
      <c r="B31" s="223"/>
      <c r="C31" s="262" t="s">
        <v>819</v>
      </c>
      <c r="D31" s="253"/>
      <c r="E31" s="254">
        <v>6.25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15"/>
      <c r="Z31" s="215"/>
      <c r="AA31" s="215"/>
      <c r="AB31" s="215"/>
      <c r="AC31" s="215"/>
      <c r="AD31" s="215"/>
      <c r="AE31" s="215"/>
      <c r="AF31" s="215"/>
      <c r="AG31" s="215" t="s">
        <v>240</v>
      </c>
      <c r="AH31" s="215">
        <v>0</v>
      </c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55">
        <v>12</v>
      </c>
      <c r="B32" s="256" t="s">
        <v>687</v>
      </c>
      <c r="C32" s="264" t="s">
        <v>688</v>
      </c>
      <c r="D32" s="257" t="s">
        <v>288</v>
      </c>
      <c r="E32" s="258">
        <v>1.25</v>
      </c>
      <c r="F32" s="259"/>
      <c r="G32" s="260">
        <f>ROUND(E32*F32,2)</f>
        <v>0</v>
      </c>
      <c r="H32" s="259"/>
      <c r="I32" s="260">
        <f>ROUND(E32*H32,2)</f>
        <v>0</v>
      </c>
      <c r="J32" s="259"/>
      <c r="K32" s="260">
        <f>ROUND(E32*J32,2)</f>
        <v>0</v>
      </c>
      <c r="L32" s="260">
        <v>21</v>
      </c>
      <c r="M32" s="260">
        <f>G32*(1+L32/100)</f>
        <v>0</v>
      </c>
      <c r="N32" s="260">
        <v>0</v>
      </c>
      <c r="O32" s="260">
        <f>ROUND(E32*N32,2)</f>
        <v>0</v>
      </c>
      <c r="P32" s="260">
        <v>0</v>
      </c>
      <c r="Q32" s="260">
        <f>ROUND(E32*P32,2)</f>
        <v>0</v>
      </c>
      <c r="R32" s="260"/>
      <c r="S32" s="260" t="s">
        <v>166</v>
      </c>
      <c r="T32" s="261" t="s">
        <v>167</v>
      </c>
      <c r="U32" s="224">
        <v>0.16400000000000001</v>
      </c>
      <c r="V32" s="224">
        <f>ROUND(E32*U32,2)</f>
        <v>0.21</v>
      </c>
      <c r="W32" s="224"/>
      <c r="X32" s="224" t="s">
        <v>193</v>
      </c>
      <c r="Y32" s="215"/>
      <c r="Z32" s="215"/>
      <c r="AA32" s="215"/>
      <c r="AB32" s="215"/>
      <c r="AC32" s="215"/>
      <c r="AD32" s="215"/>
      <c r="AE32" s="215"/>
      <c r="AF32" s="215"/>
      <c r="AG32" s="215" t="s">
        <v>204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">
      <c r="A33" s="255">
        <v>13</v>
      </c>
      <c r="B33" s="256" t="s">
        <v>689</v>
      </c>
      <c r="C33" s="264" t="s">
        <v>690</v>
      </c>
      <c r="D33" s="257" t="s">
        <v>288</v>
      </c>
      <c r="E33" s="258">
        <v>1.25</v>
      </c>
      <c r="F33" s="259"/>
      <c r="G33" s="260">
        <f>ROUND(E33*F33,2)</f>
        <v>0</v>
      </c>
      <c r="H33" s="259"/>
      <c r="I33" s="260">
        <f>ROUND(E33*H33,2)</f>
        <v>0</v>
      </c>
      <c r="J33" s="259"/>
      <c r="K33" s="260">
        <f>ROUND(E33*J33,2)</f>
        <v>0</v>
      </c>
      <c r="L33" s="260">
        <v>21</v>
      </c>
      <c r="M33" s="260">
        <f>G33*(1+L33/100)</f>
        <v>0</v>
      </c>
      <c r="N33" s="260">
        <v>0</v>
      </c>
      <c r="O33" s="260">
        <f>ROUND(E33*N33,2)</f>
        <v>0</v>
      </c>
      <c r="P33" s="260">
        <v>0</v>
      </c>
      <c r="Q33" s="260">
        <f>ROUND(E33*P33,2)</f>
        <v>0</v>
      </c>
      <c r="R33" s="260"/>
      <c r="S33" s="260" t="s">
        <v>166</v>
      </c>
      <c r="T33" s="261" t="s">
        <v>167</v>
      </c>
      <c r="U33" s="224">
        <v>0</v>
      </c>
      <c r="V33" s="224">
        <f>ROUND(E33*U33,2)</f>
        <v>0</v>
      </c>
      <c r="W33" s="224"/>
      <c r="X33" s="224" t="s">
        <v>193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204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x14ac:dyDescent="0.2">
      <c r="A34" s="229" t="s">
        <v>161</v>
      </c>
      <c r="B34" s="230" t="s">
        <v>122</v>
      </c>
      <c r="C34" s="246" t="s">
        <v>123</v>
      </c>
      <c r="D34" s="231"/>
      <c r="E34" s="232"/>
      <c r="F34" s="233"/>
      <c r="G34" s="233">
        <f>SUMIF(AG35:AG111,"&lt;&gt;NOR",G35:G111)</f>
        <v>0</v>
      </c>
      <c r="H34" s="233"/>
      <c r="I34" s="233">
        <f>SUM(I35:I111)</f>
        <v>0</v>
      </c>
      <c r="J34" s="233"/>
      <c r="K34" s="233">
        <f>SUM(K35:K111)</f>
        <v>0</v>
      </c>
      <c r="L34" s="233"/>
      <c r="M34" s="233">
        <f>SUM(M35:M111)</f>
        <v>0</v>
      </c>
      <c r="N34" s="233"/>
      <c r="O34" s="233">
        <f>SUM(O35:O111)</f>
        <v>0.13999999999999999</v>
      </c>
      <c r="P34" s="233"/>
      <c r="Q34" s="233">
        <f>SUM(Q35:Q111)</f>
        <v>0</v>
      </c>
      <c r="R34" s="233"/>
      <c r="S34" s="233"/>
      <c r="T34" s="234"/>
      <c r="U34" s="228"/>
      <c r="V34" s="228">
        <f>SUM(V35:V111)</f>
        <v>104.77999999999999</v>
      </c>
      <c r="W34" s="228"/>
      <c r="X34" s="228"/>
      <c r="AG34" t="s">
        <v>162</v>
      </c>
    </row>
    <row r="35" spans="1:60" outlineLevel="1" x14ac:dyDescent="0.2">
      <c r="A35" s="235">
        <v>14</v>
      </c>
      <c r="B35" s="236" t="s">
        <v>820</v>
      </c>
      <c r="C35" s="247" t="s">
        <v>821</v>
      </c>
      <c r="D35" s="237" t="s">
        <v>389</v>
      </c>
      <c r="E35" s="238">
        <v>36</v>
      </c>
      <c r="F35" s="239"/>
      <c r="G35" s="240">
        <f>ROUND(E35*F35,2)</f>
        <v>0</v>
      </c>
      <c r="H35" s="239"/>
      <c r="I35" s="240">
        <f>ROUND(E35*H35,2)</f>
        <v>0</v>
      </c>
      <c r="J35" s="239"/>
      <c r="K35" s="240">
        <f>ROUND(E35*J35,2)</f>
        <v>0</v>
      </c>
      <c r="L35" s="240">
        <v>21</v>
      </c>
      <c r="M35" s="240">
        <f>G35*(1+L35/100)</f>
        <v>0</v>
      </c>
      <c r="N35" s="240">
        <v>8.0000000000000007E-5</v>
      </c>
      <c r="O35" s="240">
        <f>ROUND(E35*N35,2)</f>
        <v>0</v>
      </c>
      <c r="P35" s="240">
        <v>0</v>
      </c>
      <c r="Q35" s="240">
        <f>ROUND(E35*P35,2)</f>
        <v>0</v>
      </c>
      <c r="R35" s="240"/>
      <c r="S35" s="240" t="s">
        <v>166</v>
      </c>
      <c r="T35" s="241" t="s">
        <v>167</v>
      </c>
      <c r="U35" s="224">
        <v>8.2830000000000001E-2</v>
      </c>
      <c r="V35" s="224">
        <f>ROUND(E35*U35,2)</f>
        <v>2.98</v>
      </c>
      <c r="W35" s="224"/>
      <c r="X35" s="224" t="s">
        <v>193</v>
      </c>
      <c r="Y35" s="215"/>
      <c r="Z35" s="215"/>
      <c r="AA35" s="215"/>
      <c r="AB35" s="215"/>
      <c r="AC35" s="215"/>
      <c r="AD35" s="215"/>
      <c r="AE35" s="215"/>
      <c r="AF35" s="215"/>
      <c r="AG35" s="215" t="s">
        <v>204</v>
      </c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22"/>
      <c r="B36" s="223"/>
      <c r="C36" s="248" t="s">
        <v>822</v>
      </c>
      <c r="D36" s="243"/>
      <c r="E36" s="243"/>
      <c r="F36" s="243"/>
      <c r="G36" s="243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15"/>
      <c r="Z36" s="215"/>
      <c r="AA36" s="215"/>
      <c r="AB36" s="215"/>
      <c r="AC36" s="215"/>
      <c r="AD36" s="215"/>
      <c r="AE36" s="215"/>
      <c r="AF36" s="215"/>
      <c r="AG36" s="215" t="s">
        <v>171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1" x14ac:dyDescent="0.2">
      <c r="A37" s="235">
        <v>15</v>
      </c>
      <c r="B37" s="236" t="s">
        <v>823</v>
      </c>
      <c r="C37" s="247" t="s">
        <v>824</v>
      </c>
      <c r="D37" s="237" t="s">
        <v>389</v>
      </c>
      <c r="E37" s="238">
        <v>18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21</v>
      </c>
      <c r="M37" s="240">
        <f>G37*(1+L37/100)</f>
        <v>0</v>
      </c>
      <c r="N37" s="240">
        <v>1.2E-4</v>
      </c>
      <c r="O37" s="240">
        <f>ROUND(E37*N37,2)</f>
        <v>0</v>
      </c>
      <c r="P37" s="240">
        <v>0</v>
      </c>
      <c r="Q37" s="240">
        <f>ROUND(E37*P37,2)</f>
        <v>0</v>
      </c>
      <c r="R37" s="240"/>
      <c r="S37" s="240" t="s">
        <v>166</v>
      </c>
      <c r="T37" s="241" t="s">
        <v>167</v>
      </c>
      <c r="U37" s="224">
        <v>8.6999999999999994E-2</v>
      </c>
      <c r="V37" s="224">
        <f>ROUND(E37*U37,2)</f>
        <v>1.57</v>
      </c>
      <c r="W37" s="224"/>
      <c r="X37" s="224" t="s">
        <v>193</v>
      </c>
      <c r="Y37" s="215"/>
      <c r="Z37" s="215"/>
      <c r="AA37" s="215"/>
      <c r="AB37" s="215"/>
      <c r="AC37" s="215"/>
      <c r="AD37" s="215"/>
      <c r="AE37" s="215"/>
      <c r="AF37" s="215"/>
      <c r="AG37" s="215" t="s">
        <v>204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22"/>
      <c r="B38" s="223"/>
      <c r="C38" s="248" t="s">
        <v>822</v>
      </c>
      <c r="D38" s="243"/>
      <c r="E38" s="243"/>
      <c r="F38" s="243"/>
      <c r="G38" s="243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171</v>
      </c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">
      <c r="A39" s="235">
        <v>16</v>
      </c>
      <c r="B39" s="236" t="s">
        <v>825</v>
      </c>
      <c r="C39" s="247" t="s">
        <v>826</v>
      </c>
      <c r="D39" s="237" t="s">
        <v>389</v>
      </c>
      <c r="E39" s="238">
        <v>32</v>
      </c>
      <c r="F39" s="239"/>
      <c r="G39" s="240">
        <f>ROUND(E39*F39,2)</f>
        <v>0</v>
      </c>
      <c r="H39" s="239"/>
      <c r="I39" s="240">
        <f>ROUND(E39*H39,2)</f>
        <v>0</v>
      </c>
      <c r="J39" s="239"/>
      <c r="K39" s="240">
        <f>ROUND(E39*J39,2)</f>
        <v>0</v>
      </c>
      <c r="L39" s="240">
        <v>21</v>
      </c>
      <c r="M39" s="240">
        <f>G39*(1+L39/100)</f>
        <v>0</v>
      </c>
      <c r="N39" s="240">
        <v>1.4999999999999999E-4</v>
      </c>
      <c r="O39" s="240">
        <f>ROUND(E39*N39,2)</f>
        <v>0</v>
      </c>
      <c r="P39" s="240">
        <v>0</v>
      </c>
      <c r="Q39" s="240">
        <f>ROUND(E39*P39,2)</f>
        <v>0</v>
      </c>
      <c r="R39" s="240"/>
      <c r="S39" s="240" t="s">
        <v>166</v>
      </c>
      <c r="T39" s="241" t="s">
        <v>167</v>
      </c>
      <c r="U39" s="224">
        <v>9.4E-2</v>
      </c>
      <c r="V39" s="224">
        <f>ROUND(E39*U39,2)</f>
        <v>3.01</v>
      </c>
      <c r="W39" s="224"/>
      <c r="X39" s="224" t="s">
        <v>193</v>
      </c>
      <c r="Y39" s="215"/>
      <c r="Z39" s="215"/>
      <c r="AA39" s="215"/>
      <c r="AB39" s="215"/>
      <c r="AC39" s="215"/>
      <c r="AD39" s="215"/>
      <c r="AE39" s="215"/>
      <c r="AF39" s="215"/>
      <c r="AG39" s="215" t="s">
        <v>204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">
      <c r="A40" s="222"/>
      <c r="B40" s="223"/>
      <c r="C40" s="248" t="s">
        <v>822</v>
      </c>
      <c r="D40" s="243"/>
      <c r="E40" s="243"/>
      <c r="F40" s="243"/>
      <c r="G40" s="243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15"/>
      <c r="Z40" s="215"/>
      <c r="AA40" s="215"/>
      <c r="AB40" s="215"/>
      <c r="AC40" s="215"/>
      <c r="AD40" s="215"/>
      <c r="AE40" s="215"/>
      <c r="AF40" s="215"/>
      <c r="AG40" s="215" t="s">
        <v>171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">
      <c r="A41" s="235">
        <v>17</v>
      </c>
      <c r="B41" s="236" t="s">
        <v>827</v>
      </c>
      <c r="C41" s="247" t="s">
        <v>828</v>
      </c>
      <c r="D41" s="237" t="s">
        <v>295</v>
      </c>
      <c r="E41" s="238">
        <v>12</v>
      </c>
      <c r="F41" s="239"/>
      <c r="G41" s="240">
        <f>ROUND(E41*F41,2)</f>
        <v>0</v>
      </c>
      <c r="H41" s="239"/>
      <c r="I41" s="240">
        <f>ROUND(E41*H41,2)</f>
        <v>0</v>
      </c>
      <c r="J41" s="239"/>
      <c r="K41" s="240">
        <f>ROUND(E41*J41,2)</f>
        <v>0</v>
      </c>
      <c r="L41" s="240">
        <v>21</v>
      </c>
      <c r="M41" s="240">
        <f>G41*(1+L41/100)</f>
        <v>0</v>
      </c>
      <c r="N41" s="240">
        <v>3.2000000000000003E-4</v>
      </c>
      <c r="O41" s="240">
        <f>ROUND(E41*N41,2)</f>
        <v>0</v>
      </c>
      <c r="P41" s="240">
        <v>0</v>
      </c>
      <c r="Q41" s="240">
        <f>ROUND(E41*P41,2)</f>
        <v>0</v>
      </c>
      <c r="R41" s="240"/>
      <c r="S41" s="240" t="s">
        <v>166</v>
      </c>
      <c r="T41" s="241" t="s">
        <v>167</v>
      </c>
      <c r="U41" s="224">
        <v>0.67500000000000004</v>
      </c>
      <c r="V41" s="224">
        <f>ROUND(E41*U41,2)</f>
        <v>8.1</v>
      </c>
      <c r="W41" s="224"/>
      <c r="X41" s="224" t="s">
        <v>193</v>
      </c>
      <c r="Y41" s="215"/>
      <c r="Z41" s="215"/>
      <c r="AA41" s="215"/>
      <c r="AB41" s="215"/>
      <c r="AC41" s="215"/>
      <c r="AD41" s="215"/>
      <c r="AE41" s="215"/>
      <c r="AF41" s="215"/>
      <c r="AG41" s="215" t="s">
        <v>204</v>
      </c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1" x14ac:dyDescent="0.2">
      <c r="A42" s="222"/>
      <c r="B42" s="223"/>
      <c r="C42" s="248" t="s">
        <v>829</v>
      </c>
      <c r="D42" s="243"/>
      <c r="E42" s="243"/>
      <c r="F42" s="243"/>
      <c r="G42" s="243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15"/>
      <c r="Z42" s="215"/>
      <c r="AA42" s="215"/>
      <c r="AB42" s="215"/>
      <c r="AC42" s="215"/>
      <c r="AD42" s="215"/>
      <c r="AE42" s="215"/>
      <c r="AF42" s="215"/>
      <c r="AG42" s="215" t="s">
        <v>171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">
      <c r="A43" s="235">
        <v>18</v>
      </c>
      <c r="B43" s="236" t="s">
        <v>830</v>
      </c>
      <c r="C43" s="247" t="s">
        <v>831</v>
      </c>
      <c r="D43" s="237" t="s">
        <v>389</v>
      </c>
      <c r="E43" s="238">
        <v>32</v>
      </c>
      <c r="F43" s="239"/>
      <c r="G43" s="240">
        <f>ROUND(E43*F43,2)</f>
        <v>0</v>
      </c>
      <c r="H43" s="239"/>
      <c r="I43" s="240">
        <f>ROUND(E43*H43,2)</f>
        <v>0</v>
      </c>
      <c r="J43" s="239"/>
      <c r="K43" s="240">
        <f>ROUND(E43*J43,2)</f>
        <v>0</v>
      </c>
      <c r="L43" s="240">
        <v>21</v>
      </c>
      <c r="M43" s="240">
        <f>G43*(1+L43/100)</f>
        <v>0</v>
      </c>
      <c r="N43" s="240">
        <v>0</v>
      </c>
      <c r="O43" s="240">
        <f>ROUND(E43*N43,2)</f>
        <v>0</v>
      </c>
      <c r="P43" s="240">
        <v>0</v>
      </c>
      <c r="Q43" s="240">
        <f>ROUND(E43*P43,2)</f>
        <v>0</v>
      </c>
      <c r="R43" s="240"/>
      <c r="S43" s="240" t="s">
        <v>166</v>
      </c>
      <c r="T43" s="241" t="s">
        <v>167</v>
      </c>
      <c r="U43" s="224">
        <v>0.64832999999999996</v>
      </c>
      <c r="V43" s="224">
        <f>ROUND(E43*U43,2)</f>
        <v>20.75</v>
      </c>
      <c r="W43" s="224"/>
      <c r="X43" s="224" t="s">
        <v>193</v>
      </c>
      <c r="Y43" s="215"/>
      <c r="Z43" s="215"/>
      <c r="AA43" s="215"/>
      <c r="AB43" s="215"/>
      <c r="AC43" s="215"/>
      <c r="AD43" s="215"/>
      <c r="AE43" s="215"/>
      <c r="AF43" s="215"/>
      <c r="AG43" s="215" t="s">
        <v>204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22"/>
      <c r="B44" s="223"/>
      <c r="C44" s="248" t="s">
        <v>832</v>
      </c>
      <c r="D44" s="243"/>
      <c r="E44" s="243"/>
      <c r="F44" s="243"/>
      <c r="G44" s="243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15"/>
      <c r="Z44" s="215"/>
      <c r="AA44" s="215"/>
      <c r="AB44" s="215"/>
      <c r="AC44" s="215"/>
      <c r="AD44" s="215"/>
      <c r="AE44" s="215"/>
      <c r="AF44" s="215"/>
      <c r="AG44" s="215" t="s">
        <v>171</v>
      </c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35">
        <v>19</v>
      </c>
      <c r="B45" s="236" t="s">
        <v>833</v>
      </c>
      <c r="C45" s="247" t="s">
        <v>834</v>
      </c>
      <c r="D45" s="237" t="s">
        <v>295</v>
      </c>
      <c r="E45" s="238">
        <v>25</v>
      </c>
      <c r="F45" s="239"/>
      <c r="G45" s="240">
        <f>ROUND(E45*F45,2)</f>
        <v>0</v>
      </c>
      <c r="H45" s="239"/>
      <c r="I45" s="240">
        <f>ROUND(E45*H45,2)</f>
        <v>0</v>
      </c>
      <c r="J45" s="239"/>
      <c r="K45" s="240">
        <f>ROUND(E45*J45,2)</f>
        <v>0</v>
      </c>
      <c r="L45" s="240">
        <v>21</v>
      </c>
      <c r="M45" s="240">
        <f>G45*(1+L45/100)</f>
        <v>0</v>
      </c>
      <c r="N45" s="240">
        <v>0</v>
      </c>
      <c r="O45" s="240">
        <f>ROUND(E45*N45,2)</f>
        <v>0</v>
      </c>
      <c r="P45" s="240">
        <v>0</v>
      </c>
      <c r="Q45" s="240">
        <f>ROUND(E45*P45,2)</f>
        <v>0</v>
      </c>
      <c r="R45" s="240"/>
      <c r="S45" s="240" t="s">
        <v>166</v>
      </c>
      <c r="T45" s="241" t="s">
        <v>167</v>
      </c>
      <c r="U45" s="224">
        <v>5.0500000000000003E-2</v>
      </c>
      <c r="V45" s="224">
        <f>ROUND(E45*U45,2)</f>
        <v>1.26</v>
      </c>
      <c r="W45" s="224"/>
      <c r="X45" s="224" t="s">
        <v>193</v>
      </c>
      <c r="Y45" s="215"/>
      <c r="Z45" s="215"/>
      <c r="AA45" s="215"/>
      <c r="AB45" s="215"/>
      <c r="AC45" s="215"/>
      <c r="AD45" s="215"/>
      <c r="AE45" s="215"/>
      <c r="AF45" s="215"/>
      <c r="AG45" s="215" t="s">
        <v>204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">
      <c r="A46" s="222"/>
      <c r="B46" s="223"/>
      <c r="C46" s="248" t="s">
        <v>835</v>
      </c>
      <c r="D46" s="243"/>
      <c r="E46" s="243"/>
      <c r="F46" s="243"/>
      <c r="G46" s="243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5"/>
      <c r="Z46" s="215"/>
      <c r="AA46" s="215"/>
      <c r="AB46" s="215"/>
      <c r="AC46" s="215"/>
      <c r="AD46" s="215"/>
      <c r="AE46" s="215"/>
      <c r="AF46" s="215"/>
      <c r="AG46" s="215" t="s">
        <v>171</v>
      </c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">
      <c r="A47" s="222"/>
      <c r="B47" s="223"/>
      <c r="C47" s="262" t="s">
        <v>836</v>
      </c>
      <c r="D47" s="253"/>
      <c r="E47" s="254">
        <v>9</v>
      </c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15"/>
      <c r="Z47" s="215"/>
      <c r="AA47" s="215"/>
      <c r="AB47" s="215"/>
      <c r="AC47" s="215"/>
      <c r="AD47" s="215"/>
      <c r="AE47" s="215"/>
      <c r="AF47" s="215"/>
      <c r="AG47" s="215" t="s">
        <v>240</v>
      </c>
      <c r="AH47" s="215">
        <v>0</v>
      </c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">
      <c r="A48" s="222"/>
      <c r="B48" s="223"/>
      <c r="C48" s="262" t="s">
        <v>837</v>
      </c>
      <c r="D48" s="253"/>
      <c r="E48" s="254">
        <v>16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5"/>
      <c r="Z48" s="215"/>
      <c r="AA48" s="215"/>
      <c r="AB48" s="215"/>
      <c r="AC48" s="215"/>
      <c r="AD48" s="215"/>
      <c r="AE48" s="215"/>
      <c r="AF48" s="215"/>
      <c r="AG48" s="215" t="s">
        <v>240</v>
      </c>
      <c r="AH48" s="215">
        <v>0</v>
      </c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1" x14ac:dyDescent="0.2">
      <c r="A49" s="235">
        <v>20</v>
      </c>
      <c r="B49" s="236" t="s">
        <v>838</v>
      </c>
      <c r="C49" s="247" t="s">
        <v>839</v>
      </c>
      <c r="D49" s="237" t="s">
        <v>295</v>
      </c>
      <c r="E49" s="238">
        <v>20</v>
      </c>
      <c r="F49" s="239"/>
      <c r="G49" s="240">
        <f>ROUND(E49*F49,2)</f>
        <v>0</v>
      </c>
      <c r="H49" s="239"/>
      <c r="I49" s="240">
        <f>ROUND(E49*H49,2)</f>
        <v>0</v>
      </c>
      <c r="J49" s="239"/>
      <c r="K49" s="240">
        <f>ROUND(E49*J49,2)</f>
        <v>0</v>
      </c>
      <c r="L49" s="240">
        <v>21</v>
      </c>
      <c r="M49" s="240">
        <f>G49*(1+L49/100)</f>
        <v>0</v>
      </c>
      <c r="N49" s="240">
        <v>0</v>
      </c>
      <c r="O49" s="240">
        <f>ROUND(E49*N49,2)</f>
        <v>0</v>
      </c>
      <c r="P49" s="240">
        <v>0</v>
      </c>
      <c r="Q49" s="240">
        <f>ROUND(E49*P49,2)</f>
        <v>0</v>
      </c>
      <c r="R49" s="240"/>
      <c r="S49" s="240" t="s">
        <v>166</v>
      </c>
      <c r="T49" s="241" t="s">
        <v>167</v>
      </c>
      <c r="U49" s="224">
        <v>0.06</v>
      </c>
      <c r="V49" s="224">
        <f>ROUND(E49*U49,2)</f>
        <v>1.2</v>
      </c>
      <c r="W49" s="224"/>
      <c r="X49" s="224" t="s">
        <v>193</v>
      </c>
      <c r="Y49" s="215"/>
      <c r="Z49" s="215"/>
      <c r="AA49" s="215"/>
      <c r="AB49" s="215"/>
      <c r="AC49" s="215"/>
      <c r="AD49" s="215"/>
      <c r="AE49" s="215"/>
      <c r="AF49" s="215"/>
      <c r="AG49" s="215" t="s">
        <v>204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">
      <c r="A50" s="222"/>
      <c r="B50" s="223"/>
      <c r="C50" s="248" t="s">
        <v>840</v>
      </c>
      <c r="D50" s="243"/>
      <c r="E50" s="243"/>
      <c r="F50" s="243"/>
      <c r="G50" s="243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15"/>
      <c r="Z50" s="215"/>
      <c r="AA50" s="215"/>
      <c r="AB50" s="215"/>
      <c r="AC50" s="215"/>
      <c r="AD50" s="215"/>
      <c r="AE50" s="215"/>
      <c r="AF50" s="215"/>
      <c r="AG50" s="215" t="s">
        <v>171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">
      <c r="A51" s="222"/>
      <c r="B51" s="223"/>
      <c r="C51" s="262" t="s">
        <v>841</v>
      </c>
      <c r="D51" s="253"/>
      <c r="E51" s="254">
        <v>10</v>
      </c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15"/>
      <c r="Z51" s="215"/>
      <c r="AA51" s="215"/>
      <c r="AB51" s="215"/>
      <c r="AC51" s="215"/>
      <c r="AD51" s="215"/>
      <c r="AE51" s="215"/>
      <c r="AF51" s="215"/>
      <c r="AG51" s="215" t="s">
        <v>240</v>
      </c>
      <c r="AH51" s="215">
        <v>0</v>
      </c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1" x14ac:dyDescent="0.2">
      <c r="A52" s="222"/>
      <c r="B52" s="223"/>
      <c r="C52" s="262" t="s">
        <v>842</v>
      </c>
      <c r="D52" s="253"/>
      <c r="E52" s="254">
        <v>10</v>
      </c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15"/>
      <c r="Z52" s="215"/>
      <c r="AA52" s="215"/>
      <c r="AB52" s="215"/>
      <c r="AC52" s="215"/>
      <c r="AD52" s="215"/>
      <c r="AE52" s="215"/>
      <c r="AF52" s="215"/>
      <c r="AG52" s="215" t="s">
        <v>240</v>
      </c>
      <c r="AH52" s="215">
        <v>0</v>
      </c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">
      <c r="A53" s="235">
        <v>21</v>
      </c>
      <c r="B53" s="236" t="s">
        <v>843</v>
      </c>
      <c r="C53" s="247" t="s">
        <v>844</v>
      </c>
      <c r="D53" s="237" t="s">
        <v>295</v>
      </c>
      <c r="E53" s="238">
        <v>4</v>
      </c>
      <c r="F53" s="239"/>
      <c r="G53" s="240">
        <f>ROUND(E53*F53,2)</f>
        <v>0</v>
      </c>
      <c r="H53" s="239"/>
      <c r="I53" s="240">
        <f>ROUND(E53*H53,2)</f>
        <v>0</v>
      </c>
      <c r="J53" s="239"/>
      <c r="K53" s="240">
        <f>ROUND(E53*J53,2)</f>
        <v>0</v>
      </c>
      <c r="L53" s="240">
        <v>21</v>
      </c>
      <c r="M53" s="240">
        <f>G53*(1+L53/100)</f>
        <v>0</v>
      </c>
      <c r="N53" s="240">
        <v>0</v>
      </c>
      <c r="O53" s="240">
        <f>ROUND(E53*N53,2)</f>
        <v>0</v>
      </c>
      <c r="P53" s="240">
        <v>0</v>
      </c>
      <c r="Q53" s="240">
        <f>ROUND(E53*P53,2)</f>
        <v>0</v>
      </c>
      <c r="R53" s="240"/>
      <c r="S53" s="240" t="s">
        <v>166</v>
      </c>
      <c r="T53" s="241" t="s">
        <v>167</v>
      </c>
      <c r="U53" s="224">
        <v>8.2170000000000007E-2</v>
      </c>
      <c r="V53" s="224">
        <f>ROUND(E53*U53,2)</f>
        <v>0.33</v>
      </c>
      <c r="W53" s="224"/>
      <c r="X53" s="224" t="s">
        <v>193</v>
      </c>
      <c r="Y53" s="215"/>
      <c r="Z53" s="215"/>
      <c r="AA53" s="215"/>
      <c r="AB53" s="215"/>
      <c r="AC53" s="215"/>
      <c r="AD53" s="215"/>
      <c r="AE53" s="215"/>
      <c r="AF53" s="215"/>
      <c r="AG53" s="215" t="s">
        <v>204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">
      <c r="A54" s="222"/>
      <c r="B54" s="223"/>
      <c r="C54" s="248" t="s">
        <v>835</v>
      </c>
      <c r="D54" s="243"/>
      <c r="E54" s="243"/>
      <c r="F54" s="243"/>
      <c r="G54" s="243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15"/>
      <c r="Z54" s="215"/>
      <c r="AA54" s="215"/>
      <c r="AB54" s="215"/>
      <c r="AC54" s="215"/>
      <c r="AD54" s="215"/>
      <c r="AE54" s="215"/>
      <c r="AF54" s="215"/>
      <c r="AG54" s="215" t="s">
        <v>171</v>
      </c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">
      <c r="A55" s="255">
        <v>22</v>
      </c>
      <c r="B55" s="256" t="s">
        <v>845</v>
      </c>
      <c r="C55" s="264" t="s">
        <v>846</v>
      </c>
      <c r="D55" s="257" t="s">
        <v>295</v>
      </c>
      <c r="E55" s="258">
        <v>8</v>
      </c>
      <c r="F55" s="259"/>
      <c r="G55" s="260">
        <f>ROUND(E55*F55,2)</f>
        <v>0</v>
      </c>
      <c r="H55" s="259"/>
      <c r="I55" s="260">
        <f>ROUND(E55*H55,2)</f>
        <v>0</v>
      </c>
      <c r="J55" s="259"/>
      <c r="K55" s="260">
        <f>ROUND(E55*J55,2)</f>
        <v>0</v>
      </c>
      <c r="L55" s="260">
        <v>21</v>
      </c>
      <c r="M55" s="260">
        <f>G55*(1+L55/100)</f>
        <v>0</v>
      </c>
      <c r="N55" s="260">
        <v>0</v>
      </c>
      <c r="O55" s="260">
        <f>ROUND(E55*N55,2)</f>
        <v>0</v>
      </c>
      <c r="P55" s="260">
        <v>0</v>
      </c>
      <c r="Q55" s="260">
        <f>ROUND(E55*P55,2)</f>
        <v>0</v>
      </c>
      <c r="R55" s="260"/>
      <c r="S55" s="260" t="s">
        <v>166</v>
      </c>
      <c r="T55" s="261" t="s">
        <v>167</v>
      </c>
      <c r="U55" s="224">
        <v>0.33733000000000002</v>
      </c>
      <c r="V55" s="224">
        <f>ROUND(E55*U55,2)</f>
        <v>2.7</v>
      </c>
      <c r="W55" s="224"/>
      <c r="X55" s="224" t="s">
        <v>193</v>
      </c>
      <c r="Y55" s="215"/>
      <c r="Z55" s="215"/>
      <c r="AA55" s="215"/>
      <c r="AB55" s="215"/>
      <c r="AC55" s="215"/>
      <c r="AD55" s="215"/>
      <c r="AE55" s="215"/>
      <c r="AF55" s="215"/>
      <c r="AG55" s="215" t="s">
        <v>204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 x14ac:dyDescent="0.2">
      <c r="A56" s="235">
        <v>23</v>
      </c>
      <c r="B56" s="236" t="s">
        <v>847</v>
      </c>
      <c r="C56" s="247" t="s">
        <v>848</v>
      </c>
      <c r="D56" s="237" t="s">
        <v>295</v>
      </c>
      <c r="E56" s="238">
        <v>5</v>
      </c>
      <c r="F56" s="239"/>
      <c r="G56" s="240">
        <f>ROUND(E56*F56,2)</f>
        <v>0</v>
      </c>
      <c r="H56" s="239"/>
      <c r="I56" s="240">
        <f>ROUND(E56*H56,2)</f>
        <v>0</v>
      </c>
      <c r="J56" s="239"/>
      <c r="K56" s="240">
        <f>ROUND(E56*J56,2)</f>
        <v>0</v>
      </c>
      <c r="L56" s="240">
        <v>21</v>
      </c>
      <c r="M56" s="240">
        <f>G56*(1+L56/100)</f>
        <v>0</v>
      </c>
      <c r="N56" s="240">
        <v>4.0000000000000003E-5</v>
      </c>
      <c r="O56" s="240">
        <f>ROUND(E56*N56,2)</f>
        <v>0</v>
      </c>
      <c r="P56" s="240">
        <v>0</v>
      </c>
      <c r="Q56" s="240">
        <f>ROUND(E56*P56,2)</f>
        <v>0</v>
      </c>
      <c r="R56" s="240"/>
      <c r="S56" s="240" t="s">
        <v>166</v>
      </c>
      <c r="T56" s="241" t="s">
        <v>167</v>
      </c>
      <c r="U56" s="224">
        <v>0.39</v>
      </c>
      <c r="V56" s="224">
        <f>ROUND(E56*U56,2)</f>
        <v>1.95</v>
      </c>
      <c r="W56" s="224"/>
      <c r="X56" s="224" t="s">
        <v>193</v>
      </c>
      <c r="Y56" s="215"/>
      <c r="Z56" s="215"/>
      <c r="AA56" s="215"/>
      <c r="AB56" s="215"/>
      <c r="AC56" s="215"/>
      <c r="AD56" s="215"/>
      <c r="AE56" s="215"/>
      <c r="AF56" s="215"/>
      <c r="AG56" s="215" t="s">
        <v>204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outlineLevel="1" x14ac:dyDescent="0.2">
      <c r="A57" s="222"/>
      <c r="B57" s="223"/>
      <c r="C57" s="248" t="s">
        <v>849</v>
      </c>
      <c r="D57" s="243"/>
      <c r="E57" s="243"/>
      <c r="F57" s="243"/>
      <c r="G57" s="243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15"/>
      <c r="Z57" s="215"/>
      <c r="AA57" s="215"/>
      <c r="AB57" s="215"/>
      <c r="AC57" s="215"/>
      <c r="AD57" s="215"/>
      <c r="AE57" s="215"/>
      <c r="AF57" s="215"/>
      <c r="AG57" s="215" t="s">
        <v>171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outlineLevel="1" x14ac:dyDescent="0.2">
      <c r="A58" s="235">
        <v>24</v>
      </c>
      <c r="B58" s="236" t="s">
        <v>850</v>
      </c>
      <c r="C58" s="247" t="s">
        <v>851</v>
      </c>
      <c r="D58" s="237" t="s">
        <v>295</v>
      </c>
      <c r="E58" s="238">
        <v>2</v>
      </c>
      <c r="F58" s="239"/>
      <c r="G58" s="240">
        <f>ROUND(E58*F58,2)</f>
        <v>0</v>
      </c>
      <c r="H58" s="239"/>
      <c r="I58" s="240">
        <f>ROUND(E58*H58,2)</f>
        <v>0</v>
      </c>
      <c r="J58" s="239"/>
      <c r="K58" s="240">
        <f>ROUND(E58*J58,2)</f>
        <v>0</v>
      </c>
      <c r="L58" s="240">
        <v>21</v>
      </c>
      <c r="M58" s="240">
        <f>G58*(1+L58/100)</f>
        <v>0</v>
      </c>
      <c r="N58" s="240">
        <v>0</v>
      </c>
      <c r="O58" s="240">
        <f>ROUND(E58*N58,2)</f>
        <v>0</v>
      </c>
      <c r="P58" s="240">
        <v>0</v>
      </c>
      <c r="Q58" s="240">
        <f>ROUND(E58*P58,2)</f>
        <v>0</v>
      </c>
      <c r="R58" s="240"/>
      <c r="S58" s="240" t="s">
        <v>166</v>
      </c>
      <c r="T58" s="241" t="s">
        <v>167</v>
      </c>
      <c r="U58" s="224">
        <v>0.53749999999999998</v>
      </c>
      <c r="V58" s="224">
        <f>ROUND(E58*U58,2)</f>
        <v>1.08</v>
      </c>
      <c r="W58" s="224"/>
      <c r="X58" s="224" t="s">
        <v>193</v>
      </c>
      <c r="Y58" s="215"/>
      <c r="Z58" s="215"/>
      <c r="AA58" s="215"/>
      <c r="AB58" s="215"/>
      <c r="AC58" s="215"/>
      <c r="AD58" s="215"/>
      <c r="AE58" s="215"/>
      <c r="AF58" s="215"/>
      <c r="AG58" s="215" t="s">
        <v>204</v>
      </c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outlineLevel="1" x14ac:dyDescent="0.2">
      <c r="A59" s="222"/>
      <c r="B59" s="223"/>
      <c r="C59" s="248" t="s">
        <v>852</v>
      </c>
      <c r="D59" s="243"/>
      <c r="E59" s="243"/>
      <c r="F59" s="243"/>
      <c r="G59" s="243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15"/>
      <c r="Z59" s="215"/>
      <c r="AA59" s="215"/>
      <c r="AB59" s="215"/>
      <c r="AC59" s="215"/>
      <c r="AD59" s="215"/>
      <c r="AE59" s="215"/>
      <c r="AF59" s="215"/>
      <c r="AG59" s="215" t="s">
        <v>171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 x14ac:dyDescent="0.2">
      <c r="A60" s="235">
        <v>25</v>
      </c>
      <c r="B60" s="236" t="s">
        <v>853</v>
      </c>
      <c r="C60" s="247" t="s">
        <v>854</v>
      </c>
      <c r="D60" s="237" t="s">
        <v>295</v>
      </c>
      <c r="E60" s="238">
        <v>1</v>
      </c>
      <c r="F60" s="239"/>
      <c r="G60" s="240">
        <f>ROUND(E60*F60,2)</f>
        <v>0</v>
      </c>
      <c r="H60" s="239"/>
      <c r="I60" s="240">
        <f>ROUND(E60*H60,2)</f>
        <v>0</v>
      </c>
      <c r="J60" s="239"/>
      <c r="K60" s="240">
        <f>ROUND(E60*J60,2)</f>
        <v>0</v>
      </c>
      <c r="L60" s="240">
        <v>21</v>
      </c>
      <c r="M60" s="240">
        <f>G60*(1+L60/100)</f>
        <v>0</v>
      </c>
      <c r="N60" s="240">
        <v>0</v>
      </c>
      <c r="O60" s="240">
        <f>ROUND(E60*N60,2)</f>
        <v>0</v>
      </c>
      <c r="P60" s="240">
        <v>0</v>
      </c>
      <c r="Q60" s="240">
        <f>ROUND(E60*P60,2)</f>
        <v>0</v>
      </c>
      <c r="R60" s="240"/>
      <c r="S60" s="240" t="s">
        <v>166</v>
      </c>
      <c r="T60" s="241" t="s">
        <v>167</v>
      </c>
      <c r="U60" s="224">
        <v>0.23183000000000001</v>
      </c>
      <c r="V60" s="224">
        <f>ROUND(E60*U60,2)</f>
        <v>0.23</v>
      </c>
      <c r="W60" s="224"/>
      <c r="X60" s="224" t="s">
        <v>193</v>
      </c>
      <c r="Y60" s="215"/>
      <c r="Z60" s="215"/>
      <c r="AA60" s="215"/>
      <c r="AB60" s="215"/>
      <c r="AC60" s="215"/>
      <c r="AD60" s="215"/>
      <c r="AE60" s="215"/>
      <c r="AF60" s="215"/>
      <c r="AG60" s="215" t="s">
        <v>204</v>
      </c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">
      <c r="A61" s="222"/>
      <c r="B61" s="223"/>
      <c r="C61" s="248" t="s">
        <v>855</v>
      </c>
      <c r="D61" s="243"/>
      <c r="E61" s="243"/>
      <c r="F61" s="243"/>
      <c r="G61" s="243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15"/>
      <c r="Z61" s="215"/>
      <c r="AA61" s="215"/>
      <c r="AB61" s="215"/>
      <c r="AC61" s="215"/>
      <c r="AD61" s="215"/>
      <c r="AE61" s="215"/>
      <c r="AF61" s="215"/>
      <c r="AG61" s="215" t="s">
        <v>171</v>
      </c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 x14ac:dyDescent="0.2">
      <c r="A62" s="222"/>
      <c r="B62" s="223"/>
      <c r="C62" s="249" t="s">
        <v>856</v>
      </c>
      <c r="D62" s="244"/>
      <c r="E62" s="244"/>
      <c r="F62" s="244"/>
      <c r="G62" s="24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15"/>
      <c r="Z62" s="215"/>
      <c r="AA62" s="215"/>
      <c r="AB62" s="215"/>
      <c r="AC62" s="215"/>
      <c r="AD62" s="215"/>
      <c r="AE62" s="215"/>
      <c r="AF62" s="215"/>
      <c r="AG62" s="215" t="s">
        <v>171</v>
      </c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 x14ac:dyDescent="0.2">
      <c r="A63" s="235">
        <v>26</v>
      </c>
      <c r="B63" s="236" t="s">
        <v>857</v>
      </c>
      <c r="C63" s="247" t="s">
        <v>858</v>
      </c>
      <c r="D63" s="237" t="s">
        <v>295</v>
      </c>
      <c r="E63" s="238">
        <v>2</v>
      </c>
      <c r="F63" s="239"/>
      <c r="G63" s="240">
        <f>ROUND(E63*F63,2)</f>
        <v>0</v>
      </c>
      <c r="H63" s="239"/>
      <c r="I63" s="240">
        <f>ROUND(E63*H63,2)</f>
        <v>0</v>
      </c>
      <c r="J63" s="239"/>
      <c r="K63" s="240">
        <f>ROUND(E63*J63,2)</f>
        <v>0</v>
      </c>
      <c r="L63" s="240">
        <v>21</v>
      </c>
      <c r="M63" s="240">
        <f>G63*(1+L63/100)</f>
        <v>0</v>
      </c>
      <c r="N63" s="240">
        <v>0</v>
      </c>
      <c r="O63" s="240">
        <f>ROUND(E63*N63,2)</f>
        <v>0</v>
      </c>
      <c r="P63" s="240">
        <v>0</v>
      </c>
      <c r="Q63" s="240">
        <f>ROUND(E63*P63,2)</f>
        <v>0</v>
      </c>
      <c r="R63" s="240"/>
      <c r="S63" s="240" t="s">
        <v>166</v>
      </c>
      <c r="T63" s="241" t="s">
        <v>167</v>
      </c>
      <c r="U63" s="224">
        <v>1</v>
      </c>
      <c r="V63" s="224">
        <f>ROUND(E63*U63,2)</f>
        <v>2</v>
      </c>
      <c r="W63" s="224"/>
      <c r="X63" s="224" t="s">
        <v>193</v>
      </c>
      <c r="Y63" s="215"/>
      <c r="Z63" s="215"/>
      <c r="AA63" s="215"/>
      <c r="AB63" s="215"/>
      <c r="AC63" s="215"/>
      <c r="AD63" s="215"/>
      <c r="AE63" s="215"/>
      <c r="AF63" s="215"/>
      <c r="AG63" s="215" t="s">
        <v>204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 x14ac:dyDescent="0.2">
      <c r="A64" s="222"/>
      <c r="B64" s="223"/>
      <c r="C64" s="248" t="s">
        <v>859</v>
      </c>
      <c r="D64" s="243"/>
      <c r="E64" s="243"/>
      <c r="F64" s="243"/>
      <c r="G64" s="243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15"/>
      <c r="Z64" s="215"/>
      <c r="AA64" s="215"/>
      <c r="AB64" s="215"/>
      <c r="AC64" s="215"/>
      <c r="AD64" s="215"/>
      <c r="AE64" s="215"/>
      <c r="AF64" s="215"/>
      <c r="AG64" s="215" t="s">
        <v>171</v>
      </c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outlineLevel="1" x14ac:dyDescent="0.2">
      <c r="A65" s="235">
        <v>27</v>
      </c>
      <c r="B65" s="236" t="s">
        <v>860</v>
      </c>
      <c r="C65" s="247" t="s">
        <v>861</v>
      </c>
      <c r="D65" s="237" t="s">
        <v>295</v>
      </c>
      <c r="E65" s="238">
        <v>1</v>
      </c>
      <c r="F65" s="239"/>
      <c r="G65" s="240">
        <f>ROUND(E65*F65,2)</f>
        <v>0</v>
      </c>
      <c r="H65" s="239"/>
      <c r="I65" s="240">
        <f>ROUND(E65*H65,2)</f>
        <v>0</v>
      </c>
      <c r="J65" s="239"/>
      <c r="K65" s="240">
        <f>ROUND(E65*J65,2)</f>
        <v>0</v>
      </c>
      <c r="L65" s="240">
        <v>21</v>
      </c>
      <c r="M65" s="240">
        <f>G65*(1+L65/100)</f>
        <v>0</v>
      </c>
      <c r="N65" s="240">
        <v>0</v>
      </c>
      <c r="O65" s="240">
        <f>ROUND(E65*N65,2)</f>
        <v>0</v>
      </c>
      <c r="P65" s="240">
        <v>0</v>
      </c>
      <c r="Q65" s="240">
        <f>ROUND(E65*P65,2)</f>
        <v>0</v>
      </c>
      <c r="R65" s="240"/>
      <c r="S65" s="240" t="s">
        <v>166</v>
      </c>
      <c r="T65" s="241" t="s">
        <v>167</v>
      </c>
      <c r="U65" s="224">
        <v>2</v>
      </c>
      <c r="V65" s="224">
        <f>ROUND(E65*U65,2)</f>
        <v>2</v>
      </c>
      <c r="W65" s="224"/>
      <c r="X65" s="224" t="s">
        <v>193</v>
      </c>
      <c r="Y65" s="215"/>
      <c r="Z65" s="215"/>
      <c r="AA65" s="215"/>
      <c r="AB65" s="215"/>
      <c r="AC65" s="215"/>
      <c r="AD65" s="215"/>
      <c r="AE65" s="215"/>
      <c r="AF65" s="215"/>
      <c r="AG65" s="215" t="s">
        <v>204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outlineLevel="1" x14ac:dyDescent="0.2">
      <c r="A66" s="222"/>
      <c r="B66" s="223"/>
      <c r="C66" s="248" t="s">
        <v>862</v>
      </c>
      <c r="D66" s="243"/>
      <c r="E66" s="243"/>
      <c r="F66" s="243"/>
      <c r="G66" s="243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15"/>
      <c r="Z66" s="215"/>
      <c r="AA66" s="215"/>
      <c r="AB66" s="215"/>
      <c r="AC66" s="215"/>
      <c r="AD66" s="215"/>
      <c r="AE66" s="215"/>
      <c r="AF66" s="215"/>
      <c r="AG66" s="215" t="s">
        <v>171</v>
      </c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42" t="str">
        <f>C66</f>
        <v>Rozváděč RE stojanový IP40/20, 1-pole, včetně výbavy dle PD prováděcí, kompletní dodávka včetně popisů, krytů aj.</v>
      </c>
      <c r="BB66" s="215"/>
      <c r="BC66" s="215"/>
      <c r="BD66" s="215"/>
      <c r="BE66" s="215"/>
      <c r="BF66" s="215"/>
      <c r="BG66" s="215"/>
      <c r="BH66" s="215"/>
    </row>
    <row r="67" spans="1:60" outlineLevel="1" x14ac:dyDescent="0.2">
      <c r="A67" s="235">
        <v>28</v>
      </c>
      <c r="B67" s="236" t="s">
        <v>860</v>
      </c>
      <c r="C67" s="247" t="s">
        <v>861</v>
      </c>
      <c r="D67" s="237" t="s">
        <v>295</v>
      </c>
      <c r="E67" s="238">
        <v>1</v>
      </c>
      <c r="F67" s="239"/>
      <c r="G67" s="240">
        <f>ROUND(E67*F67,2)</f>
        <v>0</v>
      </c>
      <c r="H67" s="239"/>
      <c r="I67" s="240">
        <f>ROUND(E67*H67,2)</f>
        <v>0</v>
      </c>
      <c r="J67" s="239"/>
      <c r="K67" s="240">
        <f>ROUND(E67*J67,2)</f>
        <v>0</v>
      </c>
      <c r="L67" s="240">
        <v>21</v>
      </c>
      <c r="M67" s="240">
        <f>G67*(1+L67/100)</f>
        <v>0</v>
      </c>
      <c r="N67" s="240">
        <v>0</v>
      </c>
      <c r="O67" s="240">
        <f>ROUND(E67*N67,2)</f>
        <v>0</v>
      </c>
      <c r="P67" s="240">
        <v>0</v>
      </c>
      <c r="Q67" s="240">
        <f>ROUND(E67*P67,2)</f>
        <v>0</v>
      </c>
      <c r="R67" s="240"/>
      <c r="S67" s="240" t="s">
        <v>166</v>
      </c>
      <c r="T67" s="241" t="s">
        <v>167</v>
      </c>
      <c r="U67" s="224">
        <v>2</v>
      </c>
      <c r="V67" s="224">
        <f>ROUND(E67*U67,2)</f>
        <v>2</v>
      </c>
      <c r="W67" s="224"/>
      <c r="X67" s="224" t="s">
        <v>193</v>
      </c>
      <c r="Y67" s="215"/>
      <c r="Z67" s="215"/>
      <c r="AA67" s="215"/>
      <c r="AB67" s="215"/>
      <c r="AC67" s="215"/>
      <c r="AD67" s="215"/>
      <c r="AE67" s="215"/>
      <c r="AF67" s="215"/>
      <c r="AG67" s="215" t="s">
        <v>204</v>
      </c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ht="22.5" outlineLevel="1" x14ac:dyDescent="0.2">
      <c r="A68" s="222"/>
      <c r="B68" s="223"/>
      <c r="C68" s="248" t="s">
        <v>863</v>
      </c>
      <c r="D68" s="243"/>
      <c r="E68" s="243"/>
      <c r="F68" s="243"/>
      <c r="G68" s="243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15"/>
      <c r="Z68" s="215"/>
      <c r="AA68" s="215"/>
      <c r="AB68" s="215"/>
      <c r="AC68" s="215"/>
      <c r="AD68" s="215"/>
      <c r="AE68" s="215"/>
      <c r="AF68" s="215"/>
      <c r="AG68" s="215" t="s">
        <v>171</v>
      </c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42" t="str">
        <f>C68</f>
        <v>Rozváděč RH stojanový IP40/20, 1-pole, včetně výbavy dle PD prováděcí, včetně řídící jednotky ŘS, UPS, veškerého vybavení, kryty, popisy aj.</v>
      </c>
      <c r="BB68" s="215"/>
      <c r="BC68" s="215"/>
      <c r="BD68" s="215"/>
      <c r="BE68" s="215"/>
      <c r="BF68" s="215"/>
      <c r="BG68" s="215"/>
      <c r="BH68" s="215"/>
    </row>
    <row r="69" spans="1:60" outlineLevel="1" x14ac:dyDescent="0.2">
      <c r="A69" s="235">
        <v>29</v>
      </c>
      <c r="B69" s="236" t="s">
        <v>864</v>
      </c>
      <c r="C69" s="247" t="s">
        <v>865</v>
      </c>
      <c r="D69" s="237" t="s">
        <v>295</v>
      </c>
      <c r="E69" s="238">
        <v>10</v>
      </c>
      <c r="F69" s="239"/>
      <c r="G69" s="240">
        <f>ROUND(E69*F69,2)</f>
        <v>0</v>
      </c>
      <c r="H69" s="239"/>
      <c r="I69" s="240">
        <f>ROUND(E69*H69,2)</f>
        <v>0</v>
      </c>
      <c r="J69" s="239"/>
      <c r="K69" s="240">
        <f>ROUND(E69*J69,2)</f>
        <v>0</v>
      </c>
      <c r="L69" s="240">
        <v>21</v>
      </c>
      <c r="M69" s="240">
        <f>G69*(1+L69/100)</f>
        <v>0</v>
      </c>
      <c r="N69" s="240">
        <v>0</v>
      </c>
      <c r="O69" s="240">
        <f>ROUND(E69*N69,2)</f>
        <v>0</v>
      </c>
      <c r="P69" s="240">
        <v>0</v>
      </c>
      <c r="Q69" s="240">
        <f>ROUND(E69*P69,2)</f>
        <v>0</v>
      </c>
      <c r="R69" s="240"/>
      <c r="S69" s="240" t="s">
        <v>337</v>
      </c>
      <c r="T69" s="241" t="s">
        <v>167</v>
      </c>
      <c r="U69" s="224">
        <v>0.86433000000000004</v>
      </c>
      <c r="V69" s="224">
        <f>ROUND(E69*U69,2)</f>
        <v>8.64</v>
      </c>
      <c r="W69" s="224"/>
      <c r="X69" s="224" t="s">
        <v>193</v>
      </c>
      <c r="Y69" s="215"/>
      <c r="Z69" s="215"/>
      <c r="AA69" s="215"/>
      <c r="AB69" s="215"/>
      <c r="AC69" s="215"/>
      <c r="AD69" s="215"/>
      <c r="AE69" s="215"/>
      <c r="AF69" s="215"/>
      <c r="AG69" s="215" t="s">
        <v>204</v>
      </c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outlineLevel="1" x14ac:dyDescent="0.2">
      <c r="A70" s="222"/>
      <c r="B70" s="223"/>
      <c r="C70" s="248" t="s">
        <v>866</v>
      </c>
      <c r="D70" s="243"/>
      <c r="E70" s="243"/>
      <c r="F70" s="243"/>
      <c r="G70" s="243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15"/>
      <c r="Z70" s="215"/>
      <c r="AA70" s="215"/>
      <c r="AB70" s="215"/>
      <c r="AC70" s="215"/>
      <c r="AD70" s="215"/>
      <c r="AE70" s="215"/>
      <c r="AF70" s="215"/>
      <c r="AG70" s="215" t="s">
        <v>171</v>
      </c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outlineLevel="1" x14ac:dyDescent="0.2">
      <c r="A71" s="235">
        <v>30</v>
      </c>
      <c r="B71" s="236" t="s">
        <v>867</v>
      </c>
      <c r="C71" s="247" t="s">
        <v>868</v>
      </c>
      <c r="D71" s="237" t="s">
        <v>389</v>
      </c>
      <c r="E71" s="238">
        <v>25</v>
      </c>
      <c r="F71" s="239"/>
      <c r="G71" s="240">
        <f>ROUND(E71*F71,2)</f>
        <v>0</v>
      </c>
      <c r="H71" s="239"/>
      <c r="I71" s="240">
        <f>ROUND(E71*H71,2)</f>
        <v>0</v>
      </c>
      <c r="J71" s="239"/>
      <c r="K71" s="240">
        <f>ROUND(E71*J71,2)</f>
        <v>0</v>
      </c>
      <c r="L71" s="240">
        <v>21</v>
      </c>
      <c r="M71" s="240">
        <f>G71*(1+L71/100)</f>
        <v>0</v>
      </c>
      <c r="N71" s="240">
        <v>1.0499999999999999E-3</v>
      </c>
      <c r="O71" s="240">
        <f>ROUND(E71*N71,2)</f>
        <v>0.03</v>
      </c>
      <c r="P71" s="240">
        <v>0</v>
      </c>
      <c r="Q71" s="240">
        <f>ROUND(E71*P71,2)</f>
        <v>0</v>
      </c>
      <c r="R71" s="240"/>
      <c r="S71" s="240" t="s">
        <v>166</v>
      </c>
      <c r="T71" s="241" t="s">
        <v>167</v>
      </c>
      <c r="U71" s="224">
        <v>0.17917</v>
      </c>
      <c r="V71" s="224">
        <f>ROUND(E71*U71,2)</f>
        <v>4.4800000000000004</v>
      </c>
      <c r="W71" s="224"/>
      <c r="X71" s="224" t="s">
        <v>193</v>
      </c>
      <c r="Y71" s="215"/>
      <c r="Z71" s="215"/>
      <c r="AA71" s="215"/>
      <c r="AB71" s="215"/>
      <c r="AC71" s="215"/>
      <c r="AD71" s="215"/>
      <c r="AE71" s="215"/>
      <c r="AF71" s="215"/>
      <c r="AG71" s="215" t="s">
        <v>204</v>
      </c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outlineLevel="1" x14ac:dyDescent="0.2">
      <c r="A72" s="222"/>
      <c r="B72" s="223"/>
      <c r="C72" s="248" t="s">
        <v>869</v>
      </c>
      <c r="D72" s="243"/>
      <c r="E72" s="243"/>
      <c r="F72" s="243"/>
      <c r="G72" s="243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15"/>
      <c r="Z72" s="215"/>
      <c r="AA72" s="215"/>
      <c r="AB72" s="215"/>
      <c r="AC72" s="215"/>
      <c r="AD72" s="215"/>
      <c r="AE72" s="215"/>
      <c r="AF72" s="215"/>
      <c r="AG72" s="215" t="s">
        <v>171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outlineLevel="1" x14ac:dyDescent="0.2">
      <c r="A73" s="222"/>
      <c r="B73" s="223"/>
      <c r="C73" s="249" t="s">
        <v>870</v>
      </c>
      <c r="D73" s="244"/>
      <c r="E73" s="244"/>
      <c r="F73" s="244"/>
      <c r="G73" s="24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15"/>
      <c r="Z73" s="215"/>
      <c r="AA73" s="215"/>
      <c r="AB73" s="215"/>
      <c r="AC73" s="215"/>
      <c r="AD73" s="215"/>
      <c r="AE73" s="215"/>
      <c r="AF73" s="215"/>
      <c r="AG73" s="215" t="s">
        <v>171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outlineLevel="1" x14ac:dyDescent="0.2">
      <c r="A74" s="235">
        <v>31</v>
      </c>
      <c r="B74" s="236" t="s">
        <v>871</v>
      </c>
      <c r="C74" s="247" t="s">
        <v>872</v>
      </c>
      <c r="D74" s="237" t="s">
        <v>389</v>
      </c>
      <c r="E74" s="238">
        <v>50</v>
      </c>
      <c r="F74" s="239"/>
      <c r="G74" s="240">
        <f>ROUND(E74*F74,2)</f>
        <v>0</v>
      </c>
      <c r="H74" s="239"/>
      <c r="I74" s="240">
        <f>ROUND(E74*H74,2)</f>
        <v>0</v>
      </c>
      <c r="J74" s="239"/>
      <c r="K74" s="240">
        <f>ROUND(E74*J74,2)</f>
        <v>0</v>
      </c>
      <c r="L74" s="240">
        <v>21</v>
      </c>
      <c r="M74" s="240">
        <f>G74*(1+L74/100)</f>
        <v>0</v>
      </c>
      <c r="N74" s="240">
        <v>4.0000000000000003E-5</v>
      </c>
      <c r="O74" s="240">
        <f>ROUND(E74*N74,2)</f>
        <v>0</v>
      </c>
      <c r="P74" s="240">
        <v>0</v>
      </c>
      <c r="Q74" s="240">
        <f>ROUND(E74*P74,2)</f>
        <v>0</v>
      </c>
      <c r="R74" s="240"/>
      <c r="S74" s="240" t="s">
        <v>166</v>
      </c>
      <c r="T74" s="241" t="s">
        <v>167</v>
      </c>
      <c r="U74" s="224">
        <v>0.20016999999999999</v>
      </c>
      <c r="V74" s="224">
        <f>ROUND(E74*U74,2)</f>
        <v>10.01</v>
      </c>
      <c r="W74" s="224"/>
      <c r="X74" s="224" t="s">
        <v>193</v>
      </c>
      <c r="Y74" s="215"/>
      <c r="Z74" s="215"/>
      <c r="AA74" s="215"/>
      <c r="AB74" s="215"/>
      <c r="AC74" s="215"/>
      <c r="AD74" s="215"/>
      <c r="AE74" s="215"/>
      <c r="AF74" s="215"/>
      <c r="AG74" s="215" t="s">
        <v>204</v>
      </c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">
      <c r="A75" s="222"/>
      <c r="B75" s="223"/>
      <c r="C75" s="248" t="s">
        <v>873</v>
      </c>
      <c r="D75" s="243"/>
      <c r="E75" s="243"/>
      <c r="F75" s="243"/>
      <c r="G75" s="243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15"/>
      <c r="Z75" s="215"/>
      <c r="AA75" s="215"/>
      <c r="AB75" s="215"/>
      <c r="AC75" s="215"/>
      <c r="AD75" s="215"/>
      <c r="AE75" s="215"/>
      <c r="AF75" s="215"/>
      <c r="AG75" s="215" t="s">
        <v>171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outlineLevel="1" x14ac:dyDescent="0.2">
      <c r="A76" s="235">
        <v>32</v>
      </c>
      <c r="B76" s="236" t="s">
        <v>874</v>
      </c>
      <c r="C76" s="247" t="s">
        <v>875</v>
      </c>
      <c r="D76" s="237" t="s">
        <v>389</v>
      </c>
      <c r="E76" s="238">
        <v>35</v>
      </c>
      <c r="F76" s="239"/>
      <c r="G76" s="240">
        <f>ROUND(E76*F76,2)</f>
        <v>0</v>
      </c>
      <c r="H76" s="239"/>
      <c r="I76" s="240">
        <f>ROUND(E76*H76,2)</f>
        <v>0</v>
      </c>
      <c r="J76" s="239"/>
      <c r="K76" s="240">
        <f>ROUND(E76*J76,2)</f>
        <v>0</v>
      </c>
      <c r="L76" s="240">
        <v>21</v>
      </c>
      <c r="M76" s="240">
        <f>G76*(1+L76/100)</f>
        <v>0</v>
      </c>
      <c r="N76" s="240">
        <v>0</v>
      </c>
      <c r="O76" s="240">
        <f>ROUND(E76*N76,2)</f>
        <v>0</v>
      </c>
      <c r="P76" s="240">
        <v>0</v>
      </c>
      <c r="Q76" s="240">
        <f>ROUND(E76*P76,2)</f>
        <v>0</v>
      </c>
      <c r="R76" s="240"/>
      <c r="S76" s="240" t="s">
        <v>166</v>
      </c>
      <c r="T76" s="241" t="s">
        <v>167</v>
      </c>
      <c r="U76" s="224">
        <v>0.16</v>
      </c>
      <c r="V76" s="224">
        <f>ROUND(E76*U76,2)</f>
        <v>5.6</v>
      </c>
      <c r="W76" s="224"/>
      <c r="X76" s="224" t="s">
        <v>193</v>
      </c>
      <c r="Y76" s="215"/>
      <c r="Z76" s="215"/>
      <c r="AA76" s="215"/>
      <c r="AB76" s="215"/>
      <c r="AC76" s="215"/>
      <c r="AD76" s="215"/>
      <c r="AE76" s="215"/>
      <c r="AF76" s="215"/>
      <c r="AG76" s="215" t="s">
        <v>204</v>
      </c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  <c r="AZ76" s="215"/>
      <c r="BA76" s="215"/>
      <c r="BB76" s="215"/>
      <c r="BC76" s="215"/>
      <c r="BD76" s="215"/>
      <c r="BE76" s="215"/>
      <c r="BF76" s="215"/>
      <c r="BG76" s="215"/>
      <c r="BH76" s="215"/>
    </row>
    <row r="77" spans="1:60" outlineLevel="1" x14ac:dyDescent="0.2">
      <c r="A77" s="222"/>
      <c r="B77" s="223"/>
      <c r="C77" s="248" t="s">
        <v>876</v>
      </c>
      <c r="D77" s="243"/>
      <c r="E77" s="243"/>
      <c r="F77" s="243"/>
      <c r="G77" s="243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15"/>
      <c r="Z77" s="215"/>
      <c r="AA77" s="215"/>
      <c r="AB77" s="215"/>
      <c r="AC77" s="215"/>
      <c r="AD77" s="215"/>
      <c r="AE77" s="215"/>
      <c r="AF77" s="215"/>
      <c r="AG77" s="215" t="s">
        <v>171</v>
      </c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ht="22.5" outlineLevel="1" x14ac:dyDescent="0.2">
      <c r="A78" s="235">
        <v>33</v>
      </c>
      <c r="B78" s="236" t="s">
        <v>877</v>
      </c>
      <c r="C78" s="247" t="s">
        <v>878</v>
      </c>
      <c r="D78" s="237" t="s">
        <v>295</v>
      </c>
      <c r="E78" s="238">
        <v>8</v>
      </c>
      <c r="F78" s="239"/>
      <c r="G78" s="240">
        <f>ROUND(E78*F78,2)</f>
        <v>0</v>
      </c>
      <c r="H78" s="239"/>
      <c r="I78" s="240">
        <f>ROUND(E78*H78,2)</f>
        <v>0</v>
      </c>
      <c r="J78" s="239"/>
      <c r="K78" s="240">
        <f>ROUND(E78*J78,2)</f>
        <v>0</v>
      </c>
      <c r="L78" s="240">
        <v>21</v>
      </c>
      <c r="M78" s="240">
        <f>G78*(1+L78/100)</f>
        <v>0</v>
      </c>
      <c r="N78" s="240">
        <v>2.1000000000000001E-4</v>
      </c>
      <c r="O78" s="240">
        <f>ROUND(E78*N78,2)</f>
        <v>0</v>
      </c>
      <c r="P78" s="240">
        <v>0</v>
      </c>
      <c r="Q78" s="240">
        <f>ROUND(E78*P78,2)</f>
        <v>0</v>
      </c>
      <c r="R78" s="240"/>
      <c r="S78" s="240" t="s">
        <v>166</v>
      </c>
      <c r="T78" s="241" t="s">
        <v>167</v>
      </c>
      <c r="U78" s="224">
        <v>0.35216999999999998</v>
      </c>
      <c r="V78" s="224">
        <f>ROUND(E78*U78,2)</f>
        <v>2.82</v>
      </c>
      <c r="W78" s="224"/>
      <c r="X78" s="224" t="s">
        <v>193</v>
      </c>
      <c r="Y78" s="215"/>
      <c r="Z78" s="215"/>
      <c r="AA78" s="215"/>
      <c r="AB78" s="215"/>
      <c r="AC78" s="215"/>
      <c r="AD78" s="215"/>
      <c r="AE78" s="215"/>
      <c r="AF78" s="215"/>
      <c r="AG78" s="215" t="s">
        <v>204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">
      <c r="A79" s="222"/>
      <c r="B79" s="223"/>
      <c r="C79" s="248" t="s">
        <v>879</v>
      </c>
      <c r="D79" s="243"/>
      <c r="E79" s="243"/>
      <c r="F79" s="243"/>
      <c r="G79" s="243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15"/>
      <c r="Z79" s="215"/>
      <c r="AA79" s="215"/>
      <c r="AB79" s="215"/>
      <c r="AC79" s="215"/>
      <c r="AD79" s="215"/>
      <c r="AE79" s="215"/>
      <c r="AF79" s="215"/>
      <c r="AG79" s="215" t="s">
        <v>171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">
      <c r="A80" s="235">
        <v>34</v>
      </c>
      <c r="B80" s="236" t="s">
        <v>880</v>
      </c>
      <c r="C80" s="247" t="s">
        <v>881</v>
      </c>
      <c r="D80" s="237" t="s">
        <v>295</v>
      </c>
      <c r="E80" s="238">
        <v>12</v>
      </c>
      <c r="F80" s="239"/>
      <c r="G80" s="240">
        <f>ROUND(E80*F80,2)</f>
        <v>0</v>
      </c>
      <c r="H80" s="239"/>
      <c r="I80" s="240">
        <f>ROUND(E80*H80,2)</f>
        <v>0</v>
      </c>
      <c r="J80" s="239"/>
      <c r="K80" s="240">
        <f>ROUND(E80*J80,2)</f>
        <v>0</v>
      </c>
      <c r="L80" s="240">
        <v>21</v>
      </c>
      <c r="M80" s="240">
        <f>G80*(1+L80/100)</f>
        <v>0</v>
      </c>
      <c r="N80" s="240">
        <v>2.5000000000000001E-4</v>
      </c>
      <c r="O80" s="240">
        <f>ROUND(E80*N80,2)</f>
        <v>0</v>
      </c>
      <c r="P80" s="240">
        <v>0</v>
      </c>
      <c r="Q80" s="240">
        <f>ROUND(E80*P80,2)</f>
        <v>0</v>
      </c>
      <c r="R80" s="240"/>
      <c r="S80" s="240" t="s">
        <v>166</v>
      </c>
      <c r="T80" s="241" t="s">
        <v>167</v>
      </c>
      <c r="U80" s="224">
        <v>0.26417000000000002</v>
      </c>
      <c r="V80" s="224">
        <f>ROUND(E80*U80,2)</f>
        <v>3.17</v>
      </c>
      <c r="W80" s="224"/>
      <c r="X80" s="224" t="s">
        <v>193</v>
      </c>
      <c r="Y80" s="215"/>
      <c r="Z80" s="215"/>
      <c r="AA80" s="215"/>
      <c r="AB80" s="215"/>
      <c r="AC80" s="215"/>
      <c r="AD80" s="215"/>
      <c r="AE80" s="215"/>
      <c r="AF80" s="215"/>
      <c r="AG80" s="215" t="s">
        <v>204</v>
      </c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">
      <c r="A81" s="222"/>
      <c r="B81" s="223"/>
      <c r="C81" s="248" t="s">
        <v>882</v>
      </c>
      <c r="D81" s="243"/>
      <c r="E81" s="243"/>
      <c r="F81" s="243"/>
      <c r="G81" s="243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15"/>
      <c r="Z81" s="215"/>
      <c r="AA81" s="215"/>
      <c r="AB81" s="215"/>
      <c r="AC81" s="215"/>
      <c r="AD81" s="215"/>
      <c r="AE81" s="215"/>
      <c r="AF81" s="215"/>
      <c r="AG81" s="215" t="s">
        <v>171</v>
      </c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">
      <c r="A82" s="235">
        <v>35</v>
      </c>
      <c r="B82" s="236" t="s">
        <v>883</v>
      </c>
      <c r="C82" s="247" t="s">
        <v>884</v>
      </c>
      <c r="D82" s="237" t="s">
        <v>295</v>
      </c>
      <c r="E82" s="238">
        <v>1</v>
      </c>
      <c r="F82" s="239"/>
      <c r="G82" s="240">
        <f>ROUND(E82*F82,2)</f>
        <v>0</v>
      </c>
      <c r="H82" s="239"/>
      <c r="I82" s="240">
        <f>ROUND(E82*H82,2)</f>
        <v>0</v>
      </c>
      <c r="J82" s="239"/>
      <c r="K82" s="240">
        <f>ROUND(E82*J82,2)</f>
        <v>0</v>
      </c>
      <c r="L82" s="240">
        <v>21</v>
      </c>
      <c r="M82" s="240">
        <f>G82*(1+L82/100)</f>
        <v>0</v>
      </c>
      <c r="N82" s="240">
        <v>0</v>
      </c>
      <c r="O82" s="240">
        <f>ROUND(E82*N82,2)</f>
        <v>0</v>
      </c>
      <c r="P82" s="240">
        <v>0</v>
      </c>
      <c r="Q82" s="240">
        <f>ROUND(E82*P82,2)</f>
        <v>0</v>
      </c>
      <c r="R82" s="240"/>
      <c r="S82" s="240" t="s">
        <v>166</v>
      </c>
      <c r="T82" s="241" t="s">
        <v>167</v>
      </c>
      <c r="U82" s="224">
        <v>0.16</v>
      </c>
      <c r="V82" s="224">
        <f>ROUND(E82*U82,2)</f>
        <v>0.16</v>
      </c>
      <c r="W82" s="224"/>
      <c r="X82" s="224" t="s">
        <v>193</v>
      </c>
      <c r="Y82" s="215"/>
      <c r="Z82" s="215"/>
      <c r="AA82" s="215"/>
      <c r="AB82" s="215"/>
      <c r="AC82" s="215"/>
      <c r="AD82" s="215"/>
      <c r="AE82" s="215"/>
      <c r="AF82" s="215"/>
      <c r="AG82" s="215" t="s">
        <v>204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">
      <c r="A83" s="222"/>
      <c r="B83" s="223"/>
      <c r="C83" s="248" t="s">
        <v>882</v>
      </c>
      <c r="D83" s="243"/>
      <c r="E83" s="243"/>
      <c r="F83" s="243"/>
      <c r="G83" s="243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15"/>
      <c r="Z83" s="215"/>
      <c r="AA83" s="215"/>
      <c r="AB83" s="215"/>
      <c r="AC83" s="215"/>
      <c r="AD83" s="215"/>
      <c r="AE83" s="215"/>
      <c r="AF83" s="215"/>
      <c r="AG83" s="215" t="s">
        <v>171</v>
      </c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">
      <c r="A84" s="235">
        <v>36</v>
      </c>
      <c r="B84" s="236" t="s">
        <v>885</v>
      </c>
      <c r="C84" s="247" t="s">
        <v>886</v>
      </c>
      <c r="D84" s="237" t="s">
        <v>389</v>
      </c>
      <c r="E84" s="238">
        <v>110</v>
      </c>
      <c r="F84" s="239"/>
      <c r="G84" s="240">
        <f>ROUND(E84*F84,2)</f>
        <v>0</v>
      </c>
      <c r="H84" s="239"/>
      <c r="I84" s="240">
        <f>ROUND(E84*H84,2)</f>
        <v>0</v>
      </c>
      <c r="J84" s="239"/>
      <c r="K84" s="240">
        <f>ROUND(E84*J84,2)</f>
        <v>0</v>
      </c>
      <c r="L84" s="240">
        <v>21</v>
      </c>
      <c r="M84" s="240">
        <f>G84*(1+L84/100)</f>
        <v>0</v>
      </c>
      <c r="N84" s="240">
        <v>1.7000000000000001E-4</v>
      </c>
      <c r="O84" s="240">
        <f>ROUND(E84*N84,2)</f>
        <v>0.02</v>
      </c>
      <c r="P84" s="240">
        <v>0</v>
      </c>
      <c r="Q84" s="240">
        <f>ROUND(E84*P84,2)</f>
        <v>0</v>
      </c>
      <c r="R84" s="240"/>
      <c r="S84" s="240" t="s">
        <v>166</v>
      </c>
      <c r="T84" s="241" t="s">
        <v>167</v>
      </c>
      <c r="U84" s="224">
        <v>7.0000000000000007E-2</v>
      </c>
      <c r="V84" s="224">
        <f>ROUND(E84*U84,2)</f>
        <v>7.7</v>
      </c>
      <c r="W84" s="224"/>
      <c r="X84" s="224" t="s">
        <v>193</v>
      </c>
      <c r="Y84" s="215"/>
      <c r="Z84" s="215"/>
      <c r="AA84" s="215"/>
      <c r="AB84" s="215"/>
      <c r="AC84" s="215"/>
      <c r="AD84" s="215"/>
      <c r="AE84" s="215"/>
      <c r="AF84" s="215"/>
      <c r="AG84" s="215" t="s">
        <v>204</v>
      </c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">
      <c r="A85" s="222"/>
      <c r="B85" s="223"/>
      <c r="C85" s="248" t="s">
        <v>887</v>
      </c>
      <c r="D85" s="243"/>
      <c r="E85" s="243"/>
      <c r="F85" s="243"/>
      <c r="G85" s="243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15"/>
      <c r="Z85" s="215"/>
      <c r="AA85" s="215"/>
      <c r="AB85" s="215"/>
      <c r="AC85" s="215"/>
      <c r="AD85" s="215"/>
      <c r="AE85" s="215"/>
      <c r="AF85" s="215"/>
      <c r="AG85" s="215" t="s">
        <v>171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outlineLevel="1" x14ac:dyDescent="0.2">
      <c r="A86" s="235">
        <v>37</v>
      </c>
      <c r="B86" s="236" t="s">
        <v>888</v>
      </c>
      <c r="C86" s="247" t="s">
        <v>889</v>
      </c>
      <c r="D86" s="237" t="s">
        <v>389</v>
      </c>
      <c r="E86" s="238">
        <v>25</v>
      </c>
      <c r="F86" s="239"/>
      <c r="G86" s="240">
        <f>ROUND(E86*F86,2)</f>
        <v>0</v>
      </c>
      <c r="H86" s="239"/>
      <c r="I86" s="240">
        <f>ROUND(E86*H86,2)</f>
        <v>0</v>
      </c>
      <c r="J86" s="239"/>
      <c r="K86" s="240">
        <f>ROUND(E86*J86,2)</f>
        <v>0</v>
      </c>
      <c r="L86" s="240">
        <v>21</v>
      </c>
      <c r="M86" s="240">
        <f>G86*(1+L86/100)</f>
        <v>0</v>
      </c>
      <c r="N86" s="240">
        <v>2.2000000000000001E-4</v>
      </c>
      <c r="O86" s="240">
        <f>ROUND(E86*N86,2)</f>
        <v>0.01</v>
      </c>
      <c r="P86" s="240">
        <v>0</v>
      </c>
      <c r="Q86" s="240">
        <f>ROUND(E86*P86,2)</f>
        <v>0</v>
      </c>
      <c r="R86" s="240"/>
      <c r="S86" s="240" t="s">
        <v>166</v>
      </c>
      <c r="T86" s="241" t="s">
        <v>167</v>
      </c>
      <c r="U86" s="224">
        <v>7.0000000000000007E-2</v>
      </c>
      <c r="V86" s="224">
        <f>ROUND(E86*U86,2)</f>
        <v>1.75</v>
      </c>
      <c r="W86" s="224"/>
      <c r="X86" s="224" t="s">
        <v>193</v>
      </c>
      <c r="Y86" s="215"/>
      <c r="Z86" s="215"/>
      <c r="AA86" s="215"/>
      <c r="AB86" s="215"/>
      <c r="AC86" s="215"/>
      <c r="AD86" s="215"/>
      <c r="AE86" s="215"/>
      <c r="AF86" s="215"/>
      <c r="AG86" s="215" t="s">
        <v>204</v>
      </c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outlineLevel="1" x14ac:dyDescent="0.2">
      <c r="A87" s="222"/>
      <c r="B87" s="223"/>
      <c r="C87" s="248" t="s">
        <v>887</v>
      </c>
      <c r="D87" s="243"/>
      <c r="E87" s="243"/>
      <c r="F87" s="243"/>
      <c r="G87" s="243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15"/>
      <c r="Z87" s="215"/>
      <c r="AA87" s="215"/>
      <c r="AB87" s="215"/>
      <c r="AC87" s="215"/>
      <c r="AD87" s="215"/>
      <c r="AE87" s="215"/>
      <c r="AF87" s="215"/>
      <c r="AG87" s="215" t="s">
        <v>171</v>
      </c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">
      <c r="A88" s="235">
        <v>38</v>
      </c>
      <c r="B88" s="236" t="s">
        <v>890</v>
      </c>
      <c r="C88" s="247" t="s">
        <v>891</v>
      </c>
      <c r="D88" s="237" t="s">
        <v>389</v>
      </c>
      <c r="E88" s="238">
        <v>60</v>
      </c>
      <c r="F88" s="239"/>
      <c r="G88" s="240">
        <f>ROUND(E88*F88,2)</f>
        <v>0</v>
      </c>
      <c r="H88" s="239"/>
      <c r="I88" s="240">
        <f>ROUND(E88*H88,2)</f>
        <v>0</v>
      </c>
      <c r="J88" s="239"/>
      <c r="K88" s="240">
        <f>ROUND(E88*J88,2)</f>
        <v>0</v>
      </c>
      <c r="L88" s="240">
        <v>21</v>
      </c>
      <c r="M88" s="240">
        <f>G88*(1+L88/100)</f>
        <v>0</v>
      </c>
      <c r="N88" s="240">
        <v>4.2999999999999999E-4</v>
      </c>
      <c r="O88" s="240">
        <f>ROUND(E88*N88,2)</f>
        <v>0.03</v>
      </c>
      <c r="P88" s="240">
        <v>0</v>
      </c>
      <c r="Q88" s="240">
        <f>ROUND(E88*P88,2)</f>
        <v>0</v>
      </c>
      <c r="R88" s="240"/>
      <c r="S88" s="240" t="s">
        <v>166</v>
      </c>
      <c r="T88" s="241" t="s">
        <v>167</v>
      </c>
      <c r="U88" s="224">
        <v>7.2459999999999997E-2</v>
      </c>
      <c r="V88" s="224">
        <f>ROUND(E88*U88,2)</f>
        <v>4.3499999999999996</v>
      </c>
      <c r="W88" s="224"/>
      <c r="X88" s="224" t="s">
        <v>193</v>
      </c>
      <c r="Y88" s="215"/>
      <c r="Z88" s="215"/>
      <c r="AA88" s="215"/>
      <c r="AB88" s="215"/>
      <c r="AC88" s="215"/>
      <c r="AD88" s="215"/>
      <c r="AE88" s="215"/>
      <c r="AF88" s="215"/>
      <c r="AG88" s="215" t="s">
        <v>204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">
      <c r="A89" s="222"/>
      <c r="B89" s="223"/>
      <c r="C89" s="248" t="s">
        <v>887</v>
      </c>
      <c r="D89" s="243"/>
      <c r="E89" s="243"/>
      <c r="F89" s="243"/>
      <c r="G89" s="243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15"/>
      <c r="Z89" s="215"/>
      <c r="AA89" s="215"/>
      <c r="AB89" s="215"/>
      <c r="AC89" s="215"/>
      <c r="AD89" s="215"/>
      <c r="AE89" s="215"/>
      <c r="AF89" s="215"/>
      <c r="AG89" s="215" t="s">
        <v>171</v>
      </c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">
      <c r="A90" s="235">
        <v>39</v>
      </c>
      <c r="B90" s="236" t="s">
        <v>892</v>
      </c>
      <c r="C90" s="247" t="s">
        <v>893</v>
      </c>
      <c r="D90" s="237" t="s">
        <v>389</v>
      </c>
      <c r="E90" s="238">
        <v>50</v>
      </c>
      <c r="F90" s="239"/>
      <c r="G90" s="240">
        <f>ROUND(E90*F90,2)</f>
        <v>0</v>
      </c>
      <c r="H90" s="239"/>
      <c r="I90" s="240">
        <f>ROUND(E90*H90,2)</f>
        <v>0</v>
      </c>
      <c r="J90" s="239"/>
      <c r="K90" s="240">
        <f>ROUND(E90*J90,2)</f>
        <v>0</v>
      </c>
      <c r="L90" s="240">
        <v>21</v>
      </c>
      <c r="M90" s="240">
        <f>G90*(1+L90/100)</f>
        <v>0</v>
      </c>
      <c r="N90" s="240">
        <v>0</v>
      </c>
      <c r="O90" s="240">
        <f>ROUND(E90*N90,2)</f>
        <v>0</v>
      </c>
      <c r="P90" s="240">
        <v>0</v>
      </c>
      <c r="Q90" s="240">
        <f>ROUND(E90*P90,2)</f>
        <v>0</v>
      </c>
      <c r="R90" s="240"/>
      <c r="S90" s="240" t="s">
        <v>166</v>
      </c>
      <c r="T90" s="241" t="s">
        <v>167</v>
      </c>
      <c r="U90" s="224">
        <v>9.8729999999999998E-2</v>
      </c>
      <c r="V90" s="224">
        <f>ROUND(E90*U90,2)</f>
        <v>4.9400000000000004</v>
      </c>
      <c r="W90" s="224"/>
      <c r="X90" s="224" t="s">
        <v>193</v>
      </c>
      <c r="Y90" s="215"/>
      <c r="Z90" s="215"/>
      <c r="AA90" s="215"/>
      <c r="AB90" s="215"/>
      <c r="AC90" s="215"/>
      <c r="AD90" s="215"/>
      <c r="AE90" s="215"/>
      <c r="AF90" s="215"/>
      <c r="AG90" s="215" t="s">
        <v>204</v>
      </c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22"/>
      <c r="B91" s="223"/>
      <c r="C91" s="248" t="s">
        <v>894</v>
      </c>
      <c r="D91" s="243"/>
      <c r="E91" s="243"/>
      <c r="F91" s="243"/>
      <c r="G91" s="243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15"/>
      <c r="Z91" s="215"/>
      <c r="AA91" s="215"/>
      <c r="AB91" s="215"/>
      <c r="AC91" s="215"/>
      <c r="AD91" s="215"/>
      <c r="AE91" s="215"/>
      <c r="AF91" s="215"/>
      <c r="AG91" s="215" t="s">
        <v>171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 x14ac:dyDescent="0.2">
      <c r="A92" s="235">
        <v>40</v>
      </c>
      <c r="B92" s="236" t="s">
        <v>895</v>
      </c>
      <c r="C92" s="247" t="s">
        <v>896</v>
      </c>
      <c r="D92" s="237" t="s">
        <v>897</v>
      </c>
      <c r="E92" s="238">
        <v>12</v>
      </c>
      <c r="F92" s="239"/>
      <c r="G92" s="240">
        <f>ROUND(E92*F92,2)</f>
        <v>0</v>
      </c>
      <c r="H92" s="239"/>
      <c r="I92" s="240">
        <f>ROUND(E92*H92,2)</f>
        <v>0</v>
      </c>
      <c r="J92" s="239"/>
      <c r="K92" s="240">
        <f>ROUND(E92*J92,2)</f>
        <v>0</v>
      </c>
      <c r="L92" s="240">
        <v>21</v>
      </c>
      <c r="M92" s="240">
        <f>G92*(1+L92/100)</f>
        <v>0</v>
      </c>
      <c r="N92" s="240">
        <v>0</v>
      </c>
      <c r="O92" s="240">
        <f>ROUND(E92*N92,2)</f>
        <v>0</v>
      </c>
      <c r="P92" s="240">
        <v>0</v>
      </c>
      <c r="Q92" s="240">
        <f>ROUND(E92*P92,2)</f>
        <v>0</v>
      </c>
      <c r="R92" s="240"/>
      <c r="S92" s="240" t="s">
        <v>192</v>
      </c>
      <c r="T92" s="241" t="s">
        <v>167</v>
      </c>
      <c r="U92" s="224">
        <v>0</v>
      </c>
      <c r="V92" s="224">
        <f>ROUND(E92*U92,2)</f>
        <v>0</v>
      </c>
      <c r="W92" s="224"/>
      <c r="X92" s="224" t="s">
        <v>193</v>
      </c>
      <c r="Y92" s="215"/>
      <c r="Z92" s="215"/>
      <c r="AA92" s="215"/>
      <c r="AB92" s="215"/>
      <c r="AC92" s="215"/>
      <c r="AD92" s="215"/>
      <c r="AE92" s="215"/>
      <c r="AF92" s="215"/>
      <c r="AG92" s="215" t="s">
        <v>204</v>
      </c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outlineLevel="1" x14ac:dyDescent="0.2">
      <c r="A93" s="222"/>
      <c r="B93" s="223"/>
      <c r="C93" s="248" t="s">
        <v>898</v>
      </c>
      <c r="D93" s="243"/>
      <c r="E93" s="243"/>
      <c r="F93" s="243"/>
      <c r="G93" s="243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15"/>
      <c r="Z93" s="215"/>
      <c r="AA93" s="215"/>
      <c r="AB93" s="215"/>
      <c r="AC93" s="215"/>
      <c r="AD93" s="215"/>
      <c r="AE93" s="215"/>
      <c r="AF93" s="215"/>
      <c r="AG93" s="215" t="s">
        <v>171</v>
      </c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outlineLevel="1" x14ac:dyDescent="0.2">
      <c r="A94" s="235">
        <v>41</v>
      </c>
      <c r="B94" s="236" t="s">
        <v>899</v>
      </c>
      <c r="C94" s="247" t="s">
        <v>900</v>
      </c>
      <c r="D94" s="237" t="s">
        <v>295</v>
      </c>
      <c r="E94" s="238">
        <v>2</v>
      </c>
      <c r="F94" s="239"/>
      <c r="G94" s="240">
        <f>ROUND(E94*F94,2)</f>
        <v>0</v>
      </c>
      <c r="H94" s="239"/>
      <c r="I94" s="240">
        <f>ROUND(E94*H94,2)</f>
        <v>0</v>
      </c>
      <c r="J94" s="239"/>
      <c r="K94" s="240">
        <f>ROUND(E94*J94,2)</f>
        <v>0</v>
      </c>
      <c r="L94" s="240">
        <v>21</v>
      </c>
      <c r="M94" s="240">
        <f>G94*(1+L94/100)</f>
        <v>0</v>
      </c>
      <c r="N94" s="240">
        <v>0</v>
      </c>
      <c r="O94" s="240">
        <f>ROUND(E94*N94,2)</f>
        <v>0</v>
      </c>
      <c r="P94" s="240">
        <v>0</v>
      </c>
      <c r="Q94" s="240">
        <f>ROUND(E94*P94,2)</f>
        <v>0</v>
      </c>
      <c r="R94" s="240"/>
      <c r="S94" s="240" t="s">
        <v>192</v>
      </c>
      <c r="T94" s="241" t="s">
        <v>167</v>
      </c>
      <c r="U94" s="224">
        <v>0</v>
      </c>
      <c r="V94" s="224">
        <f>ROUND(E94*U94,2)</f>
        <v>0</v>
      </c>
      <c r="W94" s="224"/>
      <c r="X94" s="224" t="s">
        <v>338</v>
      </c>
      <c r="Y94" s="215"/>
      <c r="Z94" s="215"/>
      <c r="AA94" s="215"/>
      <c r="AB94" s="215"/>
      <c r="AC94" s="215"/>
      <c r="AD94" s="215"/>
      <c r="AE94" s="215"/>
      <c r="AF94" s="215"/>
      <c r="AG94" s="215" t="s">
        <v>339</v>
      </c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outlineLevel="1" x14ac:dyDescent="0.2">
      <c r="A95" s="222"/>
      <c r="B95" s="223"/>
      <c r="C95" s="248" t="s">
        <v>901</v>
      </c>
      <c r="D95" s="243"/>
      <c r="E95" s="243"/>
      <c r="F95" s="243"/>
      <c r="G95" s="243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15"/>
      <c r="Z95" s="215"/>
      <c r="AA95" s="215"/>
      <c r="AB95" s="215"/>
      <c r="AC95" s="215"/>
      <c r="AD95" s="215"/>
      <c r="AE95" s="215"/>
      <c r="AF95" s="215"/>
      <c r="AG95" s="215" t="s">
        <v>171</v>
      </c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35">
        <v>42</v>
      </c>
      <c r="B96" s="236" t="s">
        <v>902</v>
      </c>
      <c r="C96" s="247" t="s">
        <v>903</v>
      </c>
      <c r="D96" s="237" t="s">
        <v>295</v>
      </c>
      <c r="E96" s="238">
        <v>5</v>
      </c>
      <c r="F96" s="239"/>
      <c r="G96" s="240">
        <f>ROUND(E96*F96,2)</f>
        <v>0</v>
      </c>
      <c r="H96" s="239"/>
      <c r="I96" s="240">
        <f>ROUND(E96*H96,2)</f>
        <v>0</v>
      </c>
      <c r="J96" s="239"/>
      <c r="K96" s="240">
        <f>ROUND(E96*J96,2)</f>
        <v>0</v>
      </c>
      <c r="L96" s="240">
        <v>21</v>
      </c>
      <c r="M96" s="240">
        <f>G96*(1+L96/100)</f>
        <v>0</v>
      </c>
      <c r="N96" s="240">
        <v>0</v>
      </c>
      <c r="O96" s="240">
        <f>ROUND(E96*N96,2)</f>
        <v>0</v>
      </c>
      <c r="P96" s="240">
        <v>0</v>
      </c>
      <c r="Q96" s="240">
        <f>ROUND(E96*P96,2)</f>
        <v>0</v>
      </c>
      <c r="R96" s="240"/>
      <c r="S96" s="240" t="s">
        <v>192</v>
      </c>
      <c r="T96" s="241" t="s">
        <v>167</v>
      </c>
      <c r="U96" s="224">
        <v>0</v>
      </c>
      <c r="V96" s="224">
        <f>ROUND(E96*U96,2)</f>
        <v>0</v>
      </c>
      <c r="W96" s="224"/>
      <c r="X96" s="224" t="s">
        <v>338</v>
      </c>
      <c r="Y96" s="215"/>
      <c r="Z96" s="215"/>
      <c r="AA96" s="215"/>
      <c r="AB96" s="215"/>
      <c r="AC96" s="215"/>
      <c r="AD96" s="215"/>
      <c r="AE96" s="215"/>
      <c r="AF96" s="215"/>
      <c r="AG96" s="215" t="s">
        <v>339</v>
      </c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outlineLevel="1" x14ac:dyDescent="0.2">
      <c r="A97" s="222"/>
      <c r="B97" s="223"/>
      <c r="C97" s="248" t="s">
        <v>904</v>
      </c>
      <c r="D97" s="243"/>
      <c r="E97" s="243"/>
      <c r="F97" s="243"/>
      <c r="G97" s="243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15"/>
      <c r="Z97" s="215"/>
      <c r="AA97" s="215"/>
      <c r="AB97" s="215"/>
      <c r="AC97" s="215"/>
      <c r="AD97" s="215"/>
      <c r="AE97" s="215"/>
      <c r="AF97" s="215"/>
      <c r="AG97" s="215" t="s">
        <v>171</v>
      </c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5"/>
      <c r="BF97" s="215"/>
      <c r="BG97" s="215"/>
      <c r="BH97" s="215"/>
    </row>
    <row r="98" spans="1:60" outlineLevel="1" x14ac:dyDescent="0.2">
      <c r="A98" s="235">
        <v>43</v>
      </c>
      <c r="B98" s="236" t="s">
        <v>905</v>
      </c>
      <c r="C98" s="247" t="s">
        <v>906</v>
      </c>
      <c r="D98" s="237" t="s">
        <v>295</v>
      </c>
      <c r="E98" s="238">
        <v>1</v>
      </c>
      <c r="F98" s="239"/>
      <c r="G98" s="240">
        <f>ROUND(E98*F98,2)</f>
        <v>0</v>
      </c>
      <c r="H98" s="239"/>
      <c r="I98" s="240">
        <f>ROUND(E98*H98,2)</f>
        <v>0</v>
      </c>
      <c r="J98" s="239"/>
      <c r="K98" s="240">
        <f>ROUND(E98*J98,2)</f>
        <v>0</v>
      </c>
      <c r="L98" s="240">
        <v>21</v>
      </c>
      <c r="M98" s="240">
        <f>G98*(1+L98/100)</f>
        <v>0</v>
      </c>
      <c r="N98" s="240">
        <v>0</v>
      </c>
      <c r="O98" s="240">
        <f>ROUND(E98*N98,2)</f>
        <v>0</v>
      </c>
      <c r="P98" s="240">
        <v>0</v>
      </c>
      <c r="Q98" s="240">
        <f>ROUND(E98*P98,2)</f>
        <v>0</v>
      </c>
      <c r="R98" s="240"/>
      <c r="S98" s="240" t="s">
        <v>192</v>
      </c>
      <c r="T98" s="241" t="s">
        <v>167</v>
      </c>
      <c r="U98" s="224">
        <v>0</v>
      </c>
      <c r="V98" s="224">
        <f>ROUND(E98*U98,2)</f>
        <v>0</v>
      </c>
      <c r="W98" s="224"/>
      <c r="X98" s="224" t="s">
        <v>338</v>
      </c>
      <c r="Y98" s="215"/>
      <c r="Z98" s="215"/>
      <c r="AA98" s="215"/>
      <c r="AB98" s="215"/>
      <c r="AC98" s="215"/>
      <c r="AD98" s="215"/>
      <c r="AE98" s="215"/>
      <c r="AF98" s="215"/>
      <c r="AG98" s="215" t="s">
        <v>339</v>
      </c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">
      <c r="A99" s="222"/>
      <c r="B99" s="223"/>
      <c r="C99" s="248" t="s">
        <v>901</v>
      </c>
      <c r="D99" s="243"/>
      <c r="E99" s="243"/>
      <c r="F99" s="243"/>
      <c r="G99" s="243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15"/>
      <c r="Z99" s="215"/>
      <c r="AA99" s="215"/>
      <c r="AB99" s="215"/>
      <c r="AC99" s="215"/>
      <c r="AD99" s="215"/>
      <c r="AE99" s="215"/>
      <c r="AF99" s="215"/>
      <c r="AG99" s="215" t="s">
        <v>171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outlineLevel="1" x14ac:dyDescent="0.2">
      <c r="A100" s="235">
        <v>44</v>
      </c>
      <c r="B100" s="236" t="s">
        <v>907</v>
      </c>
      <c r="C100" s="247" t="s">
        <v>908</v>
      </c>
      <c r="D100" s="237" t="s">
        <v>295</v>
      </c>
      <c r="E100" s="238">
        <v>2</v>
      </c>
      <c r="F100" s="239"/>
      <c r="G100" s="240">
        <f>ROUND(E100*F100,2)</f>
        <v>0</v>
      </c>
      <c r="H100" s="239"/>
      <c r="I100" s="240">
        <f>ROUND(E100*H100,2)</f>
        <v>0</v>
      </c>
      <c r="J100" s="239"/>
      <c r="K100" s="240">
        <f>ROUND(E100*J100,2)</f>
        <v>0</v>
      </c>
      <c r="L100" s="240">
        <v>21</v>
      </c>
      <c r="M100" s="240">
        <f>G100*(1+L100/100)</f>
        <v>0</v>
      </c>
      <c r="N100" s="240">
        <v>0</v>
      </c>
      <c r="O100" s="240">
        <f>ROUND(E100*N100,2)</f>
        <v>0</v>
      </c>
      <c r="P100" s="240">
        <v>0</v>
      </c>
      <c r="Q100" s="240">
        <f>ROUND(E100*P100,2)</f>
        <v>0</v>
      </c>
      <c r="R100" s="240"/>
      <c r="S100" s="240" t="s">
        <v>192</v>
      </c>
      <c r="T100" s="241" t="s">
        <v>167</v>
      </c>
      <c r="U100" s="224">
        <v>0</v>
      </c>
      <c r="V100" s="224">
        <f>ROUND(E100*U100,2)</f>
        <v>0</v>
      </c>
      <c r="W100" s="224"/>
      <c r="X100" s="224" t="s">
        <v>338</v>
      </c>
      <c r="Y100" s="215"/>
      <c r="Z100" s="215"/>
      <c r="AA100" s="215"/>
      <c r="AB100" s="215"/>
      <c r="AC100" s="215"/>
      <c r="AD100" s="215"/>
      <c r="AE100" s="215"/>
      <c r="AF100" s="215"/>
      <c r="AG100" s="215" t="s">
        <v>339</v>
      </c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22"/>
      <c r="B101" s="223"/>
      <c r="C101" s="248" t="s">
        <v>901</v>
      </c>
      <c r="D101" s="243"/>
      <c r="E101" s="243"/>
      <c r="F101" s="243"/>
      <c r="G101" s="243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15"/>
      <c r="Z101" s="215"/>
      <c r="AA101" s="215"/>
      <c r="AB101" s="215"/>
      <c r="AC101" s="215"/>
      <c r="AD101" s="215"/>
      <c r="AE101" s="215"/>
      <c r="AF101" s="215"/>
      <c r="AG101" s="215" t="s">
        <v>171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1" x14ac:dyDescent="0.2">
      <c r="A102" s="235">
        <v>45</v>
      </c>
      <c r="B102" s="236" t="s">
        <v>909</v>
      </c>
      <c r="C102" s="247" t="s">
        <v>910</v>
      </c>
      <c r="D102" s="237" t="s">
        <v>295</v>
      </c>
      <c r="E102" s="238">
        <v>5</v>
      </c>
      <c r="F102" s="239"/>
      <c r="G102" s="240">
        <f>ROUND(E102*F102,2)</f>
        <v>0</v>
      </c>
      <c r="H102" s="239"/>
      <c r="I102" s="240">
        <f>ROUND(E102*H102,2)</f>
        <v>0</v>
      </c>
      <c r="J102" s="239"/>
      <c r="K102" s="240">
        <f>ROUND(E102*J102,2)</f>
        <v>0</v>
      </c>
      <c r="L102" s="240">
        <v>21</v>
      </c>
      <c r="M102" s="240">
        <f>G102*(1+L102/100)</f>
        <v>0</v>
      </c>
      <c r="N102" s="240">
        <v>0</v>
      </c>
      <c r="O102" s="240">
        <f>ROUND(E102*N102,2)</f>
        <v>0</v>
      </c>
      <c r="P102" s="240">
        <v>0</v>
      </c>
      <c r="Q102" s="240">
        <f>ROUND(E102*P102,2)</f>
        <v>0</v>
      </c>
      <c r="R102" s="240"/>
      <c r="S102" s="240" t="s">
        <v>192</v>
      </c>
      <c r="T102" s="241" t="s">
        <v>167</v>
      </c>
      <c r="U102" s="224">
        <v>0</v>
      </c>
      <c r="V102" s="224">
        <f>ROUND(E102*U102,2)</f>
        <v>0</v>
      </c>
      <c r="W102" s="224"/>
      <c r="X102" s="224" t="s">
        <v>338</v>
      </c>
      <c r="Y102" s="215"/>
      <c r="Z102" s="215"/>
      <c r="AA102" s="215"/>
      <c r="AB102" s="215"/>
      <c r="AC102" s="215"/>
      <c r="AD102" s="215"/>
      <c r="AE102" s="215"/>
      <c r="AF102" s="215"/>
      <c r="AG102" s="215" t="s">
        <v>339</v>
      </c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outlineLevel="1" x14ac:dyDescent="0.2">
      <c r="A103" s="222"/>
      <c r="B103" s="223"/>
      <c r="C103" s="248" t="s">
        <v>911</v>
      </c>
      <c r="D103" s="243"/>
      <c r="E103" s="243"/>
      <c r="F103" s="243"/>
      <c r="G103" s="243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15"/>
      <c r="Z103" s="215"/>
      <c r="AA103" s="215"/>
      <c r="AB103" s="215"/>
      <c r="AC103" s="215"/>
      <c r="AD103" s="215"/>
      <c r="AE103" s="215"/>
      <c r="AF103" s="215"/>
      <c r="AG103" s="215" t="s">
        <v>171</v>
      </c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</row>
    <row r="104" spans="1:60" outlineLevel="1" x14ac:dyDescent="0.2">
      <c r="A104" s="235">
        <v>46</v>
      </c>
      <c r="B104" s="236" t="s">
        <v>912</v>
      </c>
      <c r="C104" s="247" t="s">
        <v>913</v>
      </c>
      <c r="D104" s="237" t="s">
        <v>295</v>
      </c>
      <c r="E104" s="238">
        <v>2</v>
      </c>
      <c r="F104" s="239"/>
      <c r="G104" s="240">
        <f>ROUND(E104*F104,2)</f>
        <v>0</v>
      </c>
      <c r="H104" s="239"/>
      <c r="I104" s="240">
        <f>ROUND(E104*H104,2)</f>
        <v>0</v>
      </c>
      <c r="J104" s="239"/>
      <c r="K104" s="240">
        <f>ROUND(E104*J104,2)</f>
        <v>0</v>
      </c>
      <c r="L104" s="240">
        <v>21</v>
      </c>
      <c r="M104" s="240">
        <f>G104*(1+L104/100)</f>
        <v>0</v>
      </c>
      <c r="N104" s="240">
        <v>5.0000000000000001E-3</v>
      </c>
      <c r="O104" s="240">
        <f>ROUND(E104*N104,2)</f>
        <v>0.01</v>
      </c>
      <c r="P104" s="240">
        <v>0</v>
      </c>
      <c r="Q104" s="240">
        <f>ROUND(E104*P104,2)</f>
        <v>0</v>
      </c>
      <c r="R104" s="240"/>
      <c r="S104" s="240" t="s">
        <v>192</v>
      </c>
      <c r="T104" s="241" t="s">
        <v>167</v>
      </c>
      <c r="U104" s="224">
        <v>0</v>
      </c>
      <c r="V104" s="224">
        <f>ROUND(E104*U104,2)</f>
        <v>0</v>
      </c>
      <c r="W104" s="224"/>
      <c r="X104" s="224" t="s">
        <v>338</v>
      </c>
      <c r="Y104" s="215"/>
      <c r="Z104" s="215"/>
      <c r="AA104" s="215"/>
      <c r="AB104" s="215"/>
      <c r="AC104" s="215"/>
      <c r="AD104" s="215"/>
      <c r="AE104" s="215"/>
      <c r="AF104" s="215"/>
      <c r="AG104" s="215" t="s">
        <v>339</v>
      </c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1" x14ac:dyDescent="0.2">
      <c r="A105" s="222"/>
      <c r="B105" s="223"/>
      <c r="C105" s="248" t="s">
        <v>914</v>
      </c>
      <c r="D105" s="243"/>
      <c r="E105" s="243"/>
      <c r="F105" s="243"/>
      <c r="G105" s="243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15"/>
      <c r="Z105" s="215"/>
      <c r="AA105" s="215"/>
      <c r="AB105" s="215"/>
      <c r="AC105" s="215"/>
      <c r="AD105" s="215"/>
      <c r="AE105" s="215"/>
      <c r="AF105" s="215"/>
      <c r="AG105" s="215" t="s">
        <v>171</v>
      </c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outlineLevel="1" x14ac:dyDescent="0.2">
      <c r="A106" s="235">
        <v>47</v>
      </c>
      <c r="B106" s="236" t="s">
        <v>915</v>
      </c>
      <c r="C106" s="247" t="s">
        <v>916</v>
      </c>
      <c r="D106" s="237" t="s">
        <v>389</v>
      </c>
      <c r="E106" s="238">
        <v>32</v>
      </c>
      <c r="F106" s="239"/>
      <c r="G106" s="240">
        <f>ROUND(E106*F106,2)</f>
        <v>0</v>
      </c>
      <c r="H106" s="239"/>
      <c r="I106" s="240">
        <f>ROUND(E106*H106,2)</f>
        <v>0</v>
      </c>
      <c r="J106" s="239"/>
      <c r="K106" s="240">
        <f>ROUND(E106*J106,2)</f>
        <v>0</v>
      </c>
      <c r="L106" s="240">
        <v>21</v>
      </c>
      <c r="M106" s="240">
        <f>G106*(1+L106/100)</f>
        <v>0</v>
      </c>
      <c r="N106" s="240">
        <v>1.2999999999999999E-3</v>
      </c>
      <c r="O106" s="240">
        <f>ROUND(E106*N106,2)</f>
        <v>0.04</v>
      </c>
      <c r="P106" s="240">
        <v>0</v>
      </c>
      <c r="Q106" s="240">
        <f>ROUND(E106*P106,2)</f>
        <v>0</v>
      </c>
      <c r="R106" s="240"/>
      <c r="S106" s="240" t="s">
        <v>192</v>
      </c>
      <c r="T106" s="241" t="s">
        <v>167</v>
      </c>
      <c r="U106" s="224">
        <v>0</v>
      </c>
      <c r="V106" s="224">
        <f>ROUND(E106*U106,2)</f>
        <v>0</v>
      </c>
      <c r="W106" s="224"/>
      <c r="X106" s="224" t="s">
        <v>193</v>
      </c>
      <c r="Y106" s="215"/>
      <c r="Z106" s="215"/>
      <c r="AA106" s="215"/>
      <c r="AB106" s="215"/>
      <c r="AC106" s="215"/>
      <c r="AD106" s="215"/>
      <c r="AE106" s="215"/>
      <c r="AF106" s="215"/>
      <c r="AG106" s="215" t="s">
        <v>204</v>
      </c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22"/>
      <c r="B107" s="223"/>
      <c r="C107" s="248" t="s">
        <v>832</v>
      </c>
      <c r="D107" s="243"/>
      <c r="E107" s="243"/>
      <c r="F107" s="243"/>
      <c r="G107" s="243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15"/>
      <c r="Z107" s="215"/>
      <c r="AA107" s="215"/>
      <c r="AB107" s="215"/>
      <c r="AC107" s="215"/>
      <c r="AD107" s="215"/>
      <c r="AE107" s="215"/>
      <c r="AF107" s="215"/>
      <c r="AG107" s="215" t="s">
        <v>171</v>
      </c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 x14ac:dyDescent="0.2">
      <c r="A108" s="222"/>
      <c r="B108" s="223"/>
      <c r="C108" s="249" t="s">
        <v>917</v>
      </c>
      <c r="D108" s="244"/>
      <c r="E108" s="244"/>
      <c r="F108" s="244"/>
      <c r="G108" s="24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15"/>
      <c r="Z108" s="215"/>
      <c r="AA108" s="215"/>
      <c r="AB108" s="215"/>
      <c r="AC108" s="215"/>
      <c r="AD108" s="215"/>
      <c r="AE108" s="215"/>
      <c r="AF108" s="215"/>
      <c r="AG108" s="215" t="s">
        <v>171</v>
      </c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outlineLevel="1" x14ac:dyDescent="0.2">
      <c r="A109" s="222"/>
      <c r="B109" s="223"/>
      <c r="C109" s="262" t="s">
        <v>918</v>
      </c>
      <c r="D109" s="253"/>
      <c r="E109" s="254">
        <v>19</v>
      </c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15"/>
      <c r="Z109" s="215"/>
      <c r="AA109" s="215"/>
      <c r="AB109" s="215"/>
      <c r="AC109" s="215"/>
      <c r="AD109" s="215"/>
      <c r="AE109" s="215"/>
      <c r="AF109" s="215"/>
      <c r="AG109" s="215" t="s">
        <v>240</v>
      </c>
      <c r="AH109" s="215">
        <v>0</v>
      </c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 x14ac:dyDescent="0.2">
      <c r="A110" s="222"/>
      <c r="B110" s="223"/>
      <c r="C110" s="262" t="s">
        <v>919</v>
      </c>
      <c r="D110" s="253"/>
      <c r="E110" s="254">
        <v>9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15"/>
      <c r="Z110" s="215"/>
      <c r="AA110" s="215"/>
      <c r="AB110" s="215"/>
      <c r="AC110" s="215"/>
      <c r="AD110" s="215"/>
      <c r="AE110" s="215"/>
      <c r="AF110" s="215"/>
      <c r="AG110" s="215" t="s">
        <v>240</v>
      </c>
      <c r="AH110" s="215">
        <v>0</v>
      </c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outlineLevel="1" x14ac:dyDescent="0.2">
      <c r="A111" s="222"/>
      <c r="B111" s="223"/>
      <c r="C111" s="262" t="s">
        <v>920</v>
      </c>
      <c r="D111" s="253"/>
      <c r="E111" s="254">
        <v>4</v>
      </c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15"/>
      <c r="Z111" s="215"/>
      <c r="AA111" s="215"/>
      <c r="AB111" s="215"/>
      <c r="AC111" s="215"/>
      <c r="AD111" s="215"/>
      <c r="AE111" s="215"/>
      <c r="AF111" s="215"/>
      <c r="AG111" s="215" t="s">
        <v>240</v>
      </c>
      <c r="AH111" s="215">
        <v>0</v>
      </c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x14ac:dyDescent="0.2">
      <c r="A112" s="229" t="s">
        <v>161</v>
      </c>
      <c r="B112" s="230" t="s">
        <v>124</v>
      </c>
      <c r="C112" s="246" t="s">
        <v>125</v>
      </c>
      <c r="D112" s="231"/>
      <c r="E112" s="232"/>
      <c r="F112" s="233"/>
      <c r="G112" s="233">
        <f>SUMIF(AG113:AG114,"&lt;&gt;NOR",G113:G114)</f>
        <v>0</v>
      </c>
      <c r="H112" s="233"/>
      <c r="I112" s="233">
        <f>SUM(I113:I114)</f>
        <v>0</v>
      </c>
      <c r="J112" s="233"/>
      <c r="K112" s="233">
        <f>SUM(K113:K114)</f>
        <v>0</v>
      </c>
      <c r="L112" s="233"/>
      <c r="M112" s="233">
        <f>SUM(M113:M114)</f>
        <v>0</v>
      </c>
      <c r="N112" s="233"/>
      <c r="O112" s="233">
        <f>SUM(O113:O114)</f>
        <v>0.01</v>
      </c>
      <c r="P112" s="233"/>
      <c r="Q112" s="233">
        <f>SUM(Q113:Q114)</f>
        <v>0</v>
      </c>
      <c r="R112" s="233"/>
      <c r="S112" s="233"/>
      <c r="T112" s="234"/>
      <c r="U112" s="228"/>
      <c r="V112" s="228">
        <f>SUM(V113:V114)</f>
        <v>3.68</v>
      </c>
      <c r="W112" s="228"/>
      <c r="X112" s="228"/>
      <c r="AG112" t="s">
        <v>162</v>
      </c>
    </row>
    <row r="113" spans="1:60" outlineLevel="1" x14ac:dyDescent="0.2">
      <c r="A113" s="235">
        <v>48</v>
      </c>
      <c r="B113" s="236" t="s">
        <v>921</v>
      </c>
      <c r="C113" s="247" t="s">
        <v>922</v>
      </c>
      <c r="D113" s="237" t="s">
        <v>575</v>
      </c>
      <c r="E113" s="238">
        <v>5</v>
      </c>
      <c r="F113" s="239"/>
      <c r="G113" s="240">
        <f>ROUND(E113*F113,2)</f>
        <v>0</v>
      </c>
      <c r="H113" s="239"/>
      <c r="I113" s="240">
        <f>ROUND(E113*H113,2)</f>
        <v>0</v>
      </c>
      <c r="J113" s="239"/>
      <c r="K113" s="240">
        <f>ROUND(E113*J113,2)</f>
        <v>0</v>
      </c>
      <c r="L113" s="240">
        <v>21</v>
      </c>
      <c r="M113" s="240">
        <f>G113*(1+L113/100)</f>
        <v>0</v>
      </c>
      <c r="N113" s="240">
        <v>2.5699999999999998E-3</v>
      </c>
      <c r="O113" s="240">
        <f>ROUND(E113*N113,2)</f>
        <v>0.01</v>
      </c>
      <c r="P113" s="240">
        <v>0</v>
      </c>
      <c r="Q113" s="240">
        <f>ROUND(E113*P113,2)</f>
        <v>0</v>
      </c>
      <c r="R113" s="240"/>
      <c r="S113" s="240" t="s">
        <v>923</v>
      </c>
      <c r="T113" s="241" t="s">
        <v>167</v>
      </c>
      <c r="U113" s="224">
        <v>0.73499999999999999</v>
      </c>
      <c r="V113" s="224">
        <f>ROUND(E113*U113,2)</f>
        <v>3.68</v>
      </c>
      <c r="W113" s="224"/>
      <c r="X113" s="224" t="s">
        <v>193</v>
      </c>
      <c r="Y113" s="215"/>
      <c r="Z113" s="215"/>
      <c r="AA113" s="215"/>
      <c r="AB113" s="215"/>
      <c r="AC113" s="215"/>
      <c r="AD113" s="215"/>
      <c r="AE113" s="215"/>
      <c r="AF113" s="215"/>
      <c r="AG113" s="215" t="s">
        <v>204</v>
      </c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outlineLevel="1" x14ac:dyDescent="0.2">
      <c r="A114" s="222"/>
      <c r="B114" s="223"/>
      <c r="C114" s="248" t="s">
        <v>924</v>
      </c>
      <c r="D114" s="243"/>
      <c r="E114" s="243"/>
      <c r="F114" s="243"/>
      <c r="G114" s="243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15"/>
      <c r="Z114" s="215"/>
      <c r="AA114" s="215"/>
      <c r="AB114" s="215"/>
      <c r="AC114" s="215"/>
      <c r="AD114" s="215"/>
      <c r="AE114" s="215"/>
      <c r="AF114" s="215"/>
      <c r="AG114" s="215" t="s">
        <v>171</v>
      </c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x14ac:dyDescent="0.2">
      <c r="A115" s="229" t="s">
        <v>161</v>
      </c>
      <c r="B115" s="230" t="s">
        <v>126</v>
      </c>
      <c r="C115" s="246" t="s">
        <v>127</v>
      </c>
      <c r="D115" s="231"/>
      <c r="E115" s="232"/>
      <c r="F115" s="233"/>
      <c r="G115" s="233">
        <f>SUMIF(AG116:AG120,"&lt;&gt;NOR",G116:G120)</f>
        <v>0</v>
      </c>
      <c r="H115" s="233"/>
      <c r="I115" s="233">
        <f>SUM(I116:I120)</f>
        <v>0</v>
      </c>
      <c r="J115" s="233"/>
      <c r="K115" s="233">
        <f>SUM(K116:K120)</f>
        <v>0</v>
      </c>
      <c r="L115" s="233"/>
      <c r="M115" s="233">
        <f>SUM(M116:M120)</f>
        <v>0</v>
      </c>
      <c r="N115" s="233"/>
      <c r="O115" s="233">
        <f>SUM(O116:O120)</f>
        <v>0.08</v>
      </c>
      <c r="P115" s="233"/>
      <c r="Q115" s="233">
        <f>SUM(Q116:Q120)</f>
        <v>0</v>
      </c>
      <c r="R115" s="233"/>
      <c r="S115" s="233"/>
      <c r="T115" s="234"/>
      <c r="U115" s="228"/>
      <c r="V115" s="228">
        <f>SUM(V116:V120)</f>
        <v>49.09</v>
      </c>
      <c r="W115" s="228"/>
      <c r="X115" s="228"/>
      <c r="AG115" t="s">
        <v>162</v>
      </c>
    </row>
    <row r="116" spans="1:60" outlineLevel="1" x14ac:dyDescent="0.2">
      <c r="A116" s="235">
        <v>49</v>
      </c>
      <c r="B116" s="236" t="s">
        <v>925</v>
      </c>
      <c r="C116" s="247" t="s">
        <v>926</v>
      </c>
      <c r="D116" s="237" t="s">
        <v>295</v>
      </c>
      <c r="E116" s="238">
        <v>6</v>
      </c>
      <c r="F116" s="239"/>
      <c r="G116" s="240">
        <f>ROUND(E116*F116,2)</f>
        <v>0</v>
      </c>
      <c r="H116" s="239"/>
      <c r="I116" s="240">
        <f>ROUND(E116*H116,2)</f>
        <v>0</v>
      </c>
      <c r="J116" s="239"/>
      <c r="K116" s="240">
        <f>ROUND(E116*J116,2)</f>
        <v>0</v>
      </c>
      <c r="L116" s="240">
        <v>21</v>
      </c>
      <c r="M116" s="240">
        <f>G116*(1+L116/100)</f>
        <v>0</v>
      </c>
      <c r="N116" s="240">
        <v>9.1400000000000006E-3</v>
      </c>
      <c r="O116" s="240">
        <f>ROUND(E116*N116,2)</f>
        <v>0.05</v>
      </c>
      <c r="P116" s="240">
        <v>0</v>
      </c>
      <c r="Q116" s="240">
        <f>ROUND(E116*P116,2)</f>
        <v>0</v>
      </c>
      <c r="R116" s="240"/>
      <c r="S116" s="240" t="s">
        <v>166</v>
      </c>
      <c r="T116" s="241" t="s">
        <v>167</v>
      </c>
      <c r="U116" s="224">
        <v>8.1820000000000004</v>
      </c>
      <c r="V116" s="224">
        <f>ROUND(E116*U116,2)</f>
        <v>49.09</v>
      </c>
      <c r="W116" s="224"/>
      <c r="X116" s="224" t="s">
        <v>193</v>
      </c>
      <c r="Y116" s="215"/>
      <c r="Z116" s="215"/>
      <c r="AA116" s="215"/>
      <c r="AB116" s="215"/>
      <c r="AC116" s="215"/>
      <c r="AD116" s="215"/>
      <c r="AE116" s="215"/>
      <c r="AF116" s="215"/>
      <c r="AG116" s="215" t="s">
        <v>204</v>
      </c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 x14ac:dyDescent="0.2">
      <c r="A117" s="222"/>
      <c r="B117" s="223"/>
      <c r="C117" s="248" t="s">
        <v>927</v>
      </c>
      <c r="D117" s="243"/>
      <c r="E117" s="243"/>
      <c r="F117" s="243"/>
      <c r="G117" s="243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15"/>
      <c r="Z117" s="215"/>
      <c r="AA117" s="215"/>
      <c r="AB117" s="215"/>
      <c r="AC117" s="215"/>
      <c r="AD117" s="215"/>
      <c r="AE117" s="215"/>
      <c r="AF117" s="215"/>
      <c r="AG117" s="215" t="s">
        <v>171</v>
      </c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1" x14ac:dyDescent="0.2">
      <c r="A118" s="235">
        <v>50</v>
      </c>
      <c r="B118" s="236" t="s">
        <v>928</v>
      </c>
      <c r="C118" s="247" t="s">
        <v>929</v>
      </c>
      <c r="D118" s="237" t="s">
        <v>389</v>
      </c>
      <c r="E118" s="238">
        <v>12</v>
      </c>
      <c r="F118" s="239"/>
      <c r="G118" s="240">
        <f>ROUND(E118*F118,2)</f>
        <v>0</v>
      </c>
      <c r="H118" s="239"/>
      <c r="I118" s="240">
        <f>ROUND(E118*H118,2)</f>
        <v>0</v>
      </c>
      <c r="J118" s="239"/>
      <c r="K118" s="240">
        <f>ROUND(E118*J118,2)</f>
        <v>0</v>
      </c>
      <c r="L118" s="240">
        <v>21</v>
      </c>
      <c r="M118" s="240">
        <f>G118*(1+L118/100)</f>
        <v>0</v>
      </c>
      <c r="N118" s="240">
        <v>2.2499999999999998E-3</v>
      </c>
      <c r="O118" s="240">
        <f>ROUND(E118*N118,2)</f>
        <v>0.03</v>
      </c>
      <c r="P118" s="240">
        <v>0</v>
      </c>
      <c r="Q118" s="240">
        <f>ROUND(E118*P118,2)</f>
        <v>0</v>
      </c>
      <c r="R118" s="240" t="s">
        <v>336</v>
      </c>
      <c r="S118" s="240" t="s">
        <v>166</v>
      </c>
      <c r="T118" s="241" t="s">
        <v>167</v>
      </c>
      <c r="U118" s="224">
        <v>0</v>
      </c>
      <c r="V118" s="224">
        <f>ROUND(E118*U118,2)</f>
        <v>0</v>
      </c>
      <c r="W118" s="224"/>
      <c r="X118" s="224" t="s">
        <v>338</v>
      </c>
      <c r="Y118" s="215"/>
      <c r="Z118" s="215"/>
      <c r="AA118" s="215"/>
      <c r="AB118" s="215"/>
      <c r="AC118" s="215"/>
      <c r="AD118" s="215"/>
      <c r="AE118" s="215"/>
      <c r="AF118" s="215"/>
      <c r="AG118" s="215" t="s">
        <v>339</v>
      </c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22"/>
      <c r="B119" s="223"/>
      <c r="C119" s="248" t="s">
        <v>930</v>
      </c>
      <c r="D119" s="243"/>
      <c r="E119" s="243"/>
      <c r="F119" s="243"/>
      <c r="G119" s="243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15"/>
      <c r="Z119" s="215"/>
      <c r="AA119" s="215"/>
      <c r="AB119" s="215"/>
      <c r="AC119" s="215"/>
      <c r="AD119" s="215"/>
      <c r="AE119" s="215"/>
      <c r="AF119" s="215"/>
      <c r="AG119" s="215" t="s">
        <v>171</v>
      </c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outlineLevel="1" x14ac:dyDescent="0.2">
      <c r="A120" s="222"/>
      <c r="B120" s="223"/>
      <c r="C120" s="249" t="s">
        <v>931</v>
      </c>
      <c r="D120" s="244"/>
      <c r="E120" s="244"/>
      <c r="F120" s="244"/>
      <c r="G120" s="24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15"/>
      <c r="Z120" s="215"/>
      <c r="AA120" s="215"/>
      <c r="AB120" s="215"/>
      <c r="AC120" s="215"/>
      <c r="AD120" s="215"/>
      <c r="AE120" s="215"/>
      <c r="AF120" s="215"/>
      <c r="AG120" s="215" t="s">
        <v>171</v>
      </c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</row>
    <row r="121" spans="1:60" x14ac:dyDescent="0.2">
      <c r="A121" s="3"/>
      <c r="B121" s="4"/>
      <c r="C121" s="250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AE121">
        <v>15</v>
      </c>
      <c r="AF121">
        <v>21</v>
      </c>
      <c r="AG121" t="s">
        <v>148</v>
      </c>
    </row>
    <row r="122" spans="1:60" x14ac:dyDescent="0.2">
      <c r="A122" s="218"/>
      <c r="B122" s="219" t="s">
        <v>29</v>
      </c>
      <c r="C122" s="251"/>
      <c r="D122" s="220"/>
      <c r="E122" s="221"/>
      <c r="F122" s="221"/>
      <c r="G122" s="245">
        <f>G8+G10+G14+G19+G21+G25+G34+G112+G115</f>
        <v>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AE122">
        <f>SUMIF(L7:L120,AE121,G7:G120)</f>
        <v>0</v>
      </c>
      <c r="AF122">
        <f>SUMIF(L7:L120,AF121,G7:G120)</f>
        <v>0</v>
      </c>
      <c r="AG122" t="s">
        <v>199</v>
      </c>
    </row>
    <row r="123" spans="1:60" x14ac:dyDescent="0.2">
      <c r="C123" s="252"/>
      <c r="D123" s="10"/>
      <c r="AG123" t="s">
        <v>200</v>
      </c>
    </row>
    <row r="124" spans="1:60" x14ac:dyDescent="0.2">
      <c r="D124" s="10"/>
    </row>
    <row r="125" spans="1:60" x14ac:dyDescent="0.2">
      <c r="D125" s="10"/>
    </row>
    <row r="126" spans="1:60" x14ac:dyDescent="0.2">
      <c r="D126" s="10"/>
    </row>
    <row r="127" spans="1:60" x14ac:dyDescent="0.2">
      <c r="D127" s="10"/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qoszeo6t6BE/mCdj2rGowk6BsWk586mdFLX6uunrcjcLe70TVFz8E3C/G3HMvSeMezL8uMM/UxePDh0pYgVSw==" saltValue="HXqrp/MM747IwX4TKKEWOQ==" spinCount="100000" sheet="1"/>
  <mergeCells count="47">
    <mergeCell ref="C108:G108"/>
    <mergeCell ref="C114:G114"/>
    <mergeCell ref="C117:G117"/>
    <mergeCell ref="C119:G119"/>
    <mergeCell ref="C120:G120"/>
    <mergeCell ref="C97:G97"/>
    <mergeCell ref="C99:G99"/>
    <mergeCell ref="C101:G101"/>
    <mergeCell ref="C103:G103"/>
    <mergeCell ref="C105:G105"/>
    <mergeCell ref="C107:G107"/>
    <mergeCell ref="C85:G85"/>
    <mergeCell ref="C87:G87"/>
    <mergeCell ref="C89:G89"/>
    <mergeCell ref="C91:G91"/>
    <mergeCell ref="C93:G93"/>
    <mergeCell ref="C95:G95"/>
    <mergeCell ref="C73:G73"/>
    <mergeCell ref="C75:G75"/>
    <mergeCell ref="C77:G77"/>
    <mergeCell ref="C79:G79"/>
    <mergeCell ref="C81:G81"/>
    <mergeCell ref="C83:G83"/>
    <mergeCell ref="C62:G62"/>
    <mergeCell ref="C64:G64"/>
    <mergeCell ref="C66:G66"/>
    <mergeCell ref="C68:G68"/>
    <mergeCell ref="C70:G70"/>
    <mergeCell ref="C72:G72"/>
    <mergeCell ref="C46:G46"/>
    <mergeCell ref="C50:G50"/>
    <mergeCell ref="C54:G54"/>
    <mergeCell ref="C57:G57"/>
    <mergeCell ref="C59:G59"/>
    <mergeCell ref="C61:G61"/>
    <mergeCell ref="C18:G18"/>
    <mergeCell ref="C36:G36"/>
    <mergeCell ref="C38:G38"/>
    <mergeCell ref="C40:G40"/>
    <mergeCell ref="C42:G42"/>
    <mergeCell ref="C44:G44"/>
    <mergeCell ref="A1:G1"/>
    <mergeCell ref="C2:G2"/>
    <mergeCell ref="C3:G3"/>
    <mergeCell ref="C4:G4"/>
    <mergeCell ref="C12:G12"/>
    <mergeCell ref="C16:G1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63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0" t="s">
        <v>135</v>
      </c>
      <c r="B1" s="200"/>
      <c r="C1" s="200"/>
      <c r="D1" s="200"/>
      <c r="E1" s="200"/>
      <c r="F1" s="200"/>
      <c r="G1" s="200"/>
      <c r="AG1" t="s">
        <v>136</v>
      </c>
    </row>
    <row r="2" spans="1:60" ht="24.95" customHeight="1" x14ac:dyDescent="0.2">
      <c r="A2" s="201" t="s">
        <v>7</v>
      </c>
      <c r="B2" s="49" t="s">
        <v>43</v>
      </c>
      <c r="C2" s="204" t="s">
        <v>44</v>
      </c>
      <c r="D2" s="202"/>
      <c r="E2" s="202"/>
      <c r="F2" s="202"/>
      <c r="G2" s="203"/>
      <c r="AG2" t="s">
        <v>137</v>
      </c>
    </row>
    <row r="3" spans="1:60" ht="24.95" customHeight="1" x14ac:dyDescent="0.2">
      <c r="A3" s="201" t="s">
        <v>8</v>
      </c>
      <c r="B3" s="49" t="s">
        <v>47</v>
      </c>
      <c r="C3" s="204" t="s">
        <v>48</v>
      </c>
      <c r="D3" s="202"/>
      <c r="E3" s="202"/>
      <c r="F3" s="202"/>
      <c r="G3" s="203"/>
      <c r="AC3" s="180" t="s">
        <v>137</v>
      </c>
      <c r="AG3" t="s">
        <v>138</v>
      </c>
    </row>
    <row r="4" spans="1:60" ht="24.95" customHeight="1" x14ac:dyDescent="0.2">
      <c r="A4" s="205" t="s">
        <v>9</v>
      </c>
      <c r="B4" s="206" t="s">
        <v>57</v>
      </c>
      <c r="C4" s="207" t="s">
        <v>58</v>
      </c>
      <c r="D4" s="208"/>
      <c r="E4" s="208"/>
      <c r="F4" s="208"/>
      <c r="G4" s="209"/>
      <c r="AG4" t="s">
        <v>139</v>
      </c>
    </row>
    <row r="5" spans="1:60" x14ac:dyDescent="0.2">
      <c r="D5" s="10"/>
    </row>
    <row r="6" spans="1:60" ht="38.25" x14ac:dyDescent="0.2">
      <c r="A6" s="211" t="s">
        <v>140</v>
      </c>
      <c r="B6" s="213" t="s">
        <v>141</v>
      </c>
      <c r="C6" s="213" t="s">
        <v>142</v>
      </c>
      <c r="D6" s="212" t="s">
        <v>143</v>
      </c>
      <c r="E6" s="211" t="s">
        <v>144</v>
      </c>
      <c r="F6" s="210" t="s">
        <v>145</v>
      </c>
      <c r="G6" s="211" t="s">
        <v>29</v>
      </c>
      <c r="H6" s="214" t="s">
        <v>30</v>
      </c>
      <c r="I6" s="214" t="s">
        <v>146</v>
      </c>
      <c r="J6" s="214" t="s">
        <v>31</v>
      </c>
      <c r="K6" s="214" t="s">
        <v>147</v>
      </c>
      <c r="L6" s="214" t="s">
        <v>148</v>
      </c>
      <c r="M6" s="214" t="s">
        <v>149</v>
      </c>
      <c r="N6" s="214" t="s">
        <v>150</v>
      </c>
      <c r="O6" s="214" t="s">
        <v>151</v>
      </c>
      <c r="P6" s="214" t="s">
        <v>152</v>
      </c>
      <c r="Q6" s="214" t="s">
        <v>153</v>
      </c>
      <c r="R6" s="214" t="s">
        <v>154</v>
      </c>
      <c r="S6" s="214" t="s">
        <v>155</v>
      </c>
      <c r="T6" s="214" t="s">
        <v>156</v>
      </c>
      <c r="U6" s="214" t="s">
        <v>157</v>
      </c>
      <c r="V6" s="214" t="s">
        <v>158</v>
      </c>
      <c r="W6" s="214" t="s">
        <v>159</v>
      </c>
      <c r="X6" s="214" t="s">
        <v>160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29" t="s">
        <v>161</v>
      </c>
      <c r="B8" s="230" t="s">
        <v>124</v>
      </c>
      <c r="C8" s="246" t="s">
        <v>125</v>
      </c>
      <c r="D8" s="231"/>
      <c r="E8" s="232"/>
      <c r="F8" s="233"/>
      <c r="G8" s="233">
        <f>SUMIF(AG9:AG56,"&lt;&gt;NOR",G9:G56)</f>
        <v>0</v>
      </c>
      <c r="H8" s="233"/>
      <c r="I8" s="233">
        <f>SUM(I9:I56)</f>
        <v>0</v>
      </c>
      <c r="J8" s="233"/>
      <c r="K8" s="233">
        <f>SUM(K9:K56)</f>
        <v>0</v>
      </c>
      <c r="L8" s="233"/>
      <c r="M8" s="233">
        <f>SUM(M9:M56)</f>
        <v>0</v>
      </c>
      <c r="N8" s="233"/>
      <c r="O8" s="233">
        <f>SUM(O9:O56)</f>
        <v>0.03</v>
      </c>
      <c r="P8" s="233"/>
      <c r="Q8" s="233">
        <f>SUM(Q9:Q56)</f>
        <v>0</v>
      </c>
      <c r="R8" s="233"/>
      <c r="S8" s="233"/>
      <c r="T8" s="234"/>
      <c r="U8" s="228"/>
      <c r="V8" s="228">
        <f>SUM(V9:V56)</f>
        <v>125.96999999999998</v>
      </c>
      <c r="W8" s="228"/>
      <c r="X8" s="228"/>
      <c r="AG8" t="s">
        <v>162</v>
      </c>
    </row>
    <row r="9" spans="1:60" outlineLevel="1" x14ac:dyDescent="0.2">
      <c r="A9" s="235">
        <v>1</v>
      </c>
      <c r="B9" s="236" t="s">
        <v>932</v>
      </c>
      <c r="C9" s="247" t="s">
        <v>933</v>
      </c>
      <c r="D9" s="237" t="s">
        <v>295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21</v>
      </c>
      <c r="M9" s="240">
        <f>G9*(1+L9/100)</f>
        <v>0</v>
      </c>
      <c r="N9" s="240">
        <v>0</v>
      </c>
      <c r="O9" s="240">
        <f>ROUND(E9*N9,2)</f>
        <v>0</v>
      </c>
      <c r="P9" s="240">
        <v>0</v>
      </c>
      <c r="Q9" s="240">
        <f>ROUND(E9*P9,2)</f>
        <v>0</v>
      </c>
      <c r="R9" s="240"/>
      <c r="S9" s="240" t="s">
        <v>166</v>
      </c>
      <c r="T9" s="241" t="s">
        <v>167</v>
      </c>
      <c r="U9" s="224">
        <v>21.196999999999999</v>
      </c>
      <c r="V9" s="224">
        <f>ROUND(E9*U9,2)</f>
        <v>21.2</v>
      </c>
      <c r="W9" s="224"/>
      <c r="X9" s="224" t="s">
        <v>193</v>
      </c>
      <c r="Y9" s="215"/>
      <c r="Z9" s="215"/>
      <c r="AA9" s="215"/>
      <c r="AB9" s="215"/>
      <c r="AC9" s="215"/>
      <c r="AD9" s="215"/>
      <c r="AE9" s="215"/>
      <c r="AF9" s="215"/>
      <c r="AG9" s="215" t="s">
        <v>204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22"/>
      <c r="B10" s="223"/>
      <c r="C10" s="248" t="s">
        <v>934</v>
      </c>
      <c r="D10" s="243"/>
      <c r="E10" s="243"/>
      <c r="F10" s="243"/>
      <c r="G10" s="24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15"/>
      <c r="Z10" s="215"/>
      <c r="AA10" s="215"/>
      <c r="AB10" s="215"/>
      <c r="AC10" s="215"/>
      <c r="AD10" s="215"/>
      <c r="AE10" s="215"/>
      <c r="AF10" s="215"/>
      <c r="AG10" s="215" t="s">
        <v>171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35">
        <v>2</v>
      </c>
      <c r="B11" s="236" t="s">
        <v>935</v>
      </c>
      <c r="C11" s="247" t="s">
        <v>936</v>
      </c>
      <c r="D11" s="237" t="s">
        <v>295</v>
      </c>
      <c r="E11" s="238">
        <v>2</v>
      </c>
      <c r="F11" s="239"/>
      <c r="G11" s="240">
        <f>ROUND(E11*F11,2)</f>
        <v>0</v>
      </c>
      <c r="H11" s="239"/>
      <c r="I11" s="240">
        <f>ROUND(E11*H11,2)</f>
        <v>0</v>
      </c>
      <c r="J11" s="239"/>
      <c r="K11" s="240">
        <f>ROUND(E11*J11,2)</f>
        <v>0</v>
      </c>
      <c r="L11" s="240">
        <v>21</v>
      </c>
      <c r="M11" s="240">
        <f>G11*(1+L11/100)</f>
        <v>0</v>
      </c>
      <c r="N11" s="240">
        <v>0</v>
      </c>
      <c r="O11" s="240">
        <f>ROUND(E11*N11,2)</f>
        <v>0</v>
      </c>
      <c r="P11" s="240">
        <v>0</v>
      </c>
      <c r="Q11" s="240">
        <f>ROUND(E11*P11,2)</f>
        <v>0</v>
      </c>
      <c r="R11" s="240"/>
      <c r="S11" s="240" t="s">
        <v>166</v>
      </c>
      <c r="T11" s="241" t="s">
        <v>167</v>
      </c>
      <c r="U11" s="224">
        <v>1.8480000000000001</v>
      </c>
      <c r="V11" s="224">
        <f>ROUND(E11*U11,2)</f>
        <v>3.7</v>
      </c>
      <c r="W11" s="224"/>
      <c r="X11" s="224" t="s">
        <v>193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204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outlineLevel="1" x14ac:dyDescent="0.2">
      <c r="A12" s="222"/>
      <c r="B12" s="223"/>
      <c r="C12" s="248" t="s">
        <v>937</v>
      </c>
      <c r="D12" s="243"/>
      <c r="E12" s="243"/>
      <c r="F12" s="243"/>
      <c r="G12" s="243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15"/>
      <c r="Z12" s="215"/>
      <c r="AA12" s="215"/>
      <c r="AB12" s="215"/>
      <c r="AC12" s="215"/>
      <c r="AD12" s="215"/>
      <c r="AE12" s="215"/>
      <c r="AF12" s="215"/>
      <c r="AG12" s="215" t="s">
        <v>171</v>
      </c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</row>
    <row r="13" spans="1:60" outlineLevel="1" x14ac:dyDescent="0.2">
      <c r="A13" s="235">
        <v>3</v>
      </c>
      <c r="B13" s="236" t="s">
        <v>938</v>
      </c>
      <c r="C13" s="247" t="s">
        <v>939</v>
      </c>
      <c r="D13" s="237" t="s">
        <v>295</v>
      </c>
      <c r="E13" s="238">
        <v>1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21</v>
      </c>
      <c r="M13" s="240">
        <f>G13*(1+L13/100)</f>
        <v>0</v>
      </c>
      <c r="N13" s="240">
        <v>0</v>
      </c>
      <c r="O13" s="240">
        <f>ROUND(E13*N13,2)</f>
        <v>0</v>
      </c>
      <c r="P13" s="240">
        <v>0</v>
      </c>
      <c r="Q13" s="240">
        <f>ROUND(E13*P13,2)</f>
        <v>0</v>
      </c>
      <c r="R13" s="240"/>
      <c r="S13" s="240" t="s">
        <v>166</v>
      </c>
      <c r="T13" s="241" t="s">
        <v>167</v>
      </c>
      <c r="U13" s="224">
        <v>2.7715000000000001</v>
      </c>
      <c r="V13" s="224">
        <f>ROUND(E13*U13,2)</f>
        <v>2.77</v>
      </c>
      <c r="W13" s="224"/>
      <c r="X13" s="224" t="s">
        <v>193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204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22"/>
      <c r="B14" s="223"/>
      <c r="C14" s="248" t="s">
        <v>937</v>
      </c>
      <c r="D14" s="243"/>
      <c r="E14" s="243"/>
      <c r="F14" s="243"/>
      <c r="G14" s="243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15"/>
      <c r="Z14" s="215"/>
      <c r="AA14" s="215"/>
      <c r="AB14" s="215"/>
      <c r="AC14" s="215"/>
      <c r="AD14" s="215"/>
      <c r="AE14" s="215"/>
      <c r="AF14" s="215"/>
      <c r="AG14" s="215" t="s">
        <v>171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35">
        <v>4</v>
      </c>
      <c r="B15" s="236" t="s">
        <v>940</v>
      </c>
      <c r="C15" s="247" t="s">
        <v>941</v>
      </c>
      <c r="D15" s="237" t="s">
        <v>295</v>
      </c>
      <c r="E15" s="238">
        <v>1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21</v>
      </c>
      <c r="M15" s="240">
        <f>G15*(1+L15/100)</f>
        <v>0</v>
      </c>
      <c r="N15" s="240">
        <v>0</v>
      </c>
      <c r="O15" s="240">
        <f>ROUND(E15*N15,2)</f>
        <v>0</v>
      </c>
      <c r="P15" s="240">
        <v>0</v>
      </c>
      <c r="Q15" s="240">
        <f>ROUND(E15*P15,2)</f>
        <v>0</v>
      </c>
      <c r="R15" s="240"/>
      <c r="S15" s="240" t="s">
        <v>166</v>
      </c>
      <c r="T15" s="241" t="s">
        <v>167</v>
      </c>
      <c r="U15" s="224">
        <v>0.57750000000000001</v>
      </c>
      <c r="V15" s="224">
        <f>ROUND(E15*U15,2)</f>
        <v>0.57999999999999996</v>
      </c>
      <c r="W15" s="224"/>
      <c r="X15" s="224" t="s">
        <v>193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204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outlineLevel="1" x14ac:dyDescent="0.2">
      <c r="A16" s="222"/>
      <c r="B16" s="223"/>
      <c r="C16" s="248" t="s">
        <v>937</v>
      </c>
      <c r="D16" s="243"/>
      <c r="E16" s="243"/>
      <c r="F16" s="243"/>
      <c r="G16" s="243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15"/>
      <c r="Z16" s="215"/>
      <c r="AA16" s="215"/>
      <c r="AB16" s="215"/>
      <c r="AC16" s="215"/>
      <c r="AD16" s="215"/>
      <c r="AE16" s="215"/>
      <c r="AF16" s="215"/>
      <c r="AG16" s="215" t="s">
        <v>171</v>
      </c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</row>
    <row r="17" spans="1:60" outlineLevel="1" x14ac:dyDescent="0.2">
      <c r="A17" s="235">
        <v>5</v>
      </c>
      <c r="B17" s="236" t="s">
        <v>942</v>
      </c>
      <c r="C17" s="247" t="s">
        <v>943</v>
      </c>
      <c r="D17" s="237" t="s">
        <v>295</v>
      </c>
      <c r="E17" s="238">
        <v>1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21</v>
      </c>
      <c r="M17" s="240">
        <f>G17*(1+L17/100)</f>
        <v>0</v>
      </c>
      <c r="N17" s="240">
        <v>0</v>
      </c>
      <c r="O17" s="240">
        <f>ROUND(E17*N17,2)</f>
        <v>0</v>
      </c>
      <c r="P17" s="240">
        <v>0</v>
      </c>
      <c r="Q17" s="240">
        <f>ROUND(E17*P17,2)</f>
        <v>0</v>
      </c>
      <c r="R17" s="240"/>
      <c r="S17" s="240" t="s">
        <v>166</v>
      </c>
      <c r="T17" s="241" t="s">
        <v>167</v>
      </c>
      <c r="U17" s="224">
        <v>1.0469999999999999</v>
      </c>
      <c r="V17" s="224">
        <f>ROUND(E17*U17,2)</f>
        <v>1.05</v>
      </c>
      <c r="W17" s="224"/>
      <c r="X17" s="224" t="s">
        <v>193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204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22"/>
      <c r="B18" s="223"/>
      <c r="C18" s="248" t="s">
        <v>937</v>
      </c>
      <c r="D18" s="243"/>
      <c r="E18" s="243"/>
      <c r="F18" s="243"/>
      <c r="G18" s="243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15"/>
      <c r="Z18" s="215"/>
      <c r="AA18" s="215"/>
      <c r="AB18" s="215"/>
      <c r="AC18" s="215"/>
      <c r="AD18" s="215"/>
      <c r="AE18" s="215"/>
      <c r="AF18" s="215"/>
      <c r="AG18" s="215" t="s">
        <v>171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35">
        <v>6</v>
      </c>
      <c r="B19" s="236" t="s">
        <v>944</v>
      </c>
      <c r="C19" s="247" t="s">
        <v>945</v>
      </c>
      <c r="D19" s="237" t="s">
        <v>295</v>
      </c>
      <c r="E19" s="238">
        <v>1</v>
      </c>
      <c r="F19" s="239"/>
      <c r="G19" s="240">
        <f>ROUND(E19*F19,2)</f>
        <v>0</v>
      </c>
      <c r="H19" s="239"/>
      <c r="I19" s="240">
        <f>ROUND(E19*H19,2)</f>
        <v>0</v>
      </c>
      <c r="J19" s="239"/>
      <c r="K19" s="240">
        <f>ROUND(E19*J19,2)</f>
        <v>0</v>
      </c>
      <c r="L19" s="240">
        <v>21</v>
      </c>
      <c r="M19" s="240">
        <f>G19*(1+L19/100)</f>
        <v>0</v>
      </c>
      <c r="N19" s="240">
        <v>0</v>
      </c>
      <c r="O19" s="240">
        <f>ROUND(E19*N19,2)</f>
        <v>0</v>
      </c>
      <c r="P19" s="240">
        <v>0</v>
      </c>
      <c r="Q19" s="240">
        <f>ROUND(E19*P19,2)</f>
        <v>0</v>
      </c>
      <c r="R19" s="240"/>
      <c r="S19" s="240" t="s">
        <v>166</v>
      </c>
      <c r="T19" s="241" t="s">
        <v>167</v>
      </c>
      <c r="U19" s="224">
        <v>0.43099999999999999</v>
      </c>
      <c r="V19" s="224">
        <f>ROUND(E19*U19,2)</f>
        <v>0.43</v>
      </c>
      <c r="W19" s="224"/>
      <c r="X19" s="224" t="s">
        <v>193</v>
      </c>
      <c r="Y19" s="215"/>
      <c r="Z19" s="215"/>
      <c r="AA19" s="215"/>
      <c r="AB19" s="215"/>
      <c r="AC19" s="215"/>
      <c r="AD19" s="215"/>
      <c r="AE19" s="215"/>
      <c r="AF19" s="215"/>
      <c r="AG19" s="215" t="s">
        <v>204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22"/>
      <c r="B20" s="223"/>
      <c r="C20" s="248" t="s">
        <v>937</v>
      </c>
      <c r="D20" s="243"/>
      <c r="E20" s="243"/>
      <c r="F20" s="243"/>
      <c r="G20" s="243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15"/>
      <c r="Z20" s="215"/>
      <c r="AA20" s="215"/>
      <c r="AB20" s="215"/>
      <c r="AC20" s="215"/>
      <c r="AD20" s="215"/>
      <c r="AE20" s="215"/>
      <c r="AF20" s="215"/>
      <c r="AG20" s="215" t="s">
        <v>171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outlineLevel="1" x14ac:dyDescent="0.2">
      <c r="A21" s="235">
        <v>7</v>
      </c>
      <c r="B21" s="236" t="s">
        <v>946</v>
      </c>
      <c r="C21" s="247" t="s">
        <v>947</v>
      </c>
      <c r="D21" s="237" t="s">
        <v>295</v>
      </c>
      <c r="E21" s="238">
        <v>11</v>
      </c>
      <c r="F21" s="239"/>
      <c r="G21" s="240">
        <f>ROUND(E21*F21,2)</f>
        <v>0</v>
      </c>
      <c r="H21" s="239"/>
      <c r="I21" s="240">
        <f>ROUND(E21*H21,2)</f>
        <v>0</v>
      </c>
      <c r="J21" s="239"/>
      <c r="K21" s="240">
        <f>ROUND(E21*J21,2)</f>
        <v>0</v>
      </c>
      <c r="L21" s="240">
        <v>21</v>
      </c>
      <c r="M21" s="240">
        <f>G21*(1+L21/100)</f>
        <v>0</v>
      </c>
      <c r="N21" s="240">
        <v>0</v>
      </c>
      <c r="O21" s="240">
        <f>ROUND(E21*N21,2)</f>
        <v>0</v>
      </c>
      <c r="P21" s="240">
        <v>0</v>
      </c>
      <c r="Q21" s="240">
        <f>ROUND(E21*P21,2)</f>
        <v>0</v>
      </c>
      <c r="R21" s="240"/>
      <c r="S21" s="240" t="s">
        <v>166</v>
      </c>
      <c r="T21" s="241" t="s">
        <v>167</v>
      </c>
      <c r="U21" s="224">
        <v>1.0780000000000001</v>
      </c>
      <c r="V21" s="224">
        <f>ROUND(E21*U21,2)</f>
        <v>11.86</v>
      </c>
      <c r="W21" s="224"/>
      <c r="X21" s="224" t="s">
        <v>193</v>
      </c>
      <c r="Y21" s="215"/>
      <c r="Z21" s="215"/>
      <c r="AA21" s="215"/>
      <c r="AB21" s="215"/>
      <c r="AC21" s="215"/>
      <c r="AD21" s="215"/>
      <c r="AE21" s="215"/>
      <c r="AF21" s="215"/>
      <c r="AG21" s="215" t="s">
        <v>204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22"/>
      <c r="B22" s="223"/>
      <c r="C22" s="248" t="s">
        <v>937</v>
      </c>
      <c r="D22" s="243"/>
      <c r="E22" s="243"/>
      <c r="F22" s="243"/>
      <c r="G22" s="243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15"/>
      <c r="Z22" s="215"/>
      <c r="AA22" s="215"/>
      <c r="AB22" s="215"/>
      <c r="AC22" s="215"/>
      <c r="AD22" s="215"/>
      <c r="AE22" s="215"/>
      <c r="AF22" s="215"/>
      <c r="AG22" s="215" t="s">
        <v>171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outlineLevel="1" x14ac:dyDescent="0.2">
      <c r="A23" s="222"/>
      <c r="B23" s="223"/>
      <c r="C23" s="262" t="s">
        <v>948</v>
      </c>
      <c r="D23" s="253"/>
      <c r="E23" s="254">
        <v>6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15"/>
      <c r="Z23" s="215"/>
      <c r="AA23" s="215"/>
      <c r="AB23" s="215"/>
      <c r="AC23" s="215"/>
      <c r="AD23" s="215"/>
      <c r="AE23" s="215"/>
      <c r="AF23" s="215"/>
      <c r="AG23" s="215" t="s">
        <v>240</v>
      </c>
      <c r="AH23" s="215">
        <v>0</v>
      </c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outlineLevel="1" x14ac:dyDescent="0.2">
      <c r="A24" s="222"/>
      <c r="B24" s="223"/>
      <c r="C24" s="262" t="s">
        <v>949</v>
      </c>
      <c r="D24" s="253"/>
      <c r="E24" s="254">
        <v>5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15"/>
      <c r="Z24" s="215"/>
      <c r="AA24" s="215"/>
      <c r="AB24" s="215"/>
      <c r="AC24" s="215"/>
      <c r="AD24" s="215"/>
      <c r="AE24" s="215"/>
      <c r="AF24" s="215"/>
      <c r="AG24" s="215" t="s">
        <v>240</v>
      </c>
      <c r="AH24" s="215">
        <v>0</v>
      </c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outlineLevel="1" x14ac:dyDescent="0.2">
      <c r="A25" s="235">
        <v>8</v>
      </c>
      <c r="B25" s="236" t="s">
        <v>950</v>
      </c>
      <c r="C25" s="247" t="s">
        <v>951</v>
      </c>
      <c r="D25" s="237" t="s">
        <v>295</v>
      </c>
      <c r="E25" s="238">
        <v>1</v>
      </c>
      <c r="F25" s="239"/>
      <c r="G25" s="240">
        <f>ROUND(E25*F25,2)</f>
        <v>0</v>
      </c>
      <c r="H25" s="239"/>
      <c r="I25" s="240">
        <f>ROUND(E25*H25,2)</f>
        <v>0</v>
      </c>
      <c r="J25" s="239"/>
      <c r="K25" s="240">
        <f>ROUND(E25*J25,2)</f>
        <v>0</v>
      </c>
      <c r="L25" s="240">
        <v>21</v>
      </c>
      <c r="M25" s="240">
        <f>G25*(1+L25/100)</f>
        <v>0</v>
      </c>
      <c r="N25" s="240">
        <v>0</v>
      </c>
      <c r="O25" s="240">
        <f>ROUND(E25*N25,2)</f>
        <v>0</v>
      </c>
      <c r="P25" s="240">
        <v>0</v>
      </c>
      <c r="Q25" s="240">
        <f>ROUND(E25*P25,2)</f>
        <v>0</v>
      </c>
      <c r="R25" s="240"/>
      <c r="S25" s="240" t="s">
        <v>166</v>
      </c>
      <c r="T25" s="241" t="s">
        <v>167</v>
      </c>
      <c r="U25" s="224">
        <v>1.5249999999999999</v>
      </c>
      <c r="V25" s="224">
        <f>ROUND(E25*U25,2)</f>
        <v>1.53</v>
      </c>
      <c r="W25" s="224"/>
      <c r="X25" s="224" t="s">
        <v>193</v>
      </c>
      <c r="Y25" s="215"/>
      <c r="Z25" s="215"/>
      <c r="AA25" s="215"/>
      <c r="AB25" s="215"/>
      <c r="AC25" s="215"/>
      <c r="AD25" s="215"/>
      <c r="AE25" s="215"/>
      <c r="AF25" s="215"/>
      <c r="AG25" s="215" t="s">
        <v>204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22"/>
      <c r="B26" s="223"/>
      <c r="C26" s="248" t="s">
        <v>937</v>
      </c>
      <c r="D26" s="243"/>
      <c r="E26" s="243"/>
      <c r="F26" s="243"/>
      <c r="G26" s="243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15"/>
      <c r="Z26" s="215"/>
      <c r="AA26" s="215"/>
      <c r="AB26" s="215"/>
      <c r="AC26" s="215"/>
      <c r="AD26" s="215"/>
      <c r="AE26" s="215"/>
      <c r="AF26" s="215"/>
      <c r="AG26" s="215" t="s">
        <v>171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35">
        <v>9</v>
      </c>
      <c r="B27" s="236" t="s">
        <v>952</v>
      </c>
      <c r="C27" s="247" t="s">
        <v>953</v>
      </c>
      <c r="D27" s="237" t="s">
        <v>295</v>
      </c>
      <c r="E27" s="238">
        <v>1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21</v>
      </c>
      <c r="M27" s="240">
        <f>G27*(1+L27/100)</f>
        <v>0</v>
      </c>
      <c r="N27" s="240">
        <v>0</v>
      </c>
      <c r="O27" s="240">
        <f>ROUND(E27*N27,2)</f>
        <v>0</v>
      </c>
      <c r="P27" s="240">
        <v>0</v>
      </c>
      <c r="Q27" s="240">
        <f>ROUND(E27*P27,2)</f>
        <v>0</v>
      </c>
      <c r="R27" s="240"/>
      <c r="S27" s="240" t="s">
        <v>166</v>
      </c>
      <c r="T27" s="241" t="s">
        <v>167</v>
      </c>
      <c r="U27" s="224">
        <v>1.8169999999999999</v>
      </c>
      <c r="V27" s="224">
        <f>ROUND(E27*U27,2)</f>
        <v>1.82</v>
      </c>
      <c r="W27" s="224"/>
      <c r="X27" s="224" t="s">
        <v>193</v>
      </c>
      <c r="Y27" s="215"/>
      <c r="Z27" s="215"/>
      <c r="AA27" s="215"/>
      <c r="AB27" s="215"/>
      <c r="AC27" s="215"/>
      <c r="AD27" s="215"/>
      <c r="AE27" s="215"/>
      <c r="AF27" s="215"/>
      <c r="AG27" s="215" t="s">
        <v>204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22"/>
      <c r="B28" s="223"/>
      <c r="C28" s="248" t="s">
        <v>937</v>
      </c>
      <c r="D28" s="243"/>
      <c r="E28" s="243"/>
      <c r="F28" s="243"/>
      <c r="G28" s="243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15"/>
      <c r="Z28" s="215"/>
      <c r="AA28" s="215"/>
      <c r="AB28" s="215"/>
      <c r="AC28" s="215"/>
      <c r="AD28" s="215"/>
      <c r="AE28" s="215"/>
      <c r="AF28" s="215"/>
      <c r="AG28" s="215" t="s">
        <v>171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outlineLevel="1" x14ac:dyDescent="0.2">
      <c r="A29" s="235">
        <v>10</v>
      </c>
      <c r="B29" s="236" t="s">
        <v>954</v>
      </c>
      <c r="C29" s="247" t="s">
        <v>955</v>
      </c>
      <c r="D29" s="237" t="s">
        <v>295</v>
      </c>
      <c r="E29" s="238">
        <v>120</v>
      </c>
      <c r="F29" s="239"/>
      <c r="G29" s="240">
        <f>ROUND(E29*F29,2)</f>
        <v>0</v>
      </c>
      <c r="H29" s="239"/>
      <c r="I29" s="240">
        <f>ROUND(E29*H29,2)</f>
        <v>0</v>
      </c>
      <c r="J29" s="239"/>
      <c r="K29" s="240">
        <f>ROUND(E29*J29,2)</f>
        <v>0</v>
      </c>
      <c r="L29" s="240">
        <v>21</v>
      </c>
      <c r="M29" s="240">
        <f>G29*(1+L29/100)</f>
        <v>0</v>
      </c>
      <c r="N29" s="240">
        <v>0</v>
      </c>
      <c r="O29" s="240">
        <f>ROUND(E29*N29,2)</f>
        <v>0</v>
      </c>
      <c r="P29" s="240">
        <v>0</v>
      </c>
      <c r="Q29" s="240">
        <f>ROUND(E29*P29,2)</f>
        <v>0</v>
      </c>
      <c r="R29" s="240"/>
      <c r="S29" s="240" t="s">
        <v>166</v>
      </c>
      <c r="T29" s="241" t="s">
        <v>167</v>
      </c>
      <c r="U29" s="224">
        <v>6.3E-2</v>
      </c>
      <c r="V29" s="224">
        <f>ROUND(E29*U29,2)</f>
        <v>7.56</v>
      </c>
      <c r="W29" s="224"/>
      <c r="X29" s="224" t="s">
        <v>193</v>
      </c>
      <c r="Y29" s="215"/>
      <c r="Z29" s="215"/>
      <c r="AA29" s="215"/>
      <c r="AB29" s="215"/>
      <c r="AC29" s="215"/>
      <c r="AD29" s="215"/>
      <c r="AE29" s="215"/>
      <c r="AF29" s="215"/>
      <c r="AG29" s="215" t="s">
        <v>204</v>
      </c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</row>
    <row r="30" spans="1:60" outlineLevel="1" x14ac:dyDescent="0.2">
      <c r="A30" s="222"/>
      <c r="B30" s="223"/>
      <c r="C30" s="248" t="s">
        <v>956</v>
      </c>
      <c r="D30" s="243"/>
      <c r="E30" s="243"/>
      <c r="F30" s="243"/>
      <c r="G30" s="243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15"/>
      <c r="Z30" s="215"/>
      <c r="AA30" s="215"/>
      <c r="AB30" s="215"/>
      <c r="AC30" s="215"/>
      <c r="AD30" s="215"/>
      <c r="AE30" s="215"/>
      <c r="AF30" s="215"/>
      <c r="AG30" s="215" t="s">
        <v>171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outlineLevel="1" x14ac:dyDescent="0.2">
      <c r="A31" s="235">
        <v>11</v>
      </c>
      <c r="B31" s="236" t="s">
        <v>957</v>
      </c>
      <c r="C31" s="247" t="s">
        <v>958</v>
      </c>
      <c r="D31" s="237" t="s">
        <v>295</v>
      </c>
      <c r="E31" s="238">
        <v>40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21</v>
      </c>
      <c r="M31" s="240">
        <f>G31*(1+L31/100)</f>
        <v>0</v>
      </c>
      <c r="N31" s="240">
        <v>0</v>
      </c>
      <c r="O31" s="240">
        <f>ROUND(E31*N31,2)</f>
        <v>0</v>
      </c>
      <c r="P31" s="240">
        <v>0</v>
      </c>
      <c r="Q31" s="240">
        <f>ROUND(E31*P31,2)</f>
        <v>0</v>
      </c>
      <c r="R31" s="240"/>
      <c r="S31" s="240" t="s">
        <v>166</v>
      </c>
      <c r="T31" s="241" t="s">
        <v>167</v>
      </c>
      <c r="U31" s="224">
        <v>7.0800000000000002E-2</v>
      </c>
      <c r="V31" s="224">
        <f>ROUND(E31*U31,2)</f>
        <v>2.83</v>
      </c>
      <c r="W31" s="224"/>
      <c r="X31" s="224" t="s">
        <v>193</v>
      </c>
      <c r="Y31" s="215"/>
      <c r="Z31" s="215"/>
      <c r="AA31" s="215"/>
      <c r="AB31" s="215"/>
      <c r="AC31" s="215"/>
      <c r="AD31" s="215"/>
      <c r="AE31" s="215"/>
      <c r="AF31" s="215"/>
      <c r="AG31" s="215" t="s">
        <v>204</v>
      </c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</row>
    <row r="32" spans="1:60" outlineLevel="1" x14ac:dyDescent="0.2">
      <c r="A32" s="222"/>
      <c r="B32" s="223"/>
      <c r="C32" s="248" t="s">
        <v>956</v>
      </c>
      <c r="D32" s="243"/>
      <c r="E32" s="243"/>
      <c r="F32" s="243"/>
      <c r="G32" s="243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15"/>
      <c r="Z32" s="215"/>
      <c r="AA32" s="215"/>
      <c r="AB32" s="215"/>
      <c r="AC32" s="215"/>
      <c r="AD32" s="215"/>
      <c r="AE32" s="215"/>
      <c r="AF32" s="215"/>
      <c r="AG32" s="215" t="s">
        <v>171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">
      <c r="A33" s="235">
        <v>12</v>
      </c>
      <c r="B33" s="236" t="s">
        <v>959</v>
      </c>
      <c r="C33" s="247" t="s">
        <v>960</v>
      </c>
      <c r="D33" s="237" t="s">
        <v>961</v>
      </c>
      <c r="E33" s="238">
        <v>10</v>
      </c>
      <c r="F33" s="239"/>
      <c r="G33" s="240">
        <f>ROUND(E33*F33,2)</f>
        <v>0</v>
      </c>
      <c r="H33" s="239"/>
      <c r="I33" s="240">
        <f>ROUND(E33*H33,2)</f>
        <v>0</v>
      </c>
      <c r="J33" s="239"/>
      <c r="K33" s="240">
        <f>ROUND(E33*J33,2)</f>
        <v>0</v>
      </c>
      <c r="L33" s="240">
        <v>21</v>
      </c>
      <c r="M33" s="240">
        <f>G33*(1+L33/100)</f>
        <v>0</v>
      </c>
      <c r="N33" s="240">
        <v>0</v>
      </c>
      <c r="O33" s="240">
        <f>ROUND(E33*N33,2)</f>
        <v>0</v>
      </c>
      <c r="P33" s="240">
        <v>0</v>
      </c>
      <c r="Q33" s="240">
        <f>ROUND(E33*P33,2)</f>
        <v>0</v>
      </c>
      <c r="R33" s="240"/>
      <c r="S33" s="240" t="s">
        <v>166</v>
      </c>
      <c r="T33" s="241" t="s">
        <v>167</v>
      </c>
      <c r="U33" s="224">
        <v>1</v>
      </c>
      <c r="V33" s="224">
        <f>ROUND(E33*U33,2)</f>
        <v>10</v>
      </c>
      <c r="W33" s="224"/>
      <c r="X33" s="224" t="s">
        <v>193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204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 x14ac:dyDescent="0.2">
      <c r="A34" s="222"/>
      <c r="B34" s="223"/>
      <c r="C34" s="248" t="s">
        <v>937</v>
      </c>
      <c r="D34" s="243"/>
      <c r="E34" s="243"/>
      <c r="F34" s="243"/>
      <c r="G34" s="243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15"/>
      <c r="Z34" s="215"/>
      <c r="AA34" s="215"/>
      <c r="AB34" s="215"/>
      <c r="AC34" s="215"/>
      <c r="AD34" s="215"/>
      <c r="AE34" s="215"/>
      <c r="AF34" s="215"/>
      <c r="AG34" s="215" t="s">
        <v>171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">
      <c r="A35" s="235">
        <v>13</v>
      </c>
      <c r="B35" s="236" t="s">
        <v>962</v>
      </c>
      <c r="C35" s="247" t="s">
        <v>963</v>
      </c>
      <c r="D35" s="237" t="s">
        <v>295</v>
      </c>
      <c r="E35" s="238">
        <v>1</v>
      </c>
      <c r="F35" s="239"/>
      <c r="G35" s="240">
        <f>ROUND(E35*F35,2)</f>
        <v>0</v>
      </c>
      <c r="H35" s="239"/>
      <c r="I35" s="240">
        <f>ROUND(E35*H35,2)</f>
        <v>0</v>
      </c>
      <c r="J35" s="239"/>
      <c r="K35" s="240">
        <f>ROUND(E35*J35,2)</f>
        <v>0</v>
      </c>
      <c r="L35" s="240">
        <v>21</v>
      </c>
      <c r="M35" s="240">
        <f>G35*(1+L35/100)</f>
        <v>0</v>
      </c>
      <c r="N35" s="240">
        <v>0</v>
      </c>
      <c r="O35" s="240">
        <f>ROUND(E35*N35,2)</f>
        <v>0</v>
      </c>
      <c r="P35" s="240">
        <v>0</v>
      </c>
      <c r="Q35" s="240">
        <f>ROUND(E35*P35,2)</f>
        <v>0</v>
      </c>
      <c r="R35" s="240"/>
      <c r="S35" s="240" t="s">
        <v>166</v>
      </c>
      <c r="T35" s="241" t="s">
        <v>167</v>
      </c>
      <c r="U35" s="224">
        <v>0.90859999999999996</v>
      </c>
      <c r="V35" s="224">
        <f>ROUND(E35*U35,2)</f>
        <v>0.91</v>
      </c>
      <c r="W35" s="224"/>
      <c r="X35" s="224" t="s">
        <v>193</v>
      </c>
      <c r="Y35" s="215"/>
      <c r="Z35" s="215"/>
      <c r="AA35" s="215"/>
      <c r="AB35" s="215"/>
      <c r="AC35" s="215"/>
      <c r="AD35" s="215"/>
      <c r="AE35" s="215"/>
      <c r="AF35" s="215"/>
      <c r="AG35" s="215" t="s">
        <v>204</v>
      </c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outlineLevel="1" x14ac:dyDescent="0.2">
      <c r="A36" s="222"/>
      <c r="B36" s="223"/>
      <c r="C36" s="248" t="s">
        <v>937</v>
      </c>
      <c r="D36" s="243"/>
      <c r="E36" s="243"/>
      <c r="F36" s="243"/>
      <c r="G36" s="243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15"/>
      <c r="Z36" s="215"/>
      <c r="AA36" s="215"/>
      <c r="AB36" s="215"/>
      <c r="AC36" s="215"/>
      <c r="AD36" s="215"/>
      <c r="AE36" s="215"/>
      <c r="AF36" s="215"/>
      <c r="AG36" s="215" t="s">
        <v>171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outlineLevel="1" x14ac:dyDescent="0.2">
      <c r="A37" s="235">
        <v>14</v>
      </c>
      <c r="B37" s="236" t="s">
        <v>964</v>
      </c>
      <c r="C37" s="247" t="s">
        <v>965</v>
      </c>
      <c r="D37" s="237" t="s">
        <v>961</v>
      </c>
      <c r="E37" s="238">
        <v>5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21</v>
      </c>
      <c r="M37" s="240">
        <f>G37*(1+L37/100)</f>
        <v>0</v>
      </c>
      <c r="N37" s="240">
        <v>0</v>
      </c>
      <c r="O37" s="240">
        <f>ROUND(E37*N37,2)</f>
        <v>0</v>
      </c>
      <c r="P37" s="240">
        <v>0</v>
      </c>
      <c r="Q37" s="240">
        <f>ROUND(E37*P37,2)</f>
        <v>0</v>
      </c>
      <c r="R37" s="240"/>
      <c r="S37" s="240" t="s">
        <v>166</v>
      </c>
      <c r="T37" s="241" t="s">
        <v>167</v>
      </c>
      <c r="U37" s="224">
        <v>1.0780000000000001</v>
      </c>
      <c r="V37" s="224">
        <f>ROUND(E37*U37,2)</f>
        <v>5.39</v>
      </c>
      <c r="W37" s="224"/>
      <c r="X37" s="224" t="s">
        <v>193</v>
      </c>
      <c r="Y37" s="215"/>
      <c r="Z37" s="215"/>
      <c r="AA37" s="215"/>
      <c r="AB37" s="215"/>
      <c r="AC37" s="215"/>
      <c r="AD37" s="215"/>
      <c r="AE37" s="215"/>
      <c r="AF37" s="215"/>
      <c r="AG37" s="215" t="s">
        <v>204</v>
      </c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</row>
    <row r="38" spans="1:60" outlineLevel="1" x14ac:dyDescent="0.2">
      <c r="A38" s="222"/>
      <c r="B38" s="223"/>
      <c r="C38" s="248" t="s">
        <v>937</v>
      </c>
      <c r="D38" s="243"/>
      <c r="E38" s="243"/>
      <c r="F38" s="243"/>
      <c r="G38" s="243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15"/>
      <c r="Z38" s="215"/>
      <c r="AA38" s="215"/>
      <c r="AB38" s="215"/>
      <c r="AC38" s="215"/>
      <c r="AD38" s="215"/>
      <c r="AE38" s="215"/>
      <c r="AF38" s="215"/>
      <c r="AG38" s="215" t="s">
        <v>171</v>
      </c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outlineLevel="1" x14ac:dyDescent="0.2">
      <c r="A39" s="235">
        <v>15</v>
      </c>
      <c r="B39" s="236" t="s">
        <v>966</v>
      </c>
      <c r="C39" s="247" t="s">
        <v>967</v>
      </c>
      <c r="D39" s="237" t="s">
        <v>968</v>
      </c>
      <c r="E39" s="238">
        <v>100</v>
      </c>
      <c r="F39" s="239"/>
      <c r="G39" s="240">
        <f>ROUND(E39*F39,2)</f>
        <v>0</v>
      </c>
      <c r="H39" s="239"/>
      <c r="I39" s="240">
        <f>ROUND(E39*H39,2)</f>
        <v>0</v>
      </c>
      <c r="J39" s="239"/>
      <c r="K39" s="240">
        <f>ROUND(E39*J39,2)</f>
        <v>0</v>
      </c>
      <c r="L39" s="240">
        <v>21</v>
      </c>
      <c r="M39" s="240">
        <f>G39*(1+L39/100)</f>
        <v>0</v>
      </c>
      <c r="N39" s="240">
        <v>0</v>
      </c>
      <c r="O39" s="240">
        <f>ROUND(E39*N39,2)</f>
        <v>0</v>
      </c>
      <c r="P39" s="240">
        <v>0</v>
      </c>
      <c r="Q39" s="240">
        <f>ROUND(E39*P39,2)</f>
        <v>0</v>
      </c>
      <c r="R39" s="240"/>
      <c r="S39" s="240" t="s">
        <v>166</v>
      </c>
      <c r="T39" s="241" t="s">
        <v>167</v>
      </c>
      <c r="U39" s="224">
        <v>0.23799999999999999</v>
      </c>
      <c r="V39" s="224">
        <f>ROUND(E39*U39,2)</f>
        <v>23.8</v>
      </c>
      <c r="W39" s="224"/>
      <c r="X39" s="224" t="s">
        <v>193</v>
      </c>
      <c r="Y39" s="215"/>
      <c r="Z39" s="215"/>
      <c r="AA39" s="215"/>
      <c r="AB39" s="215"/>
      <c r="AC39" s="215"/>
      <c r="AD39" s="215"/>
      <c r="AE39" s="215"/>
      <c r="AF39" s="215"/>
      <c r="AG39" s="215" t="s">
        <v>204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</row>
    <row r="40" spans="1:60" outlineLevel="1" x14ac:dyDescent="0.2">
      <c r="A40" s="222"/>
      <c r="B40" s="223"/>
      <c r="C40" s="248" t="s">
        <v>969</v>
      </c>
      <c r="D40" s="243"/>
      <c r="E40" s="243"/>
      <c r="F40" s="243"/>
      <c r="G40" s="243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15"/>
      <c r="Z40" s="215"/>
      <c r="AA40" s="215"/>
      <c r="AB40" s="215"/>
      <c r="AC40" s="215"/>
      <c r="AD40" s="215"/>
      <c r="AE40" s="215"/>
      <c r="AF40" s="215"/>
      <c r="AG40" s="215" t="s">
        <v>171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">
      <c r="A41" s="222"/>
      <c r="B41" s="223"/>
      <c r="C41" s="262" t="s">
        <v>970</v>
      </c>
      <c r="D41" s="253"/>
      <c r="E41" s="254">
        <v>40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15"/>
      <c r="Z41" s="215"/>
      <c r="AA41" s="215"/>
      <c r="AB41" s="215"/>
      <c r="AC41" s="215"/>
      <c r="AD41" s="215"/>
      <c r="AE41" s="215"/>
      <c r="AF41" s="215"/>
      <c r="AG41" s="215" t="s">
        <v>240</v>
      </c>
      <c r="AH41" s="215">
        <v>0</v>
      </c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outlineLevel="1" x14ac:dyDescent="0.2">
      <c r="A42" s="222"/>
      <c r="B42" s="223"/>
      <c r="C42" s="262" t="s">
        <v>971</v>
      </c>
      <c r="D42" s="253"/>
      <c r="E42" s="254">
        <v>20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15"/>
      <c r="Z42" s="215"/>
      <c r="AA42" s="215"/>
      <c r="AB42" s="215"/>
      <c r="AC42" s="215"/>
      <c r="AD42" s="215"/>
      <c r="AE42" s="215"/>
      <c r="AF42" s="215"/>
      <c r="AG42" s="215" t="s">
        <v>240</v>
      </c>
      <c r="AH42" s="215">
        <v>0</v>
      </c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">
      <c r="A43" s="222"/>
      <c r="B43" s="223"/>
      <c r="C43" s="262" t="s">
        <v>972</v>
      </c>
      <c r="D43" s="253"/>
      <c r="E43" s="254">
        <v>24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15"/>
      <c r="Z43" s="215"/>
      <c r="AA43" s="215"/>
      <c r="AB43" s="215"/>
      <c r="AC43" s="215"/>
      <c r="AD43" s="215"/>
      <c r="AE43" s="215"/>
      <c r="AF43" s="215"/>
      <c r="AG43" s="215" t="s">
        <v>240</v>
      </c>
      <c r="AH43" s="215">
        <v>0</v>
      </c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outlineLevel="1" x14ac:dyDescent="0.2">
      <c r="A44" s="222"/>
      <c r="B44" s="223"/>
      <c r="C44" s="262" t="s">
        <v>973</v>
      </c>
      <c r="D44" s="253"/>
      <c r="E44" s="254">
        <v>16</v>
      </c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15"/>
      <c r="Z44" s="215"/>
      <c r="AA44" s="215"/>
      <c r="AB44" s="215"/>
      <c r="AC44" s="215"/>
      <c r="AD44" s="215"/>
      <c r="AE44" s="215"/>
      <c r="AF44" s="215"/>
      <c r="AG44" s="215" t="s">
        <v>240</v>
      </c>
      <c r="AH44" s="215">
        <v>0</v>
      </c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outlineLevel="1" x14ac:dyDescent="0.2">
      <c r="A45" s="235">
        <v>16</v>
      </c>
      <c r="B45" s="236" t="s">
        <v>974</v>
      </c>
      <c r="C45" s="247" t="s">
        <v>975</v>
      </c>
      <c r="D45" s="237" t="s">
        <v>295</v>
      </c>
      <c r="E45" s="238">
        <v>1</v>
      </c>
      <c r="F45" s="239"/>
      <c r="G45" s="240">
        <f>ROUND(E45*F45,2)</f>
        <v>0</v>
      </c>
      <c r="H45" s="239"/>
      <c r="I45" s="240">
        <f>ROUND(E45*H45,2)</f>
        <v>0</v>
      </c>
      <c r="J45" s="239"/>
      <c r="K45" s="240">
        <f>ROUND(E45*J45,2)</f>
        <v>0</v>
      </c>
      <c r="L45" s="240">
        <v>21</v>
      </c>
      <c r="M45" s="240">
        <f>G45*(1+L45/100)</f>
        <v>0</v>
      </c>
      <c r="N45" s="240">
        <v>0</v>
      </c>
      <c r="O45" s="240">
        <f>ROUND(E45*N45,2)</f>
        <v>0</v>
      </c>
      <c r="P45" s="240">
        <v>0</v>
      </c>
      <c r="Q45" s="240">
        <f>ROUND(E45*P45,2)</f>
        <v>0</v>
      </c>
      <c r="R45" s="240"/>
      <c r="S45" s="240" t="s">
        <v>166</v>
      </c>
      <c r="T45" s="241" t="s">
        <v>167</v>
      </c>
      <c r="U45" s="224">
        <v>0.51666999999999996</v>
      </c>
      <c r="V45" s="224">
        <f>ROUND(E45*U45,2)</f>
        <v>0.52</v>
      </c>
      <c r="W45" s="224"/>
      <c r="X45" s="224" t="s">
        <v>193</v>
      </c>
      <c r="Y45" s="215"/>
      <c r="Z45" s="215"/>
      <c r="AA45" s="215"/>
      <c r="AB45" s="215"/>
      <c r="AC45" s="215"/>
      <c r="AD45" s="215"/>
      <c r="AE45" s="215"/>
      <c r="AF45" s="215"/>
      <c r="AG45" s="215" t="s">
        <v>204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outlineLevel="1" x14ac:dyDescent="0.2">
      <c r="A46" s="222"/>
      <c r="B46" s="223"/>
      <c r="C46" s="248" t="s">
        <v>937</v>
      </c>
      <c r="D46" s="243"/>
      <c r="E46" s="243"/>
      <c r="F46" s="243"/>
      <c r="G46" s="243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15"/>
      <c r="Z46" s="215"/>
      <c r="AA46" s="215"/>
      <c r="AB46" s="215"/>
      <c r="AC46" s="215"/>
      <c r="AD46" s="215"/>
      <c r="AE46" s="215"/>
      <c r="AF46" s="215"/>
      <c r="AG46" s="215" t="s">
        <v>171</v>
      </c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</row>
    <row r="47" spans="1:60" outlineLevel="1" x14ac:dyDescent="0.2">
      <c r="A47" s="235">
        <v>17</v>
      </c>
      <c r="B47" s="236" t="s">
        <v>976</v>
      </c>
      <c r="C47" s="247" t="s">
        <v>977</v>
      </c>
      <c r="D47" s="237" t="s">
        <v>295</v>
      </c>
      <c r="E47" s="238">
        <v>1</v>
      </c>
      <c r="F47" s="239"/>
      <c r="G47" s="240">
        <f>ROUND(E47*F47,2)</f>
        <v>0</v>
      </c>
      <c r="H47" s="239"/>
      <c r="I47" s="240">
        <f>ROUND(E47*H47,2)</f>
        <v>0</v>
      </c>
      <c r="J47" s="239"/>
      <c r="K47" s="240">
        <f>ROUND(E47*J47,2)</f>
        <v>0</v>
      </c>
      <c r="L47" s="240">
        <v>21</v>
      </c>
      <c r="M47" s="240">
        <f>G47*(1+L47/100)</f>
        <v>0</v>
      </c>
      <c r="N47" s="240">
        <v>0</v>
      </c>
      <c r="O47" s="240">
        <f>ROUND(E47*N47,2)</f>
        <v>0</v>
      </c>
      <c r="P47" s="240">
        <v>0</v>
      </c>
      <c r="Q47" s="240">
        <f>ROUND(E47*P47,2)</f>
        <v>0</v>
      </c>
      <c r="R47" s="240"/>
      <c r="S47" s="240" t="s">
        <v>166</v>
      </c>
      <c r="T47" s="241" t="s">
        <v>167</v>
      </c>
      <c r="U47" s="224">
        <v>1.8333299999999999</v>
      </c>
      <c r="V47" s="224">
        <f>ROUND(E47*U47,2)</f>
        <v>1.83</v>
      </c>
      <c r="W47" s="224"/>
      <c r="X47" s="224" t="s">
        <v>193</v>
      </c>
      <c r="Y47" s="215"/>
      <c r="Z47" s="215"/>
      <c r="AA47" s="215"/>
      <c r="AB47" s="215"/>
      <c r="AC47" s="215"/>
      <c r="AD47" s="215"/>
      <c r="AE47" s="215"/>
      <c r="AF47" s="215"/>
      <c r="AG47" s="215" t="s">
        <v>204</v>
      </c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outlineLevel="1" x14ac:dyDescent="0.2">
      <c r="A48" s="222"/>
      <c r="B48" s="223"/>
      <c r="C48" s="248" t="s">
        <v>978</v>
      </c>
      <c r="D48" s="243"/>
      <c r="E48" s="243"/>
      <c r="F48" s="243"/>
      <c r="G48" s="243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5"/>
      <c r="Z48" s="215"/>
      <c r="AA48" s="215"/>
      <c r="AB48" s="215"/>
      <c r="AC48" s="215"/>
      <c r="AD48" s="215"/>
      <c r="AE48" s="215"/>
      <c r="AF48" s="215"/>
      <c r="AG48" s="215" t="s">
        <v>171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1" x14ac:dyDescent="0.2">
      <c r="A49" s="235">
        <v>18</v>
      </c>
      <c r="B49" s="236" t="s">
        <v>932</v>
      </c>
      <c r="C49" s="247" t="s">
        <v>933</v>
      </c>
      <c r="D49" s="237" t="s">
        <v>295</v>
      </c>
      <c r="E49" s="238">
        <v>1</v>
      </c>
      <c r="F49" s="239"/>
      <c r="G49" s="240">
        <f>ROUND(E49*F49,2)</f>
        <v>0</v>
      </c>
      <c r="H49" s="239"/>
      <c r="I49" s="240">
        <f>ROUND(E49*H49,2)</f>
        <v>0</v>
      </c>
      <c r="J49" s="239"/>
      <c r="K49" s="240">
        <f>ROUND(E49*J49,2)</f>
        <v>0</v>
      </c>
      <c r="L49" s="240">
        <v>21</v>
      </c>
      <c r="M49" s="240">
        <f>G49*(1+L49/100)</f>
        <v>0</v>
      </c>
      <c r="N49" s="240">
        <v>0</v>
      </c>
      <c r="O49" s="240">
        <f>ROUND(E49*N49,2)</f>
        <v>0</v>
      </c>
      <c r="P49" s="240">
        <v>0</v>
      </c>
      <c r="Q49" s="240">
        <f>ROUND(E49*P49,2)</f>
        <v>0</v>
      </c>
      <c r="R49" s="240"/>
      <c r="S49" s="240" t="s">
        <v>166</v>
      </c>
      <c r="T49" s="241" t="s">
        <v>167</v>
      </c>
      <c r="U49" s="224">
        <v>21.196999999999999</v>
      </c>
      <c r="V49" s="224">
        <f>ROUND(E49*U49,2)</f>
        <v>21.2</v>
      </c>
      <c r="W49" s="224"/>
      <c r="X49" s="224" t="s">
        <v>193</v>
      </c>
      <c r="Y49" s="215"/>
      <c r="Z49" s="215"/>
      <c r="AA49" s="215"/>
      <c r="AB49" s="215"/>
      <c r="AC49" s="215"/>
      <c r="AD49" s="215"/>
      <c r="AE49" s="215"/>
      <c r="AF49" s="215"/>
      <c r="AG49" s="215" t="s">
        <v>979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">
      <c r="A50" s="222"/>
      <c r="B50" s="223"/>
      <c r="C50" s="248" t="s">
        <v>980</v>
      </c>
      <c r="D50" s="243"/>
      <c r="E50" s="243"/>
      <c r="F50" s="243"/>
      <c r="G50" s="243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15"/>
      <c r="Z50" s="215"/>
      <c r="AA50" s="215"/>
      <c r="AB50" s="215"/>
      <c r="AC50" s="215"/>
      <c r="AD50" s="215"/>
      <c r="AE50" s="215"/>
      <c r="AF50" s="215"/>
      <c r="AG50" s="215" t="s">
        <v>171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42" t="str">
        <f>C50</f>
        <v>EZS včetně všech komponentů, zálohový zdroj, vnitřní siréna, IP komunikace,GSM komunikace, klávesnice,displej aj.</v>
      </c>
      <c r="BB50" s="215"/>
      <c r="BC50" s="215"/>
      <c r="BD50" s="215"/>
      <c r="BE50" s="215"/>
      <c r="BF50" s="215"/>
      <c r="BG50" s="215"/>
      <c r="BH50" s="215"/>
    </row>
    <row r="51" spans="1:60" outlineLevel="1" x14ac:dyDescent="0.2">
      <c r="A51" s="235">
        <v>19</v>
      </c>
      <c r="B51" s="236" t="s">
        <v>946</v>
      </c>
      <c r="C51" s="247" t="s">
        <v>947</v>
      </c>
      <c r="D51" s="237" t="s">
        <v>295</v>
      </c>
      <c r="E51" s="238">
        <v>5</v>
      </c>
      <c r="F51" s="239"/>
      <c r="G51" s="240">
        <f>ROUND(E51*F51,2)</f>
        <v>0</v>
      </c>
      <c r="H51" s="239"/>
      <c r="I51" s="240">
        <f>ROUND(E51*H51,2)</f>
        <v>0</v>
      </c>
      <c r="J51" s="239"/>
      <c r="K51" s="240">
        <f>ROUND(E51*J51,2)</f>
        <v>0</v>
      </c>
      <c r="L51" s="240">
        <v>21</v>
      </c>
      <c r="M51" s="240">
        <f>G51*(1+L51/100)</f>
        <v>0</v>
      </c>
      <c r="N51" s="240">
        <v>0</v>
      </c>
      <c r="O51" s="240">
        <f>ROUND(E51*N51,2)</f>
        <v>0</v>
      </c>
      <c r="P51" s="240">
        <v>0</v>
      </c>
      <c r="Q51" s="240">
        <f>ROUND(E51*P51,2)</f>
        <v>0</v>
      </c>
      <c r="R51" s="240"/>
      <c r="S51" s="240" t="s">
        <v>166</v>
      </c>
      <c r="T51" s="241" t="s">
        <v>167</v>
      </c>
      <c r="U51" s="224">
        <v>1.0780000000000001</v>
      </c>
      <c r="V51" s="224">
        <f>ROUND(E51*U51,2)</f>
        <v>5.39</v>
      </c>
      <c r="W51" s="224"/>
      <c r="X51" s="224" t="s">
        <v>193</v>
      </c>
      <c r="Y51" s="215"/>
      <c r="Z51" s="215"/>
      <c r="AA51" s="215"/>
      <c r="AB51" s="215"/>
      <c r="AC51" s="215"/>
      <c r="AD51" s="215"/>
      <c r="AE51" s="215"/>
      <c r="AF51" s="215"/>
      <c r="AG51" s="215" t="s">
        <v>979</v>
      </c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outlineLevel="1" x14ac:dyDescent="0.2">
      <c r="A52" s="222"/>
      <c r="B52" s="223"/>
      <c r="C52" s="248" t="s">
        <v>981</v>
      </c>
      <c r="D52" s="243"/>
      <c r="E52" s="243"/>
      <c r="F52" s="243"/>
      <c r="G52" s="243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15"/>
      <c r="Z52" s="215"/>
      <c r="AA52" s="215"/>
      <c r="AB52" s="215"/>
      <c r="AC52" s="215"/>
      <c r="AD52" s="215"/>
      <c r="AE52" s="215"/>
      <c r="AF52" s="215"/>
      <c r="AG52" s="215" t="s">
        <v>171</v>
      </c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</row>
    <row r="53" spans="1:60" outlineLevel="1" x14ac:dyDescent="0.2">
      <c r="A53" s="235">
        <v>20</v>
      </c>
      <c r="B53" s="236" t="s">
        <v>982</v>
      </c>
      <c r="C53" s="247" t="s">
        <v>983</v>
      </c>
      <c r="D53" s="237" t="s">
        <v>295</v>
      </c>
      <c r="E53" s="238">
        <v>6</v>
      </c>
      <c r="F53" s="239"/>
      <c r="G53" s="240">
        <f>ROUND(E53*F53,2)</f>
        <v>0</v>
      </c>
      <c r="H53" s="239"/>
      <c r="I53" s="240">
        <f>ROUND(E53*H53,2)</f>
        <v>0</v>
      </c>
      <c r="J53" s="239"/>
      <c r="K53" s="240">
        <f>ROUND(E53*J53,2)</f>
        <v>0</v>
      </c>
      <c r="L53" s="240">
        <v>21</v>
      </c>
      <c r="M53" s="240">
        <f>G53*(1+L53/100)</f>
        <v>0</v>
      </c>
      <c r="N53" s="240">
        <v>0</v>
      </c>
      <c r="O53" s="240">
        <f>ROUND(E53*N53,2)</f>
        <v>0</v>
      </c>
      <c r="P53" s="240">
        <v>0</v>
      </c>
      <c r="Q53" s="240">
        <f>ROUND(E53*P53,2)</f>
        <v>0</v>
      </c>
      <c r="R53" s="240"/>
      <c r="S53" s="240" t="s">
        <v>166</v>
      </c>
      <c r="T53" s="241" t="s">
        <v>167</v>
      </c>
      <c r="U53" s="224">
        <v>0.26700000000000002</v>
      </c>
      <c r="V53" s="224">
        <f>ROUND(E53*U53,2)</f>
        <v>1.6</v>
      </c>
      <c r="W53" s="224"/>
      <c r="X53" s="224" t="s">
        <v>193</v>
      </c>
      <c r="Y53" s="215"/>
      <c r="Z53" s="215"/>
      <c r="AA53" s="215"/>
      <c r="AB53" s="215"/>
      <c r="AC53" s="215"/>
      <c r="AD53" s="215"/>
      <c r="AE53" s="215"/>
      <c r="AF53" s="215"/>
      <c r="AG53" s="215" t="s">
        <v>204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outlineLevel="1" x14ac:dyDescent="0.2">
      <c r="A54" s="222"/>
      <c r="B54" s="223"/>
      <c r="C54" s="248" t="s">
        <v>937</v>
      </c>
      <c r="D54" s="243"/>
      <c r="E54" s="243"/>
      <c r="F54" s="243"/>
      <c r="G54" s="243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15"/>
      <c r="Z54" s="215"/>
      <c r="AA54" s="215"/>
      <c r="AB54" s="215"/>
      <c r="AC54" s="215"/>
      <c r="AD54" s="215"/>
      <c r="AE54" s="215"/>
      <c r="AF54" s="215"/>
      <c r="AG54" s="215" t="s">
        <v>171</v>
      </c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outlineLevel="1" x14ac:dyDescent="0.2">
      <c r="A55" s="235">
        <v>21</v>
      </c>
      <c r="B55" s="236" t="s">
        <v>984</v>
      </c>
      <c r="C55" s="247" t="s">
        <v>985</v>
      </c>
      <c r="D55" s="237" t="s">
        <v>389</v>
      </c>
      <c r="E55" s="238">
        <v>160</v>
      </c>
      <c r="F55" s="239"/>
      <c r="G55" s="240">
        <f>ROUND(E55*F55,2)</f>
        <v>0</v>
      </c>
      <c r="H55" s="239"/>
      <c r="I55" s="240">
        <f>ROUND(E55*H55,2)</f>
        <v>0</v>
      </c>
      <c r="J55" s="239"/>
      <c r="K55" s="240">
        <f>ROUND(E55*J55,2)</f>
        <v>0</v>
      </c>
      <c r="L55" s="240">
        <v>21</v>
      </c>
      <c r="M55" s="240">
        <f>G55*(1+L55/100)</f>
        <v>0</v>
      </c>
      <c r="N55" s="240">
        <v>1.8000000000000001E-4</v>
      </c>
      <c r="O55" s="240">
        <f>ROUND(E55*N55,2)</f>
        <v>0.03</v>
      </c>
      <c r="P55" s="240">
        <v>0</v>
      </c>
      <c r="Q55" s="240">
        <f>ROUND(E55*P55,2)</f>
        <v>0</v>
      </c>
      <c r="R55" s="240"/>
      <c r="S55" s="240" t="s">
        <v>192</v>
      </c>
      <c r="T55" s="241" t="s">
        <v>167</v>
      </c>
      <c r="U55" s="224">
        <v>0</v>
      </c>
      <c r="V55" s="224">
        <f>ROUND(E55*U55,2)</f>
        <v>0</v>
      </c>
      <c r="W55" s="224"/>
      <c r="X55" s="224" t="s">
        <v>338</v>
      </c>
      <c r="Y55" s="215"/>
      <c r="Z55" s="215"/>
      <c r="AA55" s="215"/>
      <c r="AB55" s="215"/>
      <c r="AC55" s="215"/>
      <c r="AD55" s="215"/>
      <c r="AE55" s="215"/>
      <c r="AF55" s="215"/>
      <c r="AG55" s="215" t="s">
        <v>339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outlineLevel="1" x14ac:dyDescent="0.2">
      <c r="A56" s="222"/>
      <c r="B56" s="223"/>
      <c r="C56" s="248" t="s">
        <v>986</v>
      </c>
      <c r="D56" s="243"/>
      <c r="E56" s="243"/>
      <c r="F56" s="243"/>
      <c r="G56" s="243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15"/>
      <c r="Z56" s="215"/>
      <c r="AA56" s="215"/>
      <c r="AB56" s="215"/>
      <c r="AC56" s="215"/>
      <c r="AD56" s="215"/>
      <c r="AE56" s="215"/>
      <c r="AF56" s="215"/>
      <c r="AG56" s="215" t="s">
        <v>171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x14ac:dyDescent="0.2">
      <c r="A57" s="3"/>
      <c r="B57" s="4"/>
      <c r="C57" s="250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AE57">
        <v>15</v>
      </c>
      <c r="AF57">
        <v>21</v>
      </c>
      <c r="AG57" t="s">
        <v>148</v>
      </c>
    </row>
    <row r="58" spans="1:60" x14ac:dyDescent="0.2">
      <c r="A58" s="218"/>
      <c r="B58" s="219" t="s">
        <v>29</v>
      </c>
      <c r="C58" s="251"/>
      <c r="D58" s="220"/>
      <c r="E58" s="221"/>
      <c r="F58" s="221"/>
      <c r="G58" s="245">
        <f>G8</f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E58">
        <f>SUMIF(L7:L56,AE57,G7:G56)</f>
        <v>0</v>
      </c>
      <c r="AF58">
        <f>SUMIF(L7:L56,AF57,G7:G56)</f>
        <v>0</v>
      </c>
      <c r="AG58" t="s">
        <v>199</v>
      </c>
    </row>
    <row r="59" spans="1:60" x14ac:dyDescent="0.2">
      <c r="C59" s="252"/>
      <c r="D59" s="10"/>
      <c r="AG59" t="s">
        <v>200</v>
      </c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42/UQNpGiYwEEoFV2KZavxaOalmgYz7BfdM/EDNzhPSvBpd1Ja0XrvHeoFyenSDNH8F5xab2bdh3k5TUZojLQ==" saltValue="c3Uw6lOrzyagR6ETAjEBBg==" spinCount="100000" sheet="1"/>
  <mergeCells count="25">
    <mergeCell ref="C56:G56"/>
    <mergeCell ref="C40:G40"/>
    <mergeCell ref="C46:G46"/>
    <mergeCell ref="C48:G48"/>
    <mergeCell ref="C50:G50"/>
    <mergeCell ref="C52:G52"/>
    <mergeCell ref="C54:G54"/>
    <mergeCell ref="C28:G28"/>
    <mergeCell ref="C30:G30"/>
    <mergeCell ref="C32:G32"/>
    <mergeCell ref="C34:G34"/>
    <mergeCell ref="C36:G36"/>
    <mergeCell ref="C38:G38"/>
    <mergeCell ref="C14:G14"/>
    <mergeCell ref="C16:G16"/>
    <mergeCell ref="C18:G18"/>
    <mergeCell ref="C20:G20"/>
    <mergeCell ref="C22:G22"/>
    <mergeCell ref="C26:G26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64</vt:i4>
      </vt:variant>
    </vt:vector>
  </HeadingPairs>
  <TitlesOfParts>
    <vt:vector size="76" baseType="lpstr">
      <vt:lpstr>Pokyny pro vyplnění</vt:lpstr>
      <vt:lpstr>Stavba</vt:lpstr>
      <vt:lpstr>VzorPolozky</vt:lpstr>
      <vt:lpstr>1 01 Pol</vt:lpstr>
      <vt:lpstr>1 02 Pol</vt:lpstr>
      <vt:lpstr>1 11 Pol</vt:lpstr>
      <vt:lpstr>1 12 Pol</vt:lpstr>
      <vt:lpstr>1 13 Pol</vt:lpstr>
      <vt:lpstr>1 14 Pol</vt:lpstr>
      <vt:lpstr>1 21 Pol</vt:lpstr>
      <vt:lpstr>1 22 Pol</vt:lpstr>
      <vt:lpstr>1 23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01 Pol'!Názvy_tisku</vt:lpstr>
      <vt:lpstr>'1 02 Pol'!Názvy_tisku</vt:lpstr>
      <vt:lpstr>'1 11 Pol'!Názvy_tisku</vt:lpstr>
      <vt:lpstr>'1 12 Pol'!Názvy_tisku</vt:lpstr>
      <vt:lpstr>'1 13 Pol'!Názvy_tisku</vt:lpstr>
      <vt:lpstr>'1 14 Pol'!Názvy_tisku</vt:lpstr>
      <vt:lpstr>'1 21 Pol'!Názvy_tisku</vt:lpstr>
      <vt:lpstr>'1 22 Pol'!Názvy_tisku</vt:lpstr>
      <vt:lpstr>'1 23 Pol'!Názvy_tisku</vt:lpstr>
      <vt:lpstr>oadresa</vt:lpstr>
      <vt:lpstr>Stavba!Objednatel</vt:lpstr>
      <vt:lpstr>Stavba!Objekt</vt:lpstr>
      <vt:lpstr>'1 01 Pol'!Oblast_tisku</vt:lpstr>
      <vt:lpstr>'1 02 Pol'!Oblast_tisku</vt:lpstr>
      <vt:lpstr>'1 11 Pol'!Oblast_tisku</vt:lpstr>
      <vt:lpstr>'1 12 Pol'!Oblast_tisku</vt:lpstr>
      <vt:lpstr>'1 13 Pol'!Oblast_tisku</vt:lpstr>
      <vt:lpstr>'1 14 Pol'!Oblast_tisku</vt:lpstr>
      <vt:lpstr>'1 21 Pol'!Oblast_tisku</vt:lpstr>
      <vt:lpstr>'1 22 Pol'!Oblast_tisku</vt:lpstr>
      <vt:lpstr>'1 23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klimek</dc:creator>
  <cp:lastModifiedBy>klimek</cp:lastModifiedBy>
  <cp:lastPrinted>2019-03-19T12:27:02Z</cp:lastPrinted>
  <dcterms:created xsi:type="dcterms:W3CDTF">2009-04-08T07:15:50Z</dcterms:created>
  <dcterms:modified xsi:type="dcterms:W3CDTF">2021-01-08T12:50:47Z</dcterms:modified>
</cp:coreProperties>
</file>